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.1 - Architektonicko-s..." sheetId="2" r:id="rId2"/>
    <sheet name="D.1.2 - Stavebně konstruk..." sheetId="3" r:id="rId3"/>
    <sheet name="D.1.4.1 - Vytápění" sheetId="4" r:id="rId4"/>
    <sheet name="D.1.4.2 - Zdravotně techn..." sheetId="5" r:id="rId5"/>
    <sheet name="D.1.4.3 - Silnoproudá ele..." sheetId="6" r:id="rId6"/>
    <sheet name="D.1.4.4a - Strukturovaná ..." sheetId="7" r:id="rId7"/>
    <sheet name="D.1.4.4b - Kabelové trasy" sheetId="8" r:id="rId8"/>
    <sheet name="D.1.4.4c - Elektrická zab..." sheetId="9" r:id="rId9"/>
    <sheet name="D.1.4.4d - Elektrická kon..." sheetId="10" r:id="rId10"/>
    <sheet name="D.1.4.4e - Evakuační rozhlas" sheetId="11" r:id="rId11"/>
    <sheet name="D.1.4.4f - Dohledový systém" sheetId="12" r:id="rId12"/>
    <sheet name="D.1.4.4g - Domácí telefony" sheetId="13" r:id="rId13"/>
    <sheet name="D.1.4.4h - Aktivní prvky" sheetId="14" r:id="rId14"/>
    <sheet name="D.1.4.6 - Vzduchotechnika" sheetId="15" r:id="rId15"/>
    <sheet name="D.1.1 - Architektonicko-s..._01" sheetId="16" r:id="rId16"/>
    <sheet name="D.1.2 - Stavebně konstruk..._01" sheetId="17" r:id="rId17"/>
    <sheet name="D.1.3 - Požárně bezpečnos..." sheetId="18" r:id="rId18"/>
    <sheet name="D.1.4.2 - Zdravotně techn..._01" sheetId="19" r:id="rId19"/>
    <sheet name="D.1.4.3 - Silnoproudá ele..._01" sheetId="20" r:id="rId20"/>
    <sheet name="D.1.4.4a - Strukturovaná ..._01" sheetId="21" r:id="rId21"/>
    <sheet name="D.1.4.4b - Elektrická pož..." sheetId="22" r:id="rId22"/>
    <sheet name="D.1.4.4c - Kabelové trasy..." sheetId="23" r:id="rId23"/>
    <sheet name="D.1.4.4d - Grafická násta..." sheetId="24" r:id="rId24"/>
    <sheet name="D.1.4.6 - Vzduchotechnika_01" sheetId="25" r:id="rId25"/>
    <sheet name="VON - Vedlejší a ostatní ..." sheetId="26" r:id="rId26"/>
  </sheets>
  <definedNames>
    <definedName name="_xlnm.Print_Area" localSheetId="0">'Rekapitulace stavby'!$D$4:$AO$76,'Rekapitulace stavby'!$C$82:$AQ$124</definedName>
    <definedName name="_xlnm.Print_Titles" localSheetId="0">'Rekapitulace stavby'!$92:$92</definedName>
    <definedName name="_xlnm._FilterDatabase" localSheetId="1" hidden="1">'D.1.1 - Architektonicko-s...'!$C$139:$K$808</definedName>
    <definedName name="_xlnm.Print_Area" localSheetId="1">'D.1.1 - Architektonicko-s...'!$C$4:$J$76,'D.1.1 - Architektonicko-s...'!$C$82:$J$119,'D.1.1 - Architektonicko-s...'!$C$125:$J$808</definedName>
    <definedName name="_xlnm.Print_Titles" localSheetId="1">'D.1.1 - Architektonicko-s...'!$139:$139</definedName>
    <definedName name="_xlnm._FilterDatabase" localSheetId="2" hidden="1">'D.1.2 - Stavebně konstruk...'!$C$127:$K$220</definedName>
    <definedName name="_xlnm.Print_Area" localSheetId="2">'D.1.2 - Stavebně konstruk...'!$C$4:$J$76,'D.1.2 - Stavebně konstruk...'!$C$82:$J$107,'D.1.2 - Stavebně konstruk...'!$C$113:$J$220</definedName>
    <definedName name="_xlnm.Print_Titles" localSheetId="2">'D.1.2 - Stavebně konstruk...'!$127:$127</definedName>
    <definedName name="_xlnm._FilterDatabase" localSheetId="3" hidden="1">'D.1.4.1 - Vytápění'!$C$132:$K$304</definedName>
    <definedName name="_xlnm.Print_Area" localSheetId="3">'D.1.4.1 - Vytápění'!$C$4:$J$76,'D.1.4.1 - Vytápění'!$C$82:$J$112,'D.1.4.1 - Vytápění'!$C$118:$J$304</definedName>
    <definedName name="_xlnm.Print_Titles" localSheetId="3">'D.1.4.1 - Vytápění'!$132:$132</definedName>
    <definedName name="_xlnm._FilterDatabase" localSheetId="4" hidden="1">'D.1.4.2 - Zdravotně techn...'!$C$131:$K$320</definedName>
    <definedName name="_xlnm.Print_Area" localSheetId="4">'D.1.4.2 - Zdravotně techn...'!$C$4:$J$76,'D.1.4.2 - Zdravotně techn...'!$C$82:$J$111,'D.1.4.2 - Zdravotně techn...'!$C$117:$J$320</definedName>
    <definedName name="_xlnm.Print_Titles" localSheetId="4">'D.1.4.2 - Zdravotně techn...'!$131:$131</definedName>
    <definedName name="_xlnm._FilterDatabase" localSheetId="5" hidden="1">'D.1.4.3 - Silnoproudá ele...'!$C$121:$K$177</definedName>
    <definedName name="_xlnm.Print_Area" localSheetId="5">'D.1.4.3 - Silnoproudá ele...'!$C$4:$J$76,'D.1.4.3 - Silnoproudá ele...'!$C$82:$J$101,'D.1.4.3 - Silnoproudá ele...'!$C$107:$J$177</definedName>
    <definedName name="_xlnm.Print_Titles" localSheetId="5">'D.1.4.3 - Silnoproudá ele...'!$121:$121</definedName>
    <definedName name="_xlnm._FilterDatabase" localSheetId="6" hidden="1">'D.1.4.4a - Strukturovaná ...'!$C$126:$K$181</definedName>
    <definedName name="_xlnm.Print_Area" localSheetId="6">'D.1.4.4a - Strukturovaná ...'!$C$4:$J$76,'D.1.4.4a - Strukturovaná ...'!$C$82:$J$104,'D.1.4.4a - Strukturovaná ...'!$C$110:$J$181</definedName>
    <definedName name="_xlnm.Print_Titles" localSheetId="6">'D.1.4.4a - Strukturovaná ...'!$126:$126</definedName>
    <definedName name="_xlnm._FilterDatabase" localSheetId="7" hidden="1">'D.1.4.4b - Kabelové trasy'!$C$125:$K$193</definedName>
    <definedName name="_xlnm.Print_Area" localSheetId="7">'D.1.4.4b - Kabelové trasy'!$C$4:$J$76,'D.1.4.4b - Kabelové trasy'!$C$82:$J$103,'D.1.4.4b - Kabelové trasy'!$C$109:$J$193</definedName>
    <definedName name="_xlnm.Print_Titles" localSheetId="7">'D.1.4.4b - Kabelové trasy'!$125:$125</definedName>
    <definedName name="_xlnm._FilterDatabase" localSheetId="8" hidden="1">'D.1.4.4c - Elektrická zab...'!$C$125:$K$146</definedName>
    <definedName name="_xlnm.Print_Area" localSheetId="8">'D.1.4.4c - Elektrická zab...'!$C$4:$J$76,'D.1.4.4c - Elektrická zab...'!$C$82:$J$103,'D.1.4.4c - Elektrická zab...'!$C$109:$J$146</definedName>
    <definedName name="_xlnm.Print_Titles" localSheetId="8">'D.1.4.4c - Elektrická zab...'!$125:$125</definedName>
    <definedName name="_xlnm._FilterDatabase" localSheetId="9" hidden="1">'D.1.4.4d - Elektrická kon...'!$C$128:$K$155</definedName>
    <definedName name="_xlnm.Print_Area" localSheetId="9">'D.1.4.4d - Elektrická kon...'!$C$4:$J$76,'D.1.4.4d - Elektrická kon...'!$C$82:$J$106,'D.1.4.4d - Elektrická kon...'!$C$112:$J$155</definedName>
    <definedName name="_xlnm.Print_Titles" localSheetId="9">'D.1.4.4d - Elektrická kon...'!$128:$128</definedName>
    <definedName name="_xlnm._FilterDatabase" localSheetId="10" hidden="1">'D.1.4.4e - Evakuační rozhlas'!$C$125:$K$151</definedName>
    <definedName name="_xlnm.Print_Area" localSheetId="10">'D.1.4.4e - Evakuační rozhlas'!$C$4:$J$76,'D.1.4.4e - Evakuační rozhlas'!$C$82:$J$103,'D.1.4.4e - Evakuační rozhlas'!$C$109:$J$151</definedName>
    <definedName name="_xlnm.Print_Titles" localSheetId="10">'D.1.4.4e - Evakuační rozhlas'!$125:$125</definedName>
    <definedName name="_xlnm._FilterDatabase" localSheetId="11" hidden="1">'D.1.4.4f - Dohledový systém'!$C$126:$K$148</definedName>
    <definedName name="_xlnm.Print_Area" localSheetId="11">'D.1.4.4f - Dohledový systém'!$C$4:$J$76,'D.1.4.4f - Dohledový systém'!$C$82:$J$104,'D.1.4.4f - Dohledový systém'!$C$110:$J$148</definedName>
    <definedName name="_xlnm.Print_Titles" localSheetId="11">'D.1.4.4f - Dohledový systém'!$126:$126</definedName>
    <definedName name="_xlnm._FilterDatabase" localSheetId="12" hidden="1">'D.1.4.4g - Domácí telefony'!$C$128:$K$157</definedName>
    <definedName name="_xlnm.Print_Area" localSheetId="12">'D.1.4.4g - Domácí telefony'!$C$4:$J$76,'D.1.4.4g - Domácí telefony'!$C$82:$J$106,'D.1.4.4g - Domácí telefony'!$C$112:$J$157</definedName>
    <definedName name="_xlnm.Print_Titles" localSheetId="12">'D.1.4.4g - Domácí telefony'!$128:$128</definedName>
    <definedName name="_xlnm._FilterDatabase" localSheetId="13" hidden="1">'D.1.4.4h - Aktivní prvky'!$C$124:$K$128</definedName>
    <definedName name="_xlnm.Print_Area" localSheetId="13">'D.1.4.4h - Aktivní prvky'!$C$4:$J$76,'D.1.4.4h - Aktivní prvky'!$C$82:$J$102,'D.1.4.4h - Aktivní prvky'!$C$108:$J$128</definedName>
    <definedName name="_xlnm.Print_Titles" localSheetId="13">'D.1.4.4h - Aktivní prvky'!$124:$124</definedName>
    <definedName name="_xlnm._FilterDatabase" localSheetId="14" hidden="1">'D.1.4.6 - Vzduchotechnika'!$C$133:$K$279</definedName>
    <definedName name="_xlnm.Print_Area" localSheetId="14">'D.1.4.6 - Vzduchotechnika'!$C$4:$J$76,'D.1.4.6 - Vzduchotechnika'!$C$82:$J$113,'D.1.4.6 - Vzduchotechnika'!$C$119:$J$279</definedName>
    <definedName name="_xlnm.Print_Titles" localSheetId="14">'D.1.4.6 - Vzduchotechnika'!$133:$133</definedName>
    <definedName name="_xlnm._FilterDatabase" localSheetId="15" hidden="1">'D.1.1 - Architektonicko-s..._01'!$C$147:$K$1216</definedName>
    <definedName name="_xlnm.Print_Area" localSheetId="15">'D.1.1 - Architektonicko-s..._01'!$C$4:$J$76,'D.1.1 - Architektonicko-s..._01'!$C$82:$J$127,'D.1.1 - Architektonicko-s..._01'!$C$133:$J$1216</definedName>
    <definedName name="_xlnm.Print_Titles" localSheetId="15">'D.1.1 - Architektonicko-s..._01'!$147:$147</definedName>
    <definedName name="_xlnm._FilterDatabase" localSheetId="16" hidden="1">'D.1.2 - Stavebně konstruk..._01'!$C$132:$K$251</definedName>
    <definedName name="_xlnm.Print_Area" localSheetId="16">'D.1.2 - Stavebně konstruk..._01'!$C$4:$J$76,'D.1.2 - Stavebně konstruk..._01'!$C$82:$J$112,'D.1.2 - Stavebně konstruk..._01'!$C$118:$J$251</definedName>
    <definedName name="_xlnm.Print_Titles" localSheetId="16">'D.1.2 - Stavebně konstruk..._01'!$132:$132</definedName>
    <definedName name="_xlnm._FilterDatabase" localSheetId="17" hidden="1">'D.1.3 - Požárně bezpečnos...'!$C$121:$K$141</definedName>
    <definedName name="_xlnm.Print_Area" localSheetId="17">'D.1.3 - Požárně bezpečnos...'!$C$4:$J$76,'D.1.3 - Požárně bezpečnos...'!$C$82:$J$101,'D.1.3 - Požárně bezpečnos...'!$C$107:$J$141</definedName>
    <definedName name="_xlnm.Print_Titles" localSheetId="17">'D.1.3 - Požárně bezpečnos...'!$121:$121</definedName>
    <definedName name="_xlnm._FilterDatabase" localSheetId="18" hidden="1">'D.1.4.2 - Zdravotně techn..._01'!$C$131:$K$225</definedName>
    <definedName name="_xlnm.Print_Area" localSheetId="18">'D.1.4.2 - Zdravotně techn..._01'!$C$4:$J$76,'D.1.4.2 - Zdravotně techn..._01'!$C$82:$J$111,'D.1.4.2 - Zdravotně techn..._01'!$C$117:$J$225</definedName>
    <definedName name="_xlnm.Print_Titles" localSheetId="18">'D.1.4.2 - Zdravotně techn..._01'!$131:$131</definedName>
    <definedName name="_xlnm._FilterDatabase" localSheetId="19" hidden="1">'D.1.4.3 - Silnoproudá ele..._01'!$C$122:$K$194</definedName>
    <definedName name="_xlnm.Print_Area" localSheetId="19">'D.1.4.3 - Silnoproudá ele..._01'!$C$4:$J$76,'D.1.4.3 - Silnoproudá ele..._01'!$C$82:$J$102,'D.1.4.3 - Silnoproudá ele..._01'!$C$108:$J$194</definedName>
    <definedName name="_xlnm.Print_Titles" localSheetId="19">'D.1.4.3 - Silnoproudá ele..._01'!$122:$122</definedName>
    <definedName name="_xlnm._FilterDatabase" localSheetId="20" hidden="1">'D.1.4.4a - Strukturovaná ..._01'!$C$126:$K$181</definedName>
    <definedName name="_xlnm.Print_Area" localSheetId="20">'D.1.4.4a - Strukturovaná ..._01'!$C$4:$J$76,'D.1.4.4a - Strukturovaná ..._01'!$C$82:$J$104,'D.1.4.4a - Strukturovaná ..._01'!$C$110:$J$181</definedName>
    <definedName name="_xlnm.Print_Titles" localSheetId="20">'D.1.4.4a - Strukturovaná ..._01'!$126:$126</definedName>
    <definedName name="_xlnm._FilterDatabase" localSheetId="21" hidden="1">'D.1.4.4b - Elektrická pož...'!$C$125:$K$166</definedName>
    <definedName name="_xlnm.Print_Area" localSheetId="21">'D.1.4.4b - Elektrická pož...'!$C$4:$J$76,'D.1.4.4b - Elektrická pož...'!$C$82:$J$103,'D.1.4.4b - Elektrická pož...'!$C$109:$J$166</definedName>
    <definedName name="_xlnm.Print_Titles" localSheetId="21">'D.1.4.4b - Elektrická pož...'!$125:$125</definedName>
    <definedName name="_xlnm._FilterDatabase" localSheetId="22" hidden="1">'D.1.4.4c - Kabelové trasy...'!$C$125:$K$193</definedName>
    <definedName name="_xlnm.Print_Area" localSheetId="22">'D.1.4.4c - Kabelové trasy...'!$C$4:$J$76,'D.1.4.4c - Kabelové trasy...'!$C$82:$J$103,'D.1.4.4c - Kabelové trasy...'!$C$109:$J$193</definedName>
    <definedName name="_xlnm.Print_Titles" localSheetId="22">'D.1.4.4c - Kabelové trasy...'!$125:$125</definedName>
    <definedName name="_xlnm._FilterDatabase" localSheetId="23" hidden="1">'D.1.4.4d - Grafická násta...'!$C$127:$K$155</definedName>
    <definedName name="_xlnm.Print_Area" localSheetId="23">'D.1.4.4d - Grafická násta...'!$C$4:$J$76,'D.1.4.4d - Grafická násta...'!$C$82:$J$105,'D.1.4.4d - Grafická násta...'!$C$111:$J$155</definedName>
    <definedName name="_xlnm.Print_Titles" localSheetId="23">'D.1.4.4d - Grafická násta...'!$127:$127</definedName>
    <definedName name="_xlnm._FilterDatabase" localSheetId="24" hidden="1">'D.1.4.6 - Vzduchotechnika_01'!$C$138:$K$284</definedName>
    <definedName name="_xlnm.Print_Area" localSheetId="24">'D.1.4.6 - Vzduchotechnika_01'!$C$4:$J$76,'D.1.4.6 - Vzduchotechnika_01'!$C$82:$J$118,'D.1.4.6 - Vzduchotechnika_01'!$C$124:$J$284</definedName>
    <definedName name="_xlnm.Print_Titles" localSheetId="24">'D.1.4.6 - Vzduchotechnika_01'!$138:$138</definedName>
    <definedName name="_xlnm._FilterDatabase" localSheetId="25" hidden="1">'VON - Vedlejší a ostatní ...'!$C$122:$K$154</definedName>
    <definedName name="_xlnm.Print_Area" localSheetId="25">'VON - Vedlejší a ostatní ...'!$C$4:$J$76,'VON - Vedlejší a ostatní ...'!$C$82:$J$104,'VON - Vedlejší a ostatní ...'!$C$110:$J$154</definedName>
    <definedName name="_xlnm.Print_Titles" localSheetId="25">'VON - Vedlejší a ostatní ...'!$122:$122</definedName>
  </definedNames>
  <calcPr/>
</workbook>
</file>

<file path=xl/calcChain.xml><?xml version="1.0" encoding="utf-8"?>
<calcChain xmlns="http://schemas.openxmlformats.org/spreadsheetml/2006/main">
  <c i="26" l="1" r="J37"/>
  <c r="J36"/>
  <c i="1" r="AY123"/>
  <c i="26" r="J35"/>
  <c i="1" r="AX123"/>
  <c i="26"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T146"/>
  <c r="R147"/>
  <c r="R146"/>
  <c r="P147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T136"/>
  <c r="R137"/>
  <c r="R136"/>
  <c r="P137"/>
  <c r="P136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J119"/>
  <c r="F119"/>
  <c r="F117"/>
  <c r="E115"/>
  <c r="J91"/>
  <c r="F91"/>
  <c r="F89"/>
  <c r="E87"/>
  <c r="J24"/>
  <c r="E24"/>
  <c r="J120"/>
  <c r="J23"/>
  <c r="J18"/>
  <c r="E18"/>
  <c r="F120"/>
  <c r="J17"/>
  <c r="J12"/>
  <c r="J117"/>
  <c r="E7"/>
  <c r="E113"/>
  <c i="25" r="J39"/>
  <c r="J38"/>
  <c i="1" r="AY122"/>
  <c i="25" r="J37"/>
  <c i="1" r="AX122"/>
  <c i="25"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J135"/>
  <c r="F135"/>
  <c r="F133"/>
  <c r="E131"/>
  <c r="J93"/>
  <c r="F93"/>
  <c r="F91"/>
  <c r="E89"/>
  <c r="J26"/>
  <c r="E26"/>
  <c r="J136"/>
  <c r="J25"/>
  <c r="J20"/>
  <c r="E20"/>
  <c r="F136"/>
  <c r="J19"/>
  <c r="J14"/>
  <c r="J91"/>
  <c r="E7"/>
  <c r="E127"/>
  <c i="24" r="J41"/>
  <c r="J40"/>
  <c i="1" r="AY121"/>
  <c i="24" r="J39"/>
  <c i="1" r="AX121"/>
  <c i="24"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J124"/>
  <c r="F124"/>
  <c r="F122"/>
  <c r="E120"/>
  <c r="J95"/>
  <c r="F95"/>
  <c r="F93"/>
  <c r="E91"/>
  <c r="J28"/>
  <c r="E28"/>
  <c r="J96"/>
  <c r="J27"/>
  <c r="J22"/>
  <c r="E22"/>
  <c r="F96"/>
  <c r="J21"/>
  <c r="J16"/>
  <c r="J122"/>
  <c r="E7"/>
  <c r="E114"/>
  <c i="23" r="J41"/>
  <c r="J40"/>
  <c i="1" r="AY120"/>
  <c i="23" r="J39"/>
  <c i="1" r="AX120"/>
  <c i="23"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J122"/>
  <c r="F122"/>
  <c r="F120"/>
  <c r="E118"/>
  <c r="J95"/>
  <c r="F95"/>
  <c r="F93"/>
  <c r="E91"/>
  <c r="J28"/>
  <c r="E28"/>
  <c r="J96"/>
  <c r="J27"/>
  <c r="J22"/>
  <c r="E22"/>
  <c r="F96"/>
  <c r="J21"/>
  <c r="J16"/>
  <c r="J93"/>
  <c r="E7"/>
  <c r="E112"/>
  <c i="22" r="J41"/>
  <c r="J40"/>
  <c i="1" r="AY119"/>
  <c i="22" r="J39"/>
  <c i="1" r="AX119"/>
  <c i="22"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J122"/>
  <c r="F122"/>
  <c r="F120"/>
  <c r="E118"/>
  <c r="J95"/>
  <c r="F95"/>
  <c r="F93"/>
  <c r="E91"/>
  <c r="J28"/>
  <c r="E28"/>
  <c r="J96"/>
  <c r="J27"/>
  <c r="J22"/>
  <c r="E22"/>
  <c r="F96"/>
  <c r="J21"/>
  <c r="J16"/>
  <c r="J93"/>
  <c r="E7"/>
  <c r="E112"/>
  <c i="21" r="J41"/>
  <c r="J40"/>
  <c i="1" r="AY118"/>
  <c i="21" r="J39"/>
  <c i="1" r="AX118"/>
  <c i="21"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J123"/>
  <c r="F123"/>
  <c r="F121"/>
  <c r="E119"/>
  <c r="J95"/>
  <c r="F95"/>
  <c r="F93"/>
  <c r="E91"/>
  <c r="J28"/>
  <c r="E28"/>
  <c r="J124"/>
  <c r="J27"/>
  <c r="J22"/>
  <c r="E22"/>
  <c r="F124"/>
  <c r="J21"/>
  <c r="J16"/>
  <c r="J93"/>
  <c r="E7"/>
  <c r="E85"/>
  <c i="20" r="J39"/>
  <c r="J38"/>
  <c i="1" r="AY116"/>
  <c i="20" r="J37"/>
  <c i="1" r="AX116"/>
  <c i="20" r="BI194"/>
  <c r="BH194"/>
  <c r="BG194"/>
  <c r="BF194"/>
  <c r="T194"/>
  <c r="T193"/>
  <c r="R194"/>
  <c r="R193"/>
  <c r="P194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119"/>
  <c r="F119"/>
  <c r="F117"/>
  <c r="E115"/>
  <c r="J93"/>
  <c r="F93"/>
  <c r="F91"/>
  <c r="E89"/>
  <c r="J26"/>
  <c r="E26"/>
  <c r="J94"/>
  <c r="J25"/>
  <c r="J20"/>
  <c r="E20"/>
  <c r="F120"/>
  <c r="J19"/>
  <c r="J14"/>
  <c r="J117"/>
  <c r="E7"/>
  <c r="E85"/>
  <c i="19" r="J39"/>
  <c r="J38"/>
  <c i="1" r="AY115"/>
  <c i="19" r="J37"/>
  <c i="1" r="AX115"/>
  <c i="19"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T134"/>
  <c r="R135"/>
  <c r="R134"/>
  <c r="P135"/>
  <c r="P134"/>
  <c r="J128"/>
  <c r="F128"/>
  <c r="F126"/>
  <c r="E124"/>
  <c r="J93"/>
  <c r="F93"/>
  <c r="F91"/>
  <c r="E89"/>
  <c r="J26"/>
  <c r="E26"/>
  <c r="J129"/>
  <c r="J25"/>
  <c r="J20"/>
  <c r="E20"/>
  <c r="F129"/>
  <c r="J19"/>
  <c r="J14"/>
  <c r="J91"/>
  <c r="E7"/>
  <c r="E85"/>
  <c i="18" r="T124"/>
  <c r="T123"/>
  <c r="T122"/>
  <c r="R124"/>
  <c r="R123"/>
  <c r="R122"/>
  <c r="P124"/>
  <c r="P123"/>
  <c r="P122"/>
  <c i="1" r="AU114"/>
  <c i="18" r="J39"/>
  <c r="J38"/>
  <c i="1" r="AY114"/>
  <c i="18" r="J37"/>
  <c i="1" r="AX114"/>
  <c i="18" r="BI137"/>
  <c r="BH137"/>
  <c r="BG137"/>
  <c r="BF137"/>
  <c r="T137"/>
  <c r="R137"/>
  <c r="P137"/>
  <c r="BI129"/>
  <c r="BH129"/>
  <c r="BG129"/>
  <c r="BF129"/>
  <c r="T129"/>
  <c r="R129"/>
  <c r="P129"/>
  <c r="BI125"/>
  <c r="BH125"/>
  <c r="BG125"/>
  <c r="BF125"/>
  <c r="T125"/>
  <c r="R125"/>
  <c r="P125"/>
  <c r="J118"/>
  <c r="F118"/>
  <c r="F116"/>
  <c r="E114"/>
  <c r="J93"/>
  <c r="F93"/>
  <c r="F91"/>
  <c r="E89"/>
  <c r="J26"/>
  <c r="E26"/>
  <c r="J119"/>
  <c r="J25"/>
  <c r="J20"/>
  <c r="E20"/>
  <c r="F119"/>
  <c r="J19"/>
  <c r="J14"/>
  <c r="J91"/>
  <c r="E7"/>
  <c r="E110"/>
  <c i="17" r="J39"/>
  <c r="J38"/>
  <c i="1" r="AY113"/>
  <c i="17" r="J37"/>
  <c i="1" r="AX113"/>
  <c i="17" r="BI251"/>
  <c r="BH251"/>
  <c r="BG251"/>
  <c r="BF251"/>
  <c r="T251"/>
  <c r="T250"/>
  <c r="T249"/>
  <c r="R251"/>
  <c r="R250"/>
  <c r="R249"/>
  <c r="P251"/>
  <c r="BI246"/>
  <c r="BH246"/>
  <c r="BG246"/>
  <c r="BF246"/>
  <c r="T246"/>
  <c r="R246"/>
  <c r="R245"/>
  <c r="P246"/>
  <c r="P245"/>
  <c r="BI244"/>
  <c r="BH244"/>
  <c r="BG244"/>
  <c r="BF244"/>
  <c r="T244"/>
  <c r="R244"/>
  <c r="P244"/>
  <c r="BI237"/>
  <c r="BH237"/>
  <c r="BG237"/>
  <c r="BF237"/>
  <c r="T237"/>
  <c r="R237"/>
  <c r="P237"/>
  <c r="BI234"/>
  <c r="BH234"/>
  <c r="BG234"/>
  <c r="BF234"/>
  <c r="T234"/>
  <c r="T233"/>
  <c r="R234"/>
  <c r="R233"/>
  <c r="P234"/>
  <c r="P233"/>
  <c r="BI232"/>
  <c r="BH232"/>
  <c r="BG232"/>
  <c r="BF232"/>
  <c r="T232"/>
  <c r="R232"/>
  <c r="P232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2"/>
  <c r="BH222"/>
  <c r="BG222"/>
  <c r="BF222"/>
  <c r="T222"/>
  <c r="R222"/>
  <c r="P222"/>
  <c r="BI219"/>
  <c r="BH219"/>
  <c r="BG219"/>
  <c r="BF219"/>
  <c r="T219"/>
  <c r="R219"/>
  <c r="P219"/>
  <c r="BI217"/>
  <c r="BH217"/>
  <c r="BG217"/>
  <c r="BF217"/>
  <c r="T217"/>
  <c r="T216"/>
  <c r="R217"/>
  <c r="R216"/>
  <c r="P217"/>
  <c r="P216"/>
  <c r="BI213"/>
  <c r="BH213"/>
  <c r="BG213"/>
  <c r="BF213"/>
  <c r="T213"/>
  <c r="R213"/>
  <c r="P213"/>
  <c r="BI212"/>
  <c r="BH212"/>
  <c r="BG212"/>
  <c r="BF212"/>
  <c r="T212"/>
  <c r="R212"/>
  <c r="P212"/>
  <c r="BI208"/>
  <c r="BH208"/>
  <c r="BG208"/>
  <c r="BF208"/>
  <c r="T208"/>
  <c r="R208"/>
  <c r="P208"/>
  <c r="BI207"/>
  <c r="BH207"/>
  <c r="BG207"/>
  <c r="BF207"/>
  <c r="T207"/>
  <c r="R207"/>
  <c r="P207"/>
  <c r="BI203"/>
  <c r="BH203"/>
  <c r="BG203"/>
  <c r="BF203"/>
  <c r="T203"/>
  <c r="R203"/>
  <c r="P203"/>
  <c r="BI198"/>
  <c r="BH198"/>
  <c r="BG198"/>
  <c r="BF198"/>
  <c r="T198"/>
  <c r="R198"/>
  <c r="P198"/>
  <c r="BI191"/>
  <c r="BH191"/>
  <c r="BG191"/>
  <c r="BF191"/>
  <c r="T191"/>
  <c r="R191"/>
  <c r="P191"/>
  <c r="BI184"/>
  <c r="BH184"/>
  <c r="BG184"/>
  <c r="BF184"/>
  <c r="T184"/>
  <c r="R184"/>
  <c r="P184"/>
  <c r="BI183"/>
  <c r="BH183"/>
  <c r="BG183"/>
  <c r="BF183"/>
  <c r="T183"/>
  <c r="R183"/>
  <c r="P183"/>
  <c r="BI177"/>
  <c r="BH177"/>
  <c r="BG177"/>
  <c r="BF177"/>
  <c r="T177"/>
  <c r="R177"/>
  <c r="P177"/>
  <c r="BI172"/>
  <c r="BH172"/>
  <c r="BG172"/>
  <c r="BF172"/>
  <c r="T172"/>
  <c r="R172"/>
  <c r="P172"/>
  <c r="BI164"/>
  <c r="BH164"/>
  <c r="BG164"/>
  <c r="BF164"/>
  <c r="T164"/>
  <c r="R164"/>
  <c r="P164"/>
  <c r="BI160"/>
  <c r="BH160"/>
  <c r="BG160"/>
  <c r="BF160"/>
  <c r="T160"/>
  <c r="R160"/>
  <c r="P160"/>
  <c r="BI154"/>
  <c r="BH154"/>
  <c r="BG154"/>
  <c r="BF154"/>
  <c r="T154"/>
  <c r="R154"/>
  <c r="P154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7"/>
  <c r="BH137"/>
  <c r="BG137"/>
  <c r="BF137"/>
  <c r="T137"/>
  <c r="R137"/>
  <c r="P137"/>
  <c r="BI136"/>
  <c r="BH136"/>
  <c r="BG136"/>
  <c r="BF136"/>
  <c r="T136"/>
  <c r="R136"/>
  <c r="P136"/>
  <c r="J129"/>
  <c r="F129"/>
  <c r="F127"/>
  <c r="E125"/>
  <c r="J93"/>
  <c r="F93"/>
  <c r="F91"/>
  <c r="E89"/>
  <c r="J26"/>
  <c r="E26"/>
  <c r="J130"/>
  <c r="J25"/>
  <c r="J20"/>
  <c r="E20"/>
  <c r="F130"/>
  <c r="J19"/>
  <c r="J14"/>
  <c r="J127"/>
  <c r="E7"/>
  <c r="E85"/>
  <c i="16" r="J1166"/>
  <c r="J39"/>
  <c r="J38"/>
  <c i="1" r="AY112"/>
  <c i="16" r="J37"/>
  <c i="1" r="AX112"/>
  <c i="16" r="BI1216"/>
  <c r="BH1216"/>
  <c r="BG1216"/>
  <c r="BF1216"/>
  <c r="T1216"/>
  <c r="R1216"/>
  <c r="P1216"/>
  <c r="BI1212"/>
  <c r="BH1212"/>
  <c r="BG1212"/>
  <c r="BF1212"/>
  <c r="T1212"/>
  <c r="R1212"/>
  <c r="P1212"/>
  <c r="BI1208"/>
  <c r="BH1208"/>
  <c r="BG1208"/>
  <c r="BF1208"/>
  <c r="T1208"/>
  <c r="R1208"/>
  <c r="P1208"/>
  <c r="BI1204"/>
  <c r="BH1204"/>
  <c r="BG1204"/>
  <c r="BF1204"/>
  <c r="T1204"/>
  <c r="R1204"/>
  <c r="P1204"/>
  <c r="BI1199"/>
  <c r="BH1199"/>
  <c r="BG1199"/>
  <c r="BF1199"/>
  <c r="T1199"/>
  <c r="R1199"/>
  <c r="P1199"/>
  <c r="BI1197"/>
  <c r="BH1197"/>
  <c r="BG1197"/>
  <c r="BF1197"/>
  <c r="T1197"/>
  <c r="R1197"/>
  <c r="P1197"/>
  <c r="BI1195"/>
  <c r="BH1195"/>
  <c r="BG1195"/>
  <c r="BF1195"/>
  <c r="T1195"/>
  <c r="R1195"/>
  <c r="P1195"/>
  <c r="BI1193"/>
  <c r="BH1193"/>
  <c r="BG1193"/>
  <c r="BF1193"/>
  <c r="T1193"/>
  <c r="R1193"/>
  <c r="P1193"/>
  <c r="BI1187"/>
  <c r="BH1187"/>
  <c r="BG1187"/>
  <c r="BF1187"/>
  <c r="T1187"/>
  <c r="T1186"/>
  <c r="R1187"/>
  <c r="R1186"/>
  <c r="P1187"/>
  <c r="P1186"/>
  <c r="BI1183"/>
  <c r="BH1183"/>
  <c r="BG1183"/>
  <c r="BF1183"/>
  <c r="T1183"/>
  <c r="R1183"/>
  <c r="P1183"/>
  <c r="BI1180"/>
  <c r="BH1180"/>
  <c r="BG1180"/>
  <c r="BF1180"/>
  <c r="T1180"/>
  <c r="R1180"/>
  <c r="P1180"/>
  <c r="BI1177"/>
  <c r="BH1177"/>
  <c r="BG1177"/>
  <c r="BF1177"/>
  <c r="T1177"/>
  <c r="R1177"/>
  <c r="P1177"/>
  <c r="BI1174"/>
  <c r="BH1174"/>
  <c r="BG1174"/>
  <c r="BF1174"/>
  <c r="T1174"/>
  <c r="R1174"/>
  <c r="P1174"/>
  <c r="BI1171"/>
  <c r="BH1171"/>
  <c r="BG1171"/>
  <c r="BF1171"/>
  <c r="T1171"/>
  <c r="R1171"/>
  <c r="P1171"/>
  <c r="BI1168"/>
  <c r="BH1168"/>
  <c r="BG1168"/>
  <c r="BF1168"/>
  <c r="T1168"/>
  <c r="R1168"/>
  <c r="P1168"/>
  <c r="J122"/>
  <c r="BI1163"/>
  <c r="BH1163"/>
  <c r="BG1163"/>
  <c r="BF1163"/>
  <c r="T1163"/>
  <c r="R1163"/>
  <c r="P1163"/>
  <c r="BI1162"/>
  <c r="BH1162"/>
  <c r="BG1162"/>
  <c r="BF1162"/>
  <c r="T1162"/>
  <c r="R1162"/>
  <c r="P1162"/>
  <c r="BI1161"/>
  <c r="BH1161"/>
  <c r="BG1161"/>
  <c r="BF1161"/>
  <c r="T1161"/>
  <c r="R1161"/>
  <c r="P1161"/>
  <c r="BI1159"/>
  <c r="BH1159"/>
  <c r="BG1159"/>
  <c r="BF1159"/>
  <c r="T1159"/>
  <c r="R1159"/>
  <c r="P1159"/>
  <c r="BI1156"/>
  <c r="BH1156"/>
  <c r="BG1156"/>
  <c r="BF1156"/>
  <c r="T1156"/>
  <c r="R1156"/>
  <c r="P1156"/>
  <c r="BI1155"/>
  <c r="BH1155"/>
  <c r="BG1155"/>
  <c r="BF1155"/>
  <c r="T1155"/>
  <c r="R1155"/>
  <c r="P1155"/>
  <c r="BI1126"/>
  <c r="BH1126"/>
  <c r="BG1126"/>
  <c r="BF1126"/>
  <c r="T1126"/>
  <c r="R1126"/>
  <c r="P1126"/>
  <c r="BI1125"/>
  <c r="BH1125"/>
  <c r="BG1125"/>
  <c r="BF1125"/>
  <c r="T1125"/>
  <c r="R1125"/>
  <c r="P1125"/>
  <c r="BI1123"/>
  <c r="BH1123"/>
  <c r="BG1123"/>
  <c r="BF1123"/>
  <c r="T1123"/>
  <c r="R1123"/>
  <c r="P1123"/>
  <c r="BI1121"/>
  <c r="BH1121"/>
  <c r="BG1121"/>
  <c r="BF1121"/>
  <c r="T1121"/>
  <c r="R1121"/>
  <c r="P1121"/>
  <c r="BI1118"/>
  <c r="BH1118"/>
  <c r="BG1118"/>
  <c r="BF1118"/>
  <c r="T1118"/>
  <c r="R1118"/>
  <c r="P1118"/>
  <c r="BI1114"/>
  <c r="BH1114"/>
  <c r="BG1114"/>
  <c r="BF1114"/>
  <c r="T1114"/>
  <c r="R1114"/>
  <c r="P1114"/>
  <c r="BI1110"/>
  <c r="BH1110"/>
  <c r="BG1110"/>
  <c r="BF1110"/>
  <c r="T1110"/>
  <c r="R1110"/>
  <c r="P1110"/>
  <c r="BI1107"/>
  <c r="BH1107"/>
  <c r="BG1107"/>
  <c r="BF1107"/>
  <c r="T1107"/>
  <c r="R1107"/>
  <c r="P1107"/>
  <c r="BI1106"/>
  <c r="BH1106"/>
  <c r="BG1106"/>
  <c r="BF1106"/>
  <c r="T1106"/>
  <c r="R1106"/>
  <c r="P1106"/>
  <c r="BI1105"/>
  <c r="BH1105"/>
  <c r="BG1105"/>
  <c r="BF1105"/>
  <c r="T1105"/>
  <c r="R1105"/>
  <c r="P1105"/>
  <c r="BI1102"/>
  <c r="BH1102"/>
  <c r="BG1102"/>
  <c r="BF1102"/>
  <c r="T1102"/>
  <c r="R1102"/>
  <c r="P1102"/>
  <c r="BI1100"/>
  <c r="BH1100"/>
  <c r="BG1100"/>
  <c r="BF1100"/>
  <c r="T1100"/>
  <c r="R1100"/>
  <c r="P1100"/>
  <c r="BI1098"/>
  <c r="BH1098"/>
  <c r="BG1098"/>
  <c r="BF1098"/>
  <c r="T1098"/>
  <c r="R1098"/>
  <c r="P1098"/>
  <c r="BI1097"/>
  <c r="BH1097"/>
  <c r="BG1097"/>
  <c r="BF1097"/>
  <c r="T1097"/>
  <c r="R1097"/>
  <c r="P1097"/>
  <c r="BI1096"/>
  <c r="BH1096"/>
  <c r="BG1096"/>
  <c r="BF1096"/>
  <c r="T1096"/>
  <c r="R1096"/>
  <c r="P1096"/>
  <c r="BI1093"/>
  <c r="BH1093"/>
  <c r="BG1093"/>
  <c r="BF1093"/>
  <c r="T1093"/>
  <c r="R1093"/>
  <c r="P1093"/>
  <c r="BI1084"/>
  <c r="BH1084"/>
  <c r="BG1084"/>
  <c r="BF1084"/>
  <c r="T1084"/>
  <c r="R1084"/>
  <c r="P1084"/>
  <c r="BI1082"/>
  <c r="BH1082"/>
  <c r="BG1082"/>
  <c r="BF1082"/>
  <c r="T1082"/>
  <c r="R1082"/>
  <c r="P1082"/>
  <c r="BI1078"/>
  <c r="BH1078"/>
  <c r="BG1078"/>
  <c r="BF1078"/>
  <c r="T1078"/>
  <c r="R1078"/>
  <c r="P1078"/>
  <c r="BI1075"/>
  <c r="BH1075"/>
  <c r="BG1075"/>
  <c r="BF1075"/>
  <c r="T1075"/>
  <c r="R1075"/>
  <c r="P1075"/>
  <c r="BI1073"/>
  <c r="BH1073"/>
  <c r="BG1073"/>
  <c r="BF1073"/>
  <c r="T1073"/>
  <c r="R1073"/>
  <c r="P1073"/>
  <c r="BI1069"/>
  <c r="BH1069"/>
  <c r="BG1069"/>
  <c r="BF1069"/>
  <c r="T1069"/>
  <c r="R1069"/>
  <c r="P1069"/>
  <c r="BI1063"/>
  <c r="BH1063"/>
  <c r="BG1063"/>
  <c r="BF1063"/>
  <c r="T1063"/>
  <c r="R1063"/>
  <c r="P1063"/>
  <c r="BI1059"/>
  <c r="BH1059"/>
  <c r="BG1059"/>
  <c r="BF1059"/>
  <c r="T1059"/>
  <c r="R1059"/>
  <c r="P1059"/>
  <c r="BI1053"/>
  <c r="BH1053"/>
  <c r="BG1053"/>
  <c r="BF1053"/>
  <c r="T1053"/>
  <c r="R1053"/>
  <c r="P1053"/>
  <c r="BI1048"/>
  <c r="BH1048"/>
  <c r="BG1048"/>
  <c r="BF1048"/>
  <c r="T1048"/>
  <c r="R1048"/>
  <c r="P1048"/>
  <c r="BI1047"/>
  <c r="BH1047"/>
  <c r="BG1047"/>
  <c r="BF1047"/>
  <c r="T1047"/>
  <c r="R1047"/>
  <c r="P1047"/>
  <c r="BI1046"/>
  <c r="BH1046"/>
  <c r="BG1046"/>
  <c r="BF1046"/>
  <c r="T1046"/>
  <c r="R1046"/>
  <c r="P1046"/>
  <c r="BI1041"/>
  <c r="BH1041"/>
  <c r="BG1041"/>
  <c r="BF1041"/>
  <c r="T1041"/>
  <c r="R1041"/>
  <c r="P1041"/>
  <c r="BI1039"/>
  <c r="BH1039"/>
  <c r="BG1039"/>
  <c r="BF1039"/>
  <c r="T1039"/>
  <c r="R1039"/>
  <c r="P1039"/>
  <c r="BI1030"/>
  <c r="BH1030"/>
  <c r="BG1030"/>
  <c r="BF1030"/>
  <c r="T1030"/>
  <c r="R1030"/>
  <c r="P1030"/>
  <c r="BI1027"/>
  <c r="BH1027"/>
  <c r="BG1027"/>
  <c r="BF1027"/>
  <c r="T1027"/>
  <c r="R1027"/>
  <c r="P1027"/>
  <c r="BI1021"/>
  <c r="BH1021"/>
  <c r="BG1021"/>
  <c r="BF1021"/>
  <c r="T1021"/>
  <c r="R1021"/>
  <c r="P1021"/>
  <c r="BI1018"/>
  <c r="BH1018"/>
  <c r="BG1018"/>
  <c r="BF1018"/>
  <c r="T1018"/>
  <c r="R1018"/>
  <c r="P1018"/>
  <c r="BI998"/>
  <c r="BH998"/>
  <c r="BG998"/>
  <c r="BF998"/>
  <c r="T998"/>
  <c r="R998"/>
  <c r="P998"/>
  <c r="BI978"/>
  <c r="BH978"/>
  <c r="BG978"/>
  <c r="BF978"/>
  <c r="T978"/>
  <c r="R978"/>
  <c r="P978"/>
  <c r="BI976"/>
  <c r="BH976"/>
  <c r="BG976"/>
  <c r="BF976"/>
  <c r="T976"/>
  <c r="R976"/>
  <c r="P976"/>
  <c r="BI975"/>
  <c r="BH975"/>
  <c r="BG975"/>
  <c r="BF975"/>
  <c r="T975"/>
  <c r="R975"/>
  <c r="P975"/>
  <c r="BI967"/>
  <c r="BH967"/>
  <c r="BG967"/>
  <c r="BF967"/>
  <c r="T967"/>
  <c r="R967"/>
  <c r="P967"/>
  <c r="BI966"/>
  <c r="BH966"/>
  <c r="BG966"/>
  <c r="BF966"/>
  <c r="T966"/>
  <c r="R966"/>
  <c r="P966"/>
  <c r="BI965"/>
  <c r="BH965"/>
  <c r="BG965"/>
  <c r="BF965"/>
  <c r="T965"/>
  <c r="R965"/>
  <c r="P965"/>
  <c r="BI961"/>
  <c r="BH961"/>
  <c r="BG961"/>
  <c r="BF961"/>
  <c r="T961"/>
  <c r="R961"/>
  <c r="P961"/>
  <c r="BI955"/>
  <c r="BH955"/>
  <c r="BG955"/>
  <c r="BF955"/>
  <c r="T955"/>
  <c r="R955"/>
  <c r="P955"/>
  <c r="BI953"/>
  <c r="BH953"/>
  <c r="BG953"/>
  <c r="BF953"/>
  <c r="T953"/>
  <c r="R953"/>
  <c r="P953"/>
  <c r="BI952"/>
  <c r="BH952"/>
  <c r="BG952"/>
  <c r="BF952"/>
  <c r="T952"/>
  <c r="R952"/>
  <c r="P952"/>
  <c r="BI951"/>
  <c r="BH951"/>
  <c r="BG951"/>
  <c r="BF951"/>
  <c r="T951"/>
  <c r="R951"/>
  <c r="P951"/>
  <c r="BI949"/>
  <c r="BH949"/>
  <c r="BG949"/>
  <c r="BF949"/>
  <c r="T949"/>
  <c r="R949"/>
  <c r="P949"/>
  <c r="BI948"/>
  <c r="BH948"/>
  <c r="BG948"/>
  <c r="BF948"/>
  <c r="T948"/>
  <c r="R948"/>
  <c r="P948"/>
  <c r="BI945"/>
  <c r="BH945"/>
  <c r="BG945"/>
  <c r="BF945"/>
  <c r="T945"/>
  <c r="R945"/>
  <c r="P945"/>
  <c r="BI939"/>
  <c r="BH939"/>
  <c r="BG939"/>
  <c r="BF939"/>
  <c r="T939"/>
  <c r="R939"/>
  <c r="P939"/>
  <c r="BI937"/>
  <c r="BH937"/>
  <c r="BG937"/>
  <c r="BF937"/>
  <c r="T937"/>
  <c r="R937"/>
  <c r="P937"/>
  <c r="BI936"/>
  <c r="BH936"/>
  <c r="BG936"/>
  <c r="BF936"/>
  <c r="T936"/>
  <c r="R936"/>
  <c r="P936"/>
  <c r="BI933"/>
  <c r="BH933"/>
  <c r="BG933"/>
  <c r="BF933"/>
  <c r="T933"/>
  <c r="R933"/>
  <c r="P933"/>
  <c r="BI931"/>
  <c r="BH931"/>
  <c r="BG931"/>
  <c r="BF931"/>
  <c r="T931"/>
  <c r="R931"/>
  <c r="P931"/>
  <c r="BI929"/>
  <c r="BH929"/>
  <c r="BG929"/>
  <c r="BF929"/>
  <c r="T929"/>
  <c r="R929"/>
  <c r="P929"/>
  <c r="BI927"/>
  <c r="BH927"/>
  <c r="BG927"/>
  <c r="BF927"/>
  <c r="T927"/>
  <c r="R927"/>
  <c r="P927"/>
  <c r="BI925"/>
  <c r="BH925"/>
  <c r="BG925"/>
  <c r="BF925"/>
  <c r="T925"/>
  <c r="R925"/>
  <c r="P925"/>
  <c r="BI923"/>
  <c r="BH923"/>
  <c r="BG923"/>
  <c r="BF923"/>
  <c r="T923"/>
  <c r="R923"/>
  <c r="P923"/>
  <c r="BI921"/>
  <c r="BH921"/>
  <c r="BG921"/>
  <c r="BF921"/>
  <c r="T921"/>
  <c r="R921"/>
  <c r="P921"/>
  <c r="BI919"/>
  <c r="BH919"/>
  <c r="BG919"/>
  <c r="BF919"/>
  <c r="T919"/>
  <c r="R919"/>
  <c r="P919"/>
  <c r="BI917"/>
  <c r="BH917"/>
  <c r="BG917"/>
  <c r="BF917"/>
  <c r="T917"/>
  <c r="R917"/>
  <c r="P917"/>
  <c r="BI915"/>
  <c r="BH915"/>
  <c r="BG915"/>
  <c r="BF915"/>
  <c r="T915"/>
  <c r="R915"/>
  <c r="P915"/>
  <c r="BI913"/>
  <c r="BH913"/>
  <c r="BG913"/>
  <c r="BF913"/>
  <c r="T913"/>
  <c r="R913"/>
  <c r="P913"/>
  <c r="BI911"/>
  <c r="BH911"/>
  <c r="BG911"/>
  <c r="BF911"/>
  <c r="T911"/>
  <c r="R911"/>
  <c r="P911"/>
  <c r="BI909"/>
  <c r="BH909"/>
  <c r="BG909"/>
  <c r="BF909"/>
  <c r="T909"/>
  <c r="R909"/>
  <c r="P909"/>
  <c r="BI907"/>
  <c r="BH907"/>
  <c r="BG907"/>
  <c r="BF907"/>
  <c r="T907"/>
  <c r="R907"/>
  <c r="P907"/>
  <c r="BI905"/>
  <c r="BH905"/>
  <c r="BG905"/>
  <c r="BF905"/>
  <c r="T905"/>
  <c r="R905"/>
  <c r="P905"/>
  <c r="BI903"/>
  <c r="BH903"/>
  <c r="BG903"/>
  <c r="BF903"/>
  <c r="T903"/>
  <c r="R903"/>
  <c r="P903"/>
  <c r="BI901"/>
  <c r="BH901"/>
  <c r="BG901"/>
  <c r="BF901"/>
  <c r="T901"/>
  <c r="R901"/>
  <c r="P901"/>
  <c r="BI899"/>
  <c r="BH899"/>
  <c r="BG899"/>
  <c r="BF899"/>
  <c r="T899"/>
  <c r="R899"/>
  <c r="P899"/>
  <c r="BI897"/>
  <c r="BH897"/>
  <c r="BG897"/>
  <c r="BF897"/>
  <c r="T897"/>
  <c r="R897"/>
  <c r="P897"/>
  <c r="BI895"/>
  <c r="BH895"/>
  <c r="BG895"/>
  <c r="BF895"/>
  <c r="T895"/>
  <c r="R895"/>
  <c r="P895"/>
  <c r="BI893"/>
  <c r="BH893"/>
  <c r="BG893"/>
  <c r="BF893"/>
  <c r="T893"/>
  <c r="R893"/>
  <c r="P893"/>
  <c r="BI891"/>
  <c r="BH891"/>
  <c r="BG891"/>
  <c r="BF891"/>
  <c r="T891"/>
  <c r="R891"/>
  <c r="P891"/>
  <c r="BI889"/>
  <c r="BH889"/>
  <c r="BG889"/>
  <c r="BF889"/>
  <c r="T889"/>
  <c r="R889"/>
  <c r="P889"/>
  <c r="BI887"/>
  <c r="BH887"/>
  <c r="BG887"/>
  <c r="BF887"/>
  <c r="T887"/>
  <c r="R887"/>
  <c r="P887"/>
  <c r="BI885"/>
  <c r="BH885"/>
  <c r="BG885"/>
  <c r="BF885"/>
  <c r="T885"/>
  <c r="R885"/>
  <c r="P885"/>
  <c r="BI883"/>
  <c r="BH883"/>
  <c r="BG883"/>
  <c r="BF883"/>
  <c r="T883"/>
  <c r="R883"/>
  <c r="P883"/>
  <c r="BI881"/>
  <c r="BH881"/>
  <c r="BG881"/>
  <c r="BF881"/>
  <c r="T881"/>
  <c r="R881"/>
  <c r="P881"/>
  <c r="BI879"/>
  <c r="BH879"/>
  <c r="BG879"/>
  <c r="BF879"/>
  <c r="T879"/>
  <c r="R879"/>
  <c r="P879"/>
  <c r="BI877"/>
  <c r="BH877"/>
  <c r="BG877"/>
  <c r="BF877"/>
  <c r="T877"/>
  <c r="R877"/>
  <c r="P877"/>
  <c r="BI875"/>
  <c r="BH875"/>
  <c r="BG875"/>
  <c r="BF875"/>
  <c r="T875"/>
  <c r="R875"/>
  <c r="P875"/>
  <c r="BI873"/>
  <c r="BH873"/>
  <c r="BG873"/>
  <c r="BF873"/>
  <c r="T873"/>
  <c r="R873"/>
  <c r="P873"/>
  <c r="BI871"/>
  <c r="BH871"/>
  <c r="BG871"/>
  <c r="BF871"/>
  <c r="T871"/>
  <c r="R871"/>
  <c r="P871"/>
  <c r="BI869"/>
  <c r="BH869"/>
  <c r="BG869"/>
  <c r="BF869"/>
  <c r="T869"/>
  <c r="R869"/>
  <c r="P869"/>
  <c r="BI867"/>
  <c r="BH867"/>
  <c r="BG867"/>
  <c r="BF867"/>
  <c r="T867"/>
  <c r="R867"/>
  <c r="P867"/>
  <c r="BI865"/>
  <c r="BH865"/>
  <c r="BG865"/>
  <c r="BF865"/>
  <c r="T865"/>
  <c r="R865"/>
  <c r="P865"/>
  <c r="BI863"/>
  <c r="BH863"/>
  <c r="BG863"/>
  <c r="BF863"/>
  <c r="T863"/>
  <c r="R863"/>
  <c r="P863"/>
  <c r="BI861"/>
  <c r="BH861"/>
  <c r="BG861"/>
  <c r="BF861"/>
  <c r="T861"/>
  <c r="R861"/>
  <c r="P861"/>
  <c r="BI859"/>
  <c r="BH859"/>
  <c r="BG859"/>
  <c r="BF859"/>
  <c r="T859"/>
  <c r="R859"/>
  <c r="P859"/>
  <c r="BI857"/>
  <c r="BH857"/>
  <c r="BG857"/>
  <c r="BF857"/>
  <c r="T857"/>
  <c r="R857"/>
  <c r="P857"/>
  <c r="BI855"/>
  <c r="BH855"/>
  <c r="BG855"/>
  <c r="BF855"/>
  <c r="T855"/>
  <c r="R855"/>
  <c r="P855"/>
  <c r="BI853"/>
  <c r="BH853"/>
  <c r="BG853"/>
  <c r="BF853"/>
  <c r="T853"/>
  <c r="R853"/>
  <c r="P853"/>
  <c r="BI851"/>
  <c r="BH851"/>
  <c r="BG851"/>
  <c r="BF851"/>
  <c r="T851"/>
  <c r="R851"/>
  <c r="P851"/>
  <c r="BI849"/>
  <c r="BH849"/>
  <c r="BG849"/>
  <c r="BF849"/>
  <c r="T849"/>
  <c r="R849"/>
  <c r="P849"/>
  <c r="BI847"/>
  <c r="BH847"/>
  <c r="BG847"/>
  <c r="BF847"/>
  <c r="T847"/>
  <c r="R847"/>
  <c r="P847"/>
  <c r="BI845"/>
  <c r="BH845"/>
  <c r="BG845"/>
  <c r="BF845"/>
  <c r="T845"/>
  <c r="R845"/>
  <c r="P845"/>
  <c r="BI843"/>
  <c r="BH843"/>
  <c r="BG843"/>
  <c r="BF843"/>
  <c r="T843"/>
  <c r="R843"/>
  <c r="P843"/>
  <c r="BI841"/>
  <c r="BH841"/>
  <c r="BG841"/>
  <c r="BF841"/>
  <c r="T841"/>
  <c r="R841"/>
  <c r="P841"/>
  <c r="BI839"/>
  <c r="BH839"/>
  <c r="BG839"/>
  <c r="BF839"/>
  <c r="T839"/>
  <c r="R839"/>
  <c r="P839"/>
  <c r="BI837"/>
  <c r="BH837"/>
  <c r="BG837"/>
  <c r="BF837"/>
  <c r="T837"/>
  <c r="R837"/>
  <c r="P837"/>
  <c r="BI835"/>
  <c r="BH835"/>
  <c r="BG835"/>
  <c r="BF835"/>
  <c r="T835"/>
  <c r="R835"/>
  <c r="P835"/>
  <c r="BI833"/>
  <c r="BH833"/>
  <c r="BG833"/>
  <c r="BF833"/>
  <c r="T833"/>
  <c r="R833"/>
  <c r="P833"/>
  <c r="BI831"/>
  <c r="BH831"/>
  <c r="BG831"/>
  <c r="BF831"/>
  <c r="T831"/>
  <c r="R831"/>
  <c r="P831"/>
  <c r="BI822"/>
  <c r="BH822"/>
  <c r="BG822"/>
  <c r="BF822"/>
  <c r="T822"/>
  <c r="R822"/>
  <c r="P822"/>
  <c r="BI820"/>
  <c r="BH820"/>
  <c r="BG820"/>
  <c r="BF820"/>
  <c r="T820"/>
  <c r="R820"/>
  <c r="P820"/>
  <c r="BI818"/>
  <c r="BH818"/>
  <c r="BG818"/>
  <c r="BF818"/>
  <c r="T818"/>
  <c r="R818"/>
  <c r="P818"/>
  <c r="BI816"/>
  <c r="BH816"/>
  <c r="BG816"/>
  <c r="BF816"/>
  <c r="T816"/>
  <c r="R816"/>
  <c r="P816"/>
  <c r="BI814"/>
  <c r="BH814"/>
  <c r="BG814"/>
  <c r="BF814"/>
  <c r="T814"/>
  <c r="R814"/>
  <c r="P814"/>
  <c r="BI812"/>
  <c r="BH812"/>
  <c r="BG812"/>
  <c r="BF812"/>
  <c r="T812"/>
  <c r="R812"/>
  <c r="P812"/>
  <c r="BI810"/>
  <c r="BH810"/>
  <c r="BG810"/>
  <c r="BF810"/>
  <c r="T810"/>
  <c r="R810"/>
  <c r="P810"/>
  <c r="BI808"/>
  <c r="BH808"/>
  <c r="BG808"/>
  <c r="BF808"/>
  <c r="T808"/>
  <c r="R808"/>
  <c r="P808"/>
  <c r="BI806"/>
  <c r="BH806"/>
  <c r="BG806"/>
  <c r="BF806"/>
  <c r="T806"/>
  <c r="R806"/>
  <c r="P806"/>
  <c r="BI804"/>
  <c r="BH804"/>
  <c r="BG804"/>
  <c r="BF804"/>
  <c r="T804"/>
  <c r="R804"/>
  <c r="P804"/>
  <c r="BI802"/>
  <c r="BH802"/>
  <c r="BG802"/>
  <c r="BF802"/>
  <c r="T802"/>
  <c r="R802"/>
  <c r="P802"/>
  <c r="BI800"/>
  <c r="BH800"/>
  <c r="BG800"/>
  <c r="BF800"/>
  <c r="T800"/>
  <c r="R800"/>
  <c r="P800"/>
  <c r="BI798"/>
  <c r="BH798"/>
  <c r="BG798"/>
  <c r="BF798"/>
  <c r="T798"/>
  <c r="R798"/>
  <c r="P798"/>
  <c r="BI796"/>
  <c r="BH796"/>
  <c r="BG796"/>
  <c r="BF796"/>
  <c r="T796"/>
  <c r="R796"/>
  <c r="P796"/>
  <c r="BI794"/>
  <c r="BH794"/>
  <c r="BG794"/>
  <c r="BF794"/>
  <c r="T794"/>
  <c r="R794"/>
  <c r="P794"/>
  <c r="BI792"/>
  <c r="BH792"/>
  <c r="BG792"/>
  <c r="BF792"/>
  <c r="T792"/>
  <c r="R792"/>
  <c r="P792"/>
  <c r="BI790"/>
  <c r="BH790"/>
  <c r="BG790"/>
  <c r="BF790"/>
  <c r="T790"/>
  <c r="R790"/>
  <c r="P790"/>
  <c r="BI788"/>
  <c r="BH788"/>
  <c r="BG788"/>
  <c r="BF788"/>
  <c r="T788"/>
  <c r="R788"/>
  <c r="P788"/>
  <c r="BI786"/>
  <c r="BH786"/>
  <c r="BG786"/>
  <c r="BF786"/>
  <c r="T786"/>
  <c r="R786"/>
  <c r="P786"/>
  <c r="BI784"/>
  <c r="BH784"/>
  <c r="BG784"/>
  <c r="BF784"/>
  <c r="T784"/>
  <c r="R784"/>
  <c r="P784"/>
  <c r="BI782"/>
  <c r="BH782"/>
  <c r="BG782"/>
  <c r="BF782"/>
  <c r="T782"/>
  <c r="R782"/>
  <c r="P782"/>
  <c r="BI780"/>
  <c r="BH780"/>
  <c r="BG780"/>
  <c r="BF780"/>
  <c r="T780"/>
  <c r="R780"/>
  <c r="P780"/>
  <c r="BI778"/>
  <c r="BH778"/>
  <c r="BG778"/>
  <c r="BF778"/>
  <c r="T778"/>
  <c r="R778"/>
  <c r="P778"/>
  <c r="BI776"/>
  <c r="BH776"/>
  <c r="BG776"/>
  <c r="BF776"/>
  <c r="T776"/>
  <c r="R776"/>
  <c r="P776"/>
  <c r="BI774"/>
  <c r="BH774"/>
  <c r="BG774"/>
  <c r="BF774"/>
  <c r="T774"/>
  <c r="R774"/>
  <c r="P774"/>
  <c r="BI772"/>
  <c r="BH772"/>
  <c r="BG772"/>
  <c r="BF772"/>
  <c r="T772"/>
  <c r="R772"/>
  <c r="P772"/>
  <c r="BI770"/>
  <c r="BH770"/>
  <c r="BG770"/>
  <c r="BF770"/>
  <c r="T770"/>
  <c r="R770"/>
  <c r="P770"/>
  <c r="BI768"/>
  <c r="BH768"/>
  <c r="BG768"/>
  <c r="BF768"/>
  <c r="T768"/>
  <c r="R768"/>
  <c r="P768"/>
  <c r="BI766"/>
  <c r="BH766"/>
  <c r="BG766"/>
  <c r="BF766"/>
  <c r="T766"/>
  <c r="R766"/>
  <c r="P766"/>
  <c r="BI764"/>
  <c r="BH764"/>
  <c r="BG764"/>
  <c r="BF764"/>
  <c r="T764"/>
  <c r="R764"/>
  <c r="P764"/>
  <c r="BI762"/>
  <c r="BH762"/>
  <c r="BG762"/>
  <c r="BF762"/>
  <c r="T762"/>
  <c r="R762"/>
  <c r="P762"/>
  <c r="BI760"/>
  <c r="BH760"/>
  <c r="BG760"/>
  <c r="BF760"/>
  <c r="T760"/>
  <c r="R760"/>
  <c r="P760"/>
  <c r="BI758"/>
  <c r="BH758"/>
  <c r="BG758"/>
  <c r="BF758"/>
  <c r="T758"/>
  <c r="R758"/>
  <c r="P758"/>
  <c r="BI753"/>
  <c r="BH753"/>
  <c r="BG753"/>
  <c r="BF753"/>
  <c r="T753"/>
  <c r="R753"/>
  <c r="P753"/>
  <c r="BI748"/>
  <c r="BH748"/>
  <c r="BG748"/>
  <c r="BF748"/>
  <c r="T748"/>
  <c r="R748"/>
  <c r="P748"/>
  <c r="BI739"/>
  <c r="BH739"/>
  <c r="BG739"/>
  <c r="BF739"/>
  <c r="T739"/>
  <c r="R739"/>
  <c r="P739"/>
  <c r="BI737"/>
  <c r="BH737"/>
  <c r="BG737"/>
  <c r="BF737"/>
  <c r="T737"/>
  <c r="R737"/>
  <c r="P737"/>
  <c r="BI736"/>
  <c r="BH736"/>
  <c r="BG736"/>
  <c r="BF736"/>
  <c r="T736"/>
  <c r="R736"/>
  <c r="P736"/>
  <c r="BI735"/>
  <c r="BH735"/>
  <c r="BG735"/>
  <c r="BF735"/>
  <c r="T735"/>
  <c r="R735"/>
  <c r="P735"/>
  <c r="BI733"/>
  <c r="BH733"/>
  <c r="BG733"/>
  <c r="BF733"/>
  <c r="T733"/>
  <c r="R733"/>
  <c r="P733"/>
  <c r="BI731"/>
  <c r="BH731"/>
  <c r="BG731"/>
  <c r="BF731"/>
  <c r="T731"/>
  <c r="R731"/>
  <c r="P731"/>
  <c r="BI729"/>
  <c r="BH729"/>
  <c r="BG729"/>
  <c r="BF729"/>
  <c r="T729"/>
  <c r="R729"/>
  <c r="P729"/>
  <c r="BI728"/>
  <c r="BH728"/>
  <c r="BG728"/>
  <c r="BF728"/>
  <c r="T728"/>
  <c r="R728"/>
  <c r="P728"/>
  <c r="BI725"/>
  <c r="BH725"/>
  <c r="BG725"/>
  <c r="BF725"/>
  <c r="T725"/>
  <c r="R725"/>
  <c r="P725"/>
  <c r="BI724"/>
  <c r="BH724"/>
  <c r="BG724"/>
  <c r="BF724"/>
  <c r="T724"/>
  <c r="R724"/>
  <c r="P724"/>
  <c r="BI721"/>
  <c r="BH721"/>
  <c r="BG721"/>
  <c r="BF721"/>
  <c r="T721"/>
  <c r="R721"/>
  <c r="P721"/>
  <c r="BI718"/>
  <c r="BH718"/>
  <c r="BG718"/>
  <c r="BF718"/>
  <c r="T718"/>
  <c r="R718"/>
  <c r="P718"/>
  <c r="BI715"/>
  <c r="BH715"/>
  <c r="BG715"/>
  <c r="BF715"/>
  <c r="T715"/>
  <c r="R715"/>
  <c r="P715"/>
  <c r="BI713"/>
  <c r="BH713"/>
  <c r="BG713"/>
  <c r="BF713"/>
  <c r="T713"/>
  <c r="R713"/>
  <c r="P713"/>
  <c r="BI711"/>
  <c r="BH711"/>
  <c r="BG711"/>
  <c r="BF711"/>
  <c r="T711"/>
  <c r="R711"/>
  <c r="P711"/>
  <c r="BI709"/>
  <c r="BH709"/>
  <c r="BG709"/>
  <c r="BF709"/>
  <c r="T709"/>
  <c r="R709"/>
  <c r="P709"/>
  <c r="BI708"/>
  <c r="BH708"/>
  <c r="BG708"/>
  <c r="BF708"/>
  <c r="T708"/>
  <c r="R708"/>
  <c r="P708"/>
  <c r="BI706"/>
  <c r="BH706"/>
  <c r="BG706"/>
  <c r="BF706"/>
  <c r="T706"/>
  <c r="R706"/>
  <c r="P706"/>
  <c r="BI705"/>
  <c r="BH705"/>
  <c r="BG705"/>
  <c r="BF705"/>
  <c r="T705"/>
  <c r="R705"/>
  <c r="P705"/>
  <c r="BI703"/>
  <c r="BH703"/>
  <c r="BG703"/>
  <c r="BF703"/>
  <c r="T703"/>
  <c r="R703"/>
  <c r="P703"/>
  <c r="BI702"/>
  <c r="BH702"/>
  <c r="BG702"/>
  <c r="BF702"/>
  <c r="T702"/>
  <c r="R702"/>
  <c r="P702"/>
  <c r="BI700"/>
  <c r="BH700"/>
  <c r="BG700"/>
  <c r="BF700"/>
  <c r="T700"/>
  <c r="R700"/>
  <c r="P700"/>
  <c r="BI697"/>
  <c r="BH697"/>
  <c r="BG697"/>
  <c r="BF697"/>
  <c r="T697"/>
  <c r="R697"/>
  <c r="P697"/>
  <c r="BI693"/>
  <c r="BH693"/>
  <c r="BG693"/>
  <c r="BF693"/>
  <c r="T693"/>
  <c r="R693"/>
  <c r="P693"/>
  <c r="BI690"/>
  <c r="BH690"/>
  <c r="BG690"/>
  <c r="BF690"/>
  <c r="T690"/>
  <c r="R690"/>
  <c r="P690"/>
  <c r="BI685"/>
  <c r="BH685"/>
  <c r="BG685"/>
  <c r="BF685"/>
  <c r="T685"/>
  <c r="R685"/>
  <c r="P685"/>
  <c r="BI682"/>
  <c r="BH682"/>
  <c r="BG682"/>
  <c r="BF682"/>
  <c r="T682"/>
  <c r="R682"/>
  <c r="P682"/>
  <c r="BI678"/>
  <c r="BH678"/>
  <c r="BG678"/>
  <c r="BF678"/>
  <c r="T678"/>
  <c r="R678"/>
  <c r="P678"/>
  <c r="BI675"/>
  <c r="BH675"/>
  <c r="BG675"/>
  <c r="BF675"/>
  <c r="T675"/>
  <c r="R675"/>
  <c r="P675"/>
  <c r="BI672"/>
  <c r="BH672"/>
  <c r="BG672"/>
  <c r="BF672"/>
  <c r="T672"/>
  <c r="R672"/>
  <c r="P672"/>
  <c r="BI671"/>
  <c r="BH671"/>
  <c r="BG671"/>
  <c r="BF671"/>
  <c r="T671"/>
  <c r="R671"/>
  <c r="P671"/>
  <c r="BI669"/>
  <c r="BH669"/>
  <c r="BG669"/>
  <c r="BF669"/>
  <c r="T669"/>
  <c r="R669"/>
  <c r="P669"/>
  <c r="BI664"/>
  <c r="BH664"/>
  <c r="BG664"/>
  <c r="BF664"/>
  <c r="T664"/>
  <c r="R664"/>
  <c r="P664"/>
  <c r="BI661"/>
  <c r="BH661"/>
  <c r="BG661"/>
  <c r="BF661"/>
  <c r="T661"/>
  <c r="R661"/>
  <c r="P661"/>
  <c r="BI647"/>
  <c r="BH647"/>
  <c r="BG647"/>
  <c r="BF647"/>
  <c r="T647"/>
  <c r="R647"/>
  <c r="P647"/>
  <c r="BI642"/>
  <c r="BH642"/>
  <c r="BG642"/>
  <c r="BF642"/>
  <c r="T642"/>
  <c r="R642"/>
  <c r="P642"/>
  <c r="BI639"/>
  <c r="BH639"/>
  <c r="BG639"/>
  <c r="BF639"/>
  <c r="T639"/>
  <c r="R639"/>
  <c r="P639"/>
  <c r="BI636"/>
  <c r="BH636"/>
  <c r="BG636"/>
  <c r="BF636"/>
  <c r="T636"/>
  <c r="R636"/>
  <c r="P636"/>
  <c r="BI633"/>
  <c r="BH633"/>
  <c r="BG633"/>
  <c r="BF633"/>
  <c r="T633"/>
  <c r="R633"/>
  <c r="P633"/>
  <c r="BI631"/>
  <c r="BH631"/>
  <c r="BG631"/>
  <c r="BF631"/>
  <c r="T631"/>
  <c r="R631"/>
  <c r="P631"/>
  <c r="BI626"/>
  <c r="BH626"/>
  <c r="BG626"/>
  <c r="BF626"/>
  <c r="T626"/>
  <c r="R626"/>
  <c r="P626"/>
  <c r="BI622"/>
  <c r="BH622"/>
  <c r="BG622"/>
  <c r="BF622"/>
  <c r="T622"/>
  <c r="R622"/>
  <c r="P622"/>
  <c r="BI618"/>
  <c r="BH618"/>
  <c r="BG618"/>
  <c r="BF618"/>
  <c r="T618"/>
  <c r="R618"/>
  <c r="P618"/>
  <c r="BI615"/>
  <c r="BH615"/>
  <c r="BG615"/>
  <c r="BF615"/>
  <c r="T615"/>
  <c r="R615"/>
  <c r="P615"/>
  <c r="BI611"/>
  <c r="BH611"/>
  <c r="BG611"/>
  <c r="BF611"/>
  <c r="T611"/>
  <c r="R611"/>
  <c r="P611"/>
  <c r="BI608"/>
  <c r="BH608"/>
  <c r="BG608"/>
  <c r="BF608"/>
  <c r="T608"/>
  <c r="R608"/>
  <c r="P608"/>
  <c r="BI605"/>
  <c r="BH605"/>
  <c r="BG605"/>
  <c r="BF605"/>
  <c r="T605"/>
  <c r="R605"/>
  <c r="P605"/>
  <c r="BI602"/>
  <c r="BH602"/>
  <c r="BG602"/>
  <c r="BF602"/>
  <c r="T602"/>
  <c r="T601"/>
  <c r="R602"/>
  <c r="R601"/>
  <c r="P602"/>
  <c r="P601"/>
  <c r="BI600"/>
  <c r="BH600"/>
  <c r="BG600"/>
  <c r="BF600"/>
  <c r="T600"/>
  <c r="R600"/>
  <c r="P600"/>
  <c r="BI598"/>
  <c r="BH598"/>
  <c r="BG598"/>
  <c r="BF598"/>
  <c r="T598"/>
  <c r="R598"/>
  <c r="P598"/>
  <c r="BI597"/>
  <c r="BH597"/>
  <c r="BG597"/>
  <c r="BF597"/>
  <c r="T597"/>
  <c r="R597"/>
  <c r="P597"/>
  <c r="BI596"/>
  <c r="BH596"/>
  <c r="BG596"/>
  <c r="BF596"/>
  <c r="T596"/>
  <c r="R596"/>
  <c r="P596"/>
  <c r="BI595"/>
  <c r="BH595"/>
  <c r="BG595"/>
  <c r="BF595"/>
  <c r="T595"/>
  <c r="R595"/>
  <c r="P595"/>
  <c r="BI593"/>
  <c r="BH593"/>
  <c r="BG593"/>
  <c r="BF593"/>
  <c r="T593"/>
  <c r="R593"/>
  <c r="P593"/>
  <c r="BI589"/>
  <c r="BH589"/>
  <c r="BG589"/>
  <c r="BF589"/>
  <c r="T589"/>
  <c r="R589"/>
  <c r="P589"/>
  <c r="BI588"/>
  <c r="BH588"/>
  <c r="BG588"/>
  <c r="BF588"/>
  <c r="T588"/>
  <c r="R588"/>
  <c r="P588"/>
  <c r="BI584"/>
  <c r="BH584"/>
  <c r="BG584"/>
  <c r="BF584"/>
  <c r="T584"/>
  <c r="R584"/>
  <c r="P584"/>
  <c r="BI580"/>
  <c r="BH580"/>
  <c r="BG580"/>
  <c r="BF580"/>
  <c r="T580"/>
  <c r="R580"/>
  <c r="P580"/>
  <c r="BI577"/>
  <c r="BH577"/>
  <c r="BG577"/>
  <c r="BF577"/>
  <c r="T577"/>
  <c r="R577"/>
  <c r="P577"/>
  <c r="BI574"/>
  <c r="BH574"/>
  <c r="BG574"/>
  <c r="BF574"/>
  <c r="T574"/>
  <c r="R574"/>
  <c r="P574"/>
  <c r="BI570"/>
  <c r="BH570"/>
  <c r="BG570"/>
  <c r="BF570"/>
  <c r="T570"/>
  <c r="R570"/>
  <c r="P570"/>
  <c r="BI567"/>
  <c r="BH567"/>
  <c r="BG567"/>
  <c r="BF567"/>
  <c r="T567"/>
  <c r="R567"/>
  <c r="P567"/>
  <c r="BI564"/>
  <c r="BH564"/>
  <c r="BG564"/>
  <c r="BF564"/>
  <c r="T564"/>
  <c r="R564"/>
  <c r="P564"/>
  <c r="BI563"/>
  <c r="BH563"/>
  <c r="BG563"/>
  <c r="BF563"/>
  <c r="T563"/>
  <c r="R563"/>
  <c r="P563"/>
  <c r="BI560"/>
  <c r="BH560"/>
  <c r="BG560"/>
  <c r="BF560"/>
  <c r="T560"/>
  <c r="R560"/>
  <c r="P560"/>
  <c r="BI559"/>
  <c r="BH559"/>
  <c r="BG559"/>
  <c r="BF559"/>
  <c r="T559"/>
  <c r="R559"/>
  <c r="P559"/>
  <c r="BI556"/>
  <c r="BH556"/>
  <c r="BG556"/>
  <c r="BF556"/>
  <c r="T556"/>
  <c r="R556"/>
  <c r="P556"/>
  <c r="BI553"/>
  <c r="BH553"/>
  <c r="BG553"/>
  <c r="BF553"/>
  <c r="T553"/>
  <c r="R553"/>
  <c r="P553"/>
  <c r="BI550"/>
  <c r="BH550"/>
  <c r="BG550"/>
  <c r="BF550"/>
  <c r="T550"/>
  <c r="R550"/>
  <c r="P550"/>
  <c r="BI547"/>
  <c r="BH547"/>
  <c r="BG547"/>
  <c r="BF547"/>
  <c r="T547"/>
  <c r="R547"/>
  <c r="P547"/>
  <c r="BI544"/>
  <c r="BH544"/>
  <c r="BG544"/>
  <c r="BF544"/>
  <c r="T544"/>
  <c r="R544"/>
  <c r="P544"/>
  <c r="BI541"/>
  <c r="BH541"/>
  <c r="BG541"/>
  <c r="BF541"/>
  <c r="T541"/>
  <c r="R541"/>
  <c r="P541"/>
  <c r="BI538"/>
  <c r="BH538"/>
  <c r="BG538"/>
  <c r="BF538"/>
  <c r="T538"/>
  <c r="R538"/>
  <c r="P538"/>
  <c r="BI535"/>
  <c r="BH535"/>
  <c r="BG535"/>
  <c r="BF535"/>
  <c r="T535"/>
  <c r="R535"/>
  <c r="P535"/>
  <c r="BI532"/>
  <c r="BH532"/>
  <c r="BG532"/>
  <c r="BF532"/>
  <c r="T532"/>
  <c r="R532"/>
  <c r="P532"/>
  <c r="BI529"/>
  <c r="BH529"/>
  <c r="BG529"/>
  <c r="BF529"/>
  <c r="T529"/>
  <c r="R529"/>
  <c r="P529"/>
  <c r="BI526"/>
  <c r="BH526"/>
  <c r="BG526"/>
  <c r="BF526"/>
  <c r="T526"/>
  <c r="R526"/>
  <c r="P526"/>
  <c r="BI523"/>
  <c r="BH523"/>
  <c r="BG523"/>
  <c r="BF523"/>
  <c r="T523"/>
  <c r="R523"/>
  <c r="P523"/>
  <c r="BI520"/>
  <c r="BH520"/>
  <c r="BG520"/>
  <c r="BF520"/>
  <c r="T520"/>
  <c r="R520"/>
  <c r="P520"/>
  <c r="BI517"/>
  <c r="BH517"/>
  <c r="BG517"/>
  <c r="BF517"/>
  <c r="T517"/>
  <c r="R517"/>
  <c r="P517"/>
  <c r="BI513"/>
  <c r="BH513"/>
  <c r="BG513"/>
  <c r="BF513"/>
  <c r="T513"/>
  <c r="R513"/>
  <c r="P513"/>
  <c r="BI509"/>
  <c r="BH509"/>
  <c r="BG509"/>
  <c r="BF509"/>
  <c r="T509"/>
  <c r="R509"/>
  <c r="P509"/>
  <c r="BI504"/>
  <c r="BH504"/>
  <c r="BG504"/>
  <c r="BF504"/>
  <c r="T504"/>
  <c r="R504"/>
  <c r="P504"/>
  <c r="BI500"/>
  <c r="BH500"/>
  <c r="BG500"/>
  <c r="BF500"/>
  <c r="T500"/>
  <c r="R500"/>
  <c r="P500"/>
  <c r="BI496"/>
  <c r="BH496"/>
  <c r="BG496"/>
  <c r="BF496"/>
  <c r="T496"/>
  <c r="R496"/>
  <c r="P496"/>
  <c r="BI495"/>
  <c r="BH495"/>
  <c r="BG495"/>
  <c r="BF495"/>
  <c r="T495"/>
  <c r="R495"/>
  <c r="P495"/>
  <c r="BI494"/>
  <c r="BH494"/>
  <c r="BG494"/>
  <c r="BF494"/>
  <c r="T494"/>
  <c r="R494"/>
  <c r="P494"/>
  <c r="BI491"/>
  <c r="BH491"/>
  <c r="BG491"/>
  <c r="BF491"/>
  <c r="T491"/>
  <c r="R491"/>
  <c r="P491"/>
  <c r="BI488"/>
  <c r="BH488"/>
  <c r="BG488"/>
  <c r="BF488"/>
  <c r="T488"/>
  <c r="R488"/>
  <c r="P488"/>
  <c r="BI481"/>
  <c r="BH481"/>
  <c r="BG481"/>
  <c r="BF481"/>
  <c r="T481"/>
  <c r="R481"/>
  <c r="P481"/>
  <c r="BI476"/>
  <c r="BH476"/>
  <c r="BG476"/>
  <c r="BF476"/>
  <c r="T476"/>
  <c r="R476"/>
  <c r="P476"/>
  <c r="BI472"/>
  <c r="BH472"/>
  <c r="BG472"/>
  <c r="BF472"/>
  <c r="T472"/>
  <c r="R472"/>
  <c r="P472"/>
  <c r="BI469"/>
  <c r="BH469"/>
  <c r="BG469"/>
  <c r="BF469"/>
  <c r="T469"/>
  <c r="R469"/>
  <c r="P469"/>
  <c r="BI466"/>
  <c r="BH466"/>
  <c r="BG466"/>
  <c r="BF466"/>
  <c r="T466"/>
  <c r="R466"/>
  <c r="P466"/>
  <c r="BI465"/>
  <c r="BH465"/>
  <c r="BG465"/>
  <c r="BF465"/>
  <c r="T465"/>
  <c r="R465"/>
  <c r="P465"/>
  <c r="BI460"/>
  <c r="BH460"/>
  <c r="BG460"/>
  <c r="BF460"/>
  <c r="T460"/>
  <c r="R460"/>
  <c r="P460"/>
  <c r="BI456"/>
  <c r="BH456"/>
  <c r="BG456"/>
  <c r="BF456"/>
  <c r="T456"/>
  <c r="R456"/>
  <c r="P456"/>
  <c r="BI455"/>
  <c r="BH455"/>
  <c r="BG455"/>
  <c r="BF455"/>
  <c r="T455"/>
  <c r="R455"/>
  <c r="P455"/>
  <c r="BI452"/>
  <c r="BH452"/>
  <c r="BG452"/>
  <c r="BF452"/>
  <c r="T452"/>
  <c r="R452"/>
  <c r="P452"/>
  <c r="BI451"/>
  <c r="BH451"/>
  <c r="BG451"/>
  <c r="BF451"/>
  <c r="T451"/>
  <c r="R451"/>
  <c r="P451"/>
  <c r="BI450"/>
  <c r="BH450"/>
  <c r="BG450"/>
  <c r="BF450"/>
  <c r="T450"/>
  <c r="R450"/>
  <c r="P450"/>
  <c r="BI447"/>
  <c r="BH447"/>
  <c r="BG447"/>
  <c r="BF447"/>
  <c r="T447"/>
  <c r="R447"/>
  <c r="P447"/>
  <c r="BI446"/>
  <c r="BH446"/>
  <c r="BG446"/>
  <c r="BF446"/>
  <c r="T446"/>
  <c r="R446"/>
  <c r="P446"/>
  <c r="BI445"/>
  <c r="BH445"/>
  <c r="BG445"/>
  <c r="BF445"/>
  <c r="T445"/>
  <c r="R445"/>
  <c r="P445"/>
  <c r="BI442"/>
  <c r="BH442"/>
  <c r="BG442"/>
  <c r="BF442"/>
  <c r="T442"/>
  <c r="R442"/>
  <c r="P442"/>
  <c r="BI439"/>
  <c r="BH439"/>
  <c r="BG439"/>
  <c r="BF439"/>
  <c r="T439"/>
  <c r="R439"/>
  <c r="P439"/>
  <c r="BI438"/>
  <c r="BH438"/>
  <c r="BG438"/>
  <c r="BF438"/>
  <c r="T438"/>
  <c r="R438"/>
  <c r="P438"/>
  <c r="BI435"/>
  <c r="BH435"/>
  <c r="BG435"/>
  <c r="BF435"/>
  <c r="T435"/>
  <c r="R435"/>
  <c r="P435"/>
  <c r="BI427"/>
  <c r="BH427"/>
  <c r="BG427"/>
  <c r="BF427"/>
  <c r="T427"/>
  <c r="R427"/>
  <c r="P427"/>
  <c r="BI426"/>
  <c r="BH426"/>
  <c r="BG426"/>
  <c r="BF426"/>
  <c r="T426"/>
  <c r="R426"/>
  <c r="P426"/>
  <c r="BI425"/>
  <c r="BH425"/>
  <c r="BG425"/>
  <c r="BF425"/>
  <c r="T425"/>
  <c r="R425"/>
  <c r="P425"/>
  <c r="BI421"/>
  <c r="BH421"/>
  <c r="BG421"/>
  <c r="BF421"/>
  <c r="T421"/>
  <c r="R421"/>
  <c r="P421"/>
  <c r="BI417"/>
  <c r="BH417"/>
  <c r="BG417"/>
  <c r="BF417"/>
  <c r="T417"/>
  <c r="R417"/>
  <c r="P417"/>
  <c r="BI414"/>
  <c r="BH414"/>
  <c r="BG414"/>
  <c r="BF414"/>
  <c r="T414"/>
  <c r="R414"/>
  <c r="P414"/>
  <c r="BI411"/>
  <c r="BH411"/>
  <c r="BG411"/>
  <c r="BF411"/>
  <c r="T411"/>
  <c r="R411"/>
  <c r="P411"/>
  <c r="BI405"/>
  <c r="BH405"/>
  <c r="BG405"/>
  <c r="BF405"/>
  <c r="T405"/>
  <c r="R405"/>
  <c r="P405"/>
  <c r="BI390"/>
  <c r="BH390"/>
  <c r="BG390"/>
  <c r="BF390"/>
  <c r="T390"/>
  <c r="R390"/>
  <c r="P390"/>
  <c r="BI387"/>
  <c r="BH387"/>
  <c r="BG387"/>
  <c r="BF387"/>
  <c r="T387"/>
  <c r="R387"/>
  <c r="P387"/>
  <c r="BI384"/>
  <c r="BH384"/>
  <c r="BG384"/>
  <c r="BF384"/>
  <c r="T384"/>
  <c r="R384"/>
  <c r="P384"/>
  <c r="BI380"/>
  <c r="BH380"/>
  <c r="BG380"/>
  <c r="BF380"/>
  <c r="T380"/>
  <c r="R380"/>
  <c r="P380"/>
  <c r="BI377"/>
  <c r="BH377"/>
  <c r="BG377"/>
  <c r="BF377"/>
  <c r="T377"/>
  <c r="R377"/>
  <c r="P377"/>
  <c r="BI365"/>
  <c r="BH365"/>
  <c r="BG365"/>
  <c r="BF365"/>
  <c r="T365"/>
  <c r="R365"/>
  <c r="P365"/>
  <c r="BI351"/>
  <c r="BH351"/>
  <c r="BG351"/>
  <c r="BF351"/>
  <c r="T351"/>
  <c r="R351"/>
  <c r="P351"/>
  <c r="BI350"/>
  <c r="BH350"/>
  <c r="BG350"/>
  <c r="BF350"/>
  <c r="T350"/>
  <c r="R350"/>
  <c r="P350"/>
  <c r="BI349"/>
  <c r="BH349"/>
  <c r="BG349"/>
  <c r="BF349"/>
  <c r="T349"/>
  <c r="R349"/>
  <c r="P349"/>
  <c r="BI348"/>
  <c r="BH348"/>
  <c r="BG348"/>
  <c r="BF348"/>
  <c r="T348"/>
  <c r="R348"/>
  <c r="P348"/>
  <c r="BI345"/>
  <c r="BH345"/>
  <c r="BG345"/>
  <c r="BF345"/>
  <c r="T345"/>
  <c r="R345"/>
  <c r="P345"/>
  <c r="BI342"/>
  <c r="BH342"/>
  <c r="BG342"/>
  <c r="BF342"/>
  <c r="T342"/>
  <c r="R342"/>
  <c r="P342"/>
  <c r="BI339"/>
  <c r="BH339"/>
  <c r="BG339"/>
  <c r="BF339"/>
  <c r="T339"/>
  <c r="R339"/>
  <c r="P339"/>
  <c r="BI336"/>
  <c r="BH336"/>
  <c r="BG336"/>
  <c r="BF336"/>
  <c r="T336"/>
  <c r="R336"/>
  <c r="P336"/>
  <c r="BI323"/>
  <c r="BH323"/>
  <c r="BG323"/>
  <c r="BF323"/>
  <c r="T323"/>
  <c r="R323"/>
  <c r="P323"/>
  <c r="BI320"/>
  <c r="BH320"/>
  <c r="BG320"/>
  <c r="BF320"/>
  <c r="T320"/>
  <c r="R320"/>
  <c r="P320"/>
  <c r="BI316"/>
  <c r="BH316"/>
  <c r="BG316"/>
  <c r="BF316"/>
  <c r="T316"/>
  <c r="R316"/>
  <c r="P316"/>
  <c r="BI313"/>
  <c r="BH313"/>
  <c r="BG313"/>
  <c r="BF313"/>
  <c r="T313"/>
  <c r="R313"/>
  <c r="P313"/>
  <c r="BI308"/>
  <c r="BH308"/>
  <c r="BG308"/>
  <c r="BF308"/>
  <c r="T308"/>
  <c r="R308"/>
  <c r="P308"/>
  <c r="BI299"/>
  <c r="BH299"/>
  <c r="BG299"/>
  <c r="BF299"/>
  <c r="T299"/>
  <c r="R299"/>
  <c r="P299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1"/>
  <c r="BH291"/>
  <c r="BG291"/>
  <c r="BF291"/>
  <c r="T291"/>
  <c r="R291"/>
  <c r="P291"/>
  <c r="BI288"/>
  <c r="BH288"/>
  <c r="BG288"/>
  <c r="BF288"/>
  <c r="T288"/>
  <c r="R288"/>
  <c r="P288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3"/>
  <c r="BH273"/>
  <c r="BG273"/>
  <c r="BF273"/>
  <c r="T273"/>
  <c r="R273"/>
  <c r="P273"/>
  <c r="BI270"/>
  <c r="BH270"/>
  <c r="BG270"/>
  <c r="BF270"/>
  <c r="T270"/>
  <c r="R270"/>
  <c r="P270"/>
  <c r="BI267"/>
  <c r="BH267"/>
  <c r="BG267"/>
  <c r="BF267"/>
  <c r="T267"/>
  <c r="R267"/>
  <c r="P267"/>
  <c r="BI264"/>
  <c r="BH264"/>
  <c r="BG264"/>
  <c r="BF264"/>
  <c r="T264"/>
  <c r="R264"/>
  <c r="P264"/>
  <c r="BI261"/>
  <c r="BH261"/>
  <c r="BG261"/>
  <c r="BF261"/>
  <c r="T261"/>
  <c r="R261"/>
  <c r="P261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2"/>
  <c r="BH252"/>
  <c r="BG252"/>
  <c r="BF252"/>
  <c r="T252"/>
  <c r="R252"/>
  <c r="P252"/>
  <c r="BI249"/>
  <c r="BH249"/>
  <c r="BG249"/>
  <c r="BF249"/>
  <c r="T249"/>
  <c r="R249"/>
  <c r="P249"/>
  <c r="BI248"/>
  <c r="BH248"/>
  <c r="BG248"/>
  <c r="BF248"/>
  <c r="T248"/>
  <c r="R248"/>
  <c r="P248"/>
  <c r="BI245"/>
  <c r="BH245"/>
  <c r="BG245"/>
  <c r="BF245"/>
  <c r="T245"/>
  <c r="R245"/>
  <c r="P245"/>
  <c r="BI243"/>
  <c r="BH243"/>
  <c r="BG243"/>
  <c r="BF243"/>
  <c r="T243"/>
  <c r="R243"/>
  <c r="P243"/>
  <c r="BI237"/>
  <c r="BH237"/>
  <c r="BG237"/>
  <c r="BF237"/>
  <c r="T237"/>
  <c r="R237"/>
  <c r="P237"/>
  <c r="BI236"/>
  <c r="BH236"/>
  <c r="BG236"/>
  <c r="BF236"/>
  <c r="T236"/>
  <c r="R236"/>
  <c r="P236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7"/>
  <c r="BH227"/>
  <c r="BG227"/>
  <c r="BF227"/>
  <c r="T227"/>
  <c r="R227"/>
  <c r="P227"/>
  <c r="BI223"/>
  <c r="BH223"/>
  <c r="BG223"/>
  <c r="BF223"/>
  <c r="T223"/>
  <c r="R223"/>
  <c r="P223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199"/>
  <c r="BH199"/>
  <c r="BG199"/>
  <c r="BF199"/>
  <c r="T199"/>
  <c r="R199"/>
  <c r="P199"/>
  <c r="BI197"/>
  <c r="BH197"/>
  <c r="BG197"/>
  <c r="BF197"/>
  <c r="T197"/>
  <c r="R197"/>
  <c r="P197"/>
  <c r="BI193"/>
  <c r="BH193"/>
  <c r="BG193"/>
  <c r="BF193"/>
  <c r="T193"/>
  <c r="R193"/>
  <c r="P193"/>
  <c r="BI190"/>
  <c r="BH190"/>
  <c r="BG190"/>
  <c r="BF190"/>
  <c r="T190"/>
  <c r="R190"/>
  <c r="P190"/>
  <c r="BI189"/>
  <c r="BH189"/>
  <c r="BG189"/>
  <c r="BF189"/>
  <c r="T189"/>
  <c r="R189"/>
  <c r="P189"/>
  <c r="BI185"/>
  <c r="BH185"/>
  <c r="BG185"/>
  <c r="BF185"/>
  <c r="T185"/>
  <c r="R185"/>
  <c r="P185"/>
  <c r="BI181"/>
  <c r="BH181"/>
  <c r="BG181"/>
  <c r="BF181"/>
  <c r="T181"/>
  <c r="R181"/>
  <c r="P181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7"/>
  <c r="BH167"/>
  <c r="BG167"/>
  <c r="BF167"/>
  <c r="T167"/>
  <c r="R167"/>
  <c r="P167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J144"/>
  <c r="F144"/>
  <c r="F142"/>
  <c r="E140"/>
  <c r="J93"/>
  <c r="F93"/>
  <c r="F91"/>
  <c r="E89"/>
  <c r="J26"/>
  <c r="E26"/>
  <c r="J145"/>
  <c r="J25"/>
  <c r="J20"/>
  <c r="E20"/>
  <c r="F94"/>
  <c r="J19"/>
  <c r="J14"/>
  <c r="J91"/>
  <c r="E7"/>
  <c r="E136"/>
  <c i="15" r="J39"/>
  <c r="J38"/>
  <c i="1" r="AY110"/>
  <c i="15" r="J37"/>
  <c i="1" r="AX110"/>
  <c i="15" r="BI279"/>
  <c r="BH279"/>
  <c r="BG279"/>
  <c r="BF279"/>
  <c r="T279"/>
  <c r="T278"/>
  <c r="R279"/>
  <c r="R278"/>
  <c r="P279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69"/>
  <c r="BH269"/>
  <c r="BG269"/>
  <c r="BF269"/>
  <c r="T269"/>
  <c r="T268"/>
  <c r="R269"/>
  <c r="R268"/>
  <c r="P269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J130"/>
  <c r="F130"/>
  <c r="F128"/>
  <c r="E126"/>
  <c r="J93"/>
  <c r="F93"/>
  <c r="F91"/>
  <c r="E89"/>
  <c r="J26"/>
  <c r="E26"/>
  <c r="J94"/>
  <c r="J25"/>
  <c r="J20"/>
  <c r="E20"/>
  <c r="F131"/>
  <c r="J19"/>
  <c r="J14"/>
  <c r="J128"/>
  <c r="E7"/>
  <c r="E85"/>
  <c i="14" r="J41"/>
  <c r="J40"/>
  <c i="1" r="AY109"/>
  <c i="14" r="J39"/>
  <c i="1" r="AX109"/>
  <c i="14" r="BI128"/>
  <c r="BH128"/>
  <c r="BG128"/>
  <c r="BF128"/>
  <c r="T128"/>
  <c r="R128"/>
  <c r="P128"/>
  <c r="BI127"/>
  <c r="BH127"/>
  <c r="BG127"/>
  <c r="BF127"/>
  <c r="T127"/>
  <c r="R127"/>
  <c r="P127"/>
  <c r="J121"/>
  <c r="F121"/>
  <c r="F119"/>
  <c r="E117"/>
  <c r="J95"/>
  <c r="F95"/>
  <c r="F93"/>
  <c r="E91"/>
  <c r="J28"/>
  <c r="E28"/>
  <c r="J96"/>
  <c r="J27"/>
  <c r="J22"/>
  <c r="E22"/>
  <c r="F122"/>
  <c r="J21"/>
  <c r="J16"/>
  <c r="J93"/>
  <c r="E7"/>
  <c r="E111"/>
  <c i="13" r="J41"/>
  <c r="J40"/>
  <c i="1" r="AY108"/>
  <c i="13" r="J39"/>
  <c i="1" r="AX108"/>
  <c i="13"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J125"/>
  <c r="F125"/>
  <c r="F123"/>
  <c r="E121"/>
  <c r="J95"/>
  <c r="F95"/>
  <c r="F93"/>
  <c r="E91"/>
  <c r="J28"/>
  <c r="E28"/>
  <c r="J126"/>
  <c r="J27"/>
  <c r="J22"/>
  <c r="E22"/>
  <c r="F126"/>
  <c r="J21"/>
  <c r="J16"/>
  <c r="J93"/>
  <c r="E7"/>
  <c r="E115"/>
  <c i="12" r="J41"/>
  <c r="J40"/>
  <c i="1" r="AY107"/>
  <c i="12" r="J39"/>
  <c i="1" r="AX107"/>
  <c i="12"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J123"/>
  <c r="F123"/>
  <c r="F121"/>
  <c r="E119"/>
  <c r="J95"/>
  <c r="F95"/>
  <c r="F93"/>
  <c r="E91"/>
  <c r="J28"/>
  <c r="E28"/>
  <c r="J96"/>
  <c r="J27"/>
  <c r="J22"/>
  <c r="E22"/>
  <c r="F96"/>
  <c r="J21"/>
  <c r="J16"/>
  <c r="J93"/>
  <c r="E7"/>
  <c r="E85"/>
  <c i="11" r="J41"/>
  <c r="J40"/>
  <c i="1" r="AY106"/>
  <c i="11" r="J39"/>
  <c i="1" r="AX106"/>
  <c i="11"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J122"/>
  <c r="F122"/>
  <c r="F120"/>
  <c r="E118"/>
  <c r="J95"/>
  <c r="F95"/>
  <c r="F93"/>
  <c r="E91"/>
  <c r="J28"/>
  <c r="E28"/>
  <c r="J123"/>
  <c r="J27"/>
  <c r="J22"/>
  <c r="E22"/>
  <c r="F96"/>
  <c r="J21"/>
  <c r="J16"/>
  <c r="J93"/>
  <c r="E7"/>
  <c r="E85"/>
  <c i="10" r="J41"/>
  <c r="J40"/>
  <c i="1" r="AY105"/>
  <c i="10" r="J39"/>
  <c i="1" r="AX105"/>
  <c i="10" r="BI155"/>
  <c r="BH155"/>
  <c r="BG155"/>
  <c r="BF155"/>
  <c r="T155"/>
  <c r="T154"/>
  <c r="R155"/>
  <c r="R154"/>
  <c r="P155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J125"/>
  <c r="F125"/>
  <c r="F123"/>
  <c r="E121"/>
  <c r="J95"/>
  <c r="F95"/>
  <c r="F93"/>
  <c r="E91"/>
  <c r="J28"/>
  <c r="E28"/>
  <c r="J126"/>
  <c r="J27"/>
  <c r="J22"/>
  <c r="E22"/>
  <c r="F126"/>
  <c r="J21"/>
  <c r="J16"/>
  <c r="J123"/>
  <c r="E7"/>
  <c r="E115"/>
  <c i="9" r="J41"/>
  <c r="J40"/>
  <c i="1" r="AY104"/>
  <c i="9" r="J39"/>
  <c i="1" r="AX104"/>
  <c i="9"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J122"/>
  <c r="F122"/>
  <c r="F120"/>
  <c r="E118"/>
  <c r="J95"/>
  <c r="F95"/>
  <c r="F93"/>
  <c r="E91"/>
  <c r="J28"/>
  <c r="E28"/>
  <c r="J123"/>
  <c r="J27"/>
  <c r="J22"/>
  <c r="E22"/>
  <c r="F96"/>
  <c r="J21"/>
  <c r="J16"/>
  <c r="J120"/>
  <c r="E7"/>
  <c r="E112"/>
  <c i="8" r="J41"/>
  <c r="J40"/>
  <c i="1" r="AY103"/>
  <c i="8" r="J39"/>
  <c i="1" r="AX103"/>
  <c i="8"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J122"/>
  <c r="F122"/>
  <c r="F120"/>
  <c r="E118"/>
  <c r="J95"/>
  <c r="F95"/>
  <c r="F93"/>
  <c r="E91"/>
  <c r="J28"/>
  <c r="E28"/>
  <c r="J96"/>
  <c r="J27"/>
  <c r="J22"/>
  <c r="E22"/>
  <c r="F96"/>
  <c r="J21"/>
  <c r="J16"/>
  <c r="J120"/>
  <c r="E7"/>
  <c r="E85"/>
  <c i="7" r="J41"/>
  <c r="J40"/>
  <c i="1" r="AY102"/>
  <c i="7" r="J39"/>
  <c i="1" r="AX102"/>
  <c i="7"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J123"/>
  <c r="F123"/>
  <c r="F121"/>
  <c r="E119"/>
  <c r="J95"/>
  <c r="F95"/>
  <c r="F93"/>
  <c r="E91"/>
  <c r="J28"/>
  <c r="E28"/>
  <c r="J96"/>
  <c r="J27"/>
  <c r="J22"/>
  <c r="E22"/>
  <c r="F96"/>
  <c r="J21"/>
  <c r="J16"/>
  <c r="J121"/>
  <c r="E7"/>
  <c r="E113"/>
  <c i="6" r="J39"/>
  <c r="J38"/>
  <c i="1" r="AY100"/>
  <c i="6" r="J37"/>
  <c i="1" r="AX100"/>
  <c i="6" r="BI177"/>
  <c r="BH177"/>
  <c r="BG177"/>
  <c r="BF177"/>
  <c r="T177"/>
  <c r="T176"/>
  <c r="R177"/>
  <c r="R176"/>
  <c r="P177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T123"/>
  <c r="T122"/>
  <c r="R124"/>
  <c r="R123"/>
  <c r="R122"/>
  <c r="P124"/>
  <c r="P123"/>
  <c r="P122"/>
  <c i="1" r="AU100"/>
  <c i="6" r="J118"/>
  <c r="F118"/>
  <c r="F116"/>
  <c r="E114"/>
  <c r="J93"/>
  <c r="F93"/>
  <c r="F91"/>
  <c r="E89"/>
  <c r="J26"/>
  <c r="E26"/>
  <c r="J94"/>
  <c r="J25"/>
  <c r="J20"/>
  <c r="E20"/>
  <c r="F119"/>
  <c r="J19"/>
  <c r="J14"/>
  <c r="J116"/>
  <c r="E7"/>
  <c r="E110"/>
  <c i="5" r="J39"/>
  <c r="J38"/>
  <c i="1" r="AY99"/>
  <c i="5" r="J37"/>
  <c i="1" r="AX99"/>
  <c i="5" r="BI320"/>
  <c r="BH320"/>
  <c r="BG320"/>
  <c r="BF320"/>
  <c r="T320"/>
  <c r="R320"/>
  <c r="P320"/>
  <c r="BI319"/>
  <c r="BH319"/>
  <c r="BG319"/>
  <c r="BF319"/>
  <c r="T319"/>
  <c r="R319"/>
  <c r="P319"/>
  <c r="BI317"/>
  <c r="BH317"/>
  <c r="BG317"/>
  <c r="BF317"/>
  <c r="T317"/>
  <c r="T316"/>
  <c r="R317"/>
  <c r="R316"/>
  <c r="P317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J128"/>
  <c r="F128"/>
  <c r="F126"/>
  <c r="E124"/>
  <c r="J93"/>
  <c r="F93"/>
  <c r="F91"/>
  <c r="E89"/>
  <c r="J26"/>
  <c r="E26"/>
  <c r="J129"/>
  <c r="J25"/>
  <c r="J20"/>
  <c r="E20"/>
  <c r="F94"/>
  <c r="J19"/>
  <c r="J14"/>
  <c r="J91"/>
  <c r="E7"/>
  <c r="E85"/>
  <c i="4" r="J39"/>
  <c r="J38"/>
  <c i="1" r="AY98"/>
  <c i="4" r="J37"/>
  <c i="1" r="AX98"/>
  <c i="4" r="BI304"/>
  <c r="BH304"/>
  <c r="BG304"/>
  <c r="BF304"/>
  <c r="T304"/>
  <c r="R304"/>
  <c r="P304"/>
  <c r="BI303"/>
  <c r="BH303"/>
  <c r="BG303"/>
  <c r="BF303"/>
  <c r="T303"/>
  <c r="R303"/>
  <c r="P303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J129"/>
  <c r="F129"/>
  <c r="F127"/>
  <c r="E125"/>
  <c r="J93"/>
  <c r="F93"/>
  <c r="F91"/>
  <c r="E89"/>
  <c r="J26"/>
  <c r="E26"/>
  <c r="J94"/>
  <c r="J25"/>
  <c r="J20"/>
  <c r="E20"/>
  <c r="F130"/>
  <c r="J19"/>
  <c r="J14"/>
  <c r="J91"/>
  <c r="E7"/>
  <c r="E121"/>
  <c i="3" r="J39"/>
  <c r="J38"/>
  <c i="1" r="AY97"/>
  <c i="3" r="J37"/>
  <c i="1" r="AX97"/>
  <c i="3" r="BI220"/>
  <c r="BH220"/>
  <c r="BG220"/>
  <c r="BF220"/>
  <c r="T220"/>
  <c r="R220"/>
  <c r="P220"/>
  <c r="BI209"/>
  <c r="BH209"/>
  <c r="BG209"/>
  <c r="BF209"/>
  <c r="T209"/>
  <c r="R209"/>
  <c r="P209"/>
  <c r="BI206"/>
  <c r="BH206"/>
  <c r="BG206"/>
  <c r="BF206"/>
  <c r="T206"/>
  <c r="T205"/>
  <c r="R206"/>
  <c r="R205"/>
  <c r="P206"/>
  <c r="P205"/>
  <c r="BI204"/>
  <c r="BH204"/>
  <c r="BG204"/>
  <c r="BF204"/>
  <c r="T204"/>
  <c r="R204"/>
  <c r="P204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4"/>
  <c r="BH194"/>
  <c r="BG194"/>
  <c r="BF194"/>
  <c r="T194"/>
  <c r="T193"/>
  <c r="R194"/>
  <c r="R193"/>
  <c r="P194"/>
  <c r="P193"/>
  <c r="BI190"/>
  <c r="BH190"/>
  <c r="BG190"/>
  <c r="BF190"/>
  <c r="T190"/>
  <c r="R190"/>
  <c r="P190"/>
  <c r="BI184"/>
  <c r="BH184"/>
  <c r="BG184"/>
  <c r="BF184"/>
  <c r="T184"/>
  <c r="R184"/>
  <c r="P184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0"/>
  <c r="BH170"/>
  <c r="BG170"/>
  <c r="BF170"/>
  <c r="T170"/>
  <c r="R170"/>
  <c r="P170"/>
  <c r="BI169"/>
  <c r="BH169"/>
  <c r="BG169"/>
  <c r="BF169"/>
  <c r="T169"/>
  <c r="R169"/>
  <c r="P169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5"/>
  <c r="BH155"/>
  <c r="BG155"/>
  <c r="BF155"/>
  <c r="T155"/>
  <c r="R155"/>
  <c r="P155"/>
  <c r="BI151"/>
  <c r="BH151"/>
  <c r="BG151"/>
  <c r="BF151"/>
  <c r="T151"/>
  <c r="R151"/>
  <c r="P151"/>
  <c r="BI145"/>
  <c r="BH145"/>
  <c r="BG145"/>
  <c r="BF145"/>
  <c r="T145"/>
  <c r="R145"/>
  <c r="P145"/>
  <c r="BI144"/>
  <c r="BH144"/>
  <c r="BG144"/>
  <c r="BF144"/>
  <c r="T144"/>
  <c r="R144"/>
  <c r="P144"/>
  <c r="BI138"/>
  <c r="BH138"/>
  <c r="BG138"/>
  <c r="BF138"/>
  <c r="T138"/>
  <c r="R138"/>
  <c r="P138"/>
  <c r="BI132"/>
  <c r="BH132"/>
  <c r="BG132"/>
  <c r="BF132"/>
  <c r="T132"/>
  <c r="R132"/>
  <c r="P132"/>
  <c r="BI131"/>
  <c r="BH131"/>
  <c r="BG131"/>
  <c r="BF131"/>
  <c r="T131"/>
  <c r="R131"/>
  <c r="P131"/>
  <c r="J124"/>
  <c r="F124"/>
  <c r="F122"/>
  <c r="E120"/>
  <c r="J93"/>
  <c r="F93"/>
  <c r="F91"/>
  <c r="E89"/>
  <c r="J26"/>
  <c r="E26"/>
  <c r="J125"/>
  <c r="J25"/>
  <c r="J20"/>
  <c r="E20"/>
  <c r="F94"/>
  <c r="J19"/>
  <c r="J14"/>
  <c r="J91"/>
  <c r="E7"/>
  <c r="E116"/>
  <c i="2" r="J39"/>
  <c r="J38"/>
  <c i="1" r="AY96"/>
  <c i="2" r="J37"/>
  <c i="1" r="AX96"/>
  <c i="2" r="BI806"/>
  <c r="BH806"/>
  <c r="BG806"/>
  <c r="BF806"/>
  <c r="T806"/>
  <c r="R806"/>
  <c r="P806"/>
  <c r="BI805"/>
  <c r="BH805"/>
  <c r="BG805"/>
  <c r="BF805"/>
  <c r="T805"/>
  <c r="R805"/>
  <c r="P805"/>
  <c r="BI804"/>
  <c r="BH804"/>
  <c r="BG804"/>
  <c r="BF804"/>
  <c r="T804"/>
  <c r="R804"/>
  <c r="P804"/>
  <c r="BI802"/>
  <c r="BH802"/>
  <c r="BG802"/>
  <c r="BF802"/>
  <c r="T802"/>
  <c r="R802"/>
  <c r="P802"/>
  <c r="BI801"/>
  <c r="BH801"/>
  <c r="BG801"/>
  <c r="BF801"/>
  <c r="T801"/>
  <c r="R801"/>
  <c r="P801"/>
  <c r="BI783"/>
  <c r="BH783"/>
  <c r="BG783"/>
  <c r="BF783"/>
  <c r="T783"/>
  <c r="R783"/>
  <c r="P783"/>
  <c r="BI782"/>
  <c r="BH782"/>
  <c r="BG782"/>
  <c r="BF782"/>
  <c r="T782"/>
  <c r="R782"/>
  <c r="P782"/>
  <c r="BI778"/>
  <c r="BH778"/>
  <c r="BG778"/>
  <c r="BF778"/>
  <c r="T778"/>
  <c r="R778"/>
  <c r="P778"/>
  <c r="BI776"/>
  <c r="BH776"/>
  <c r="BG776"/>
  <c r="BF776"/>
  <c r="T776"/>
  <c r="R776"/>
  <c r="P776"/>
  <c r="BI774"/>
  <c r="BH774"/>
  <c r="BG774"/>
  <c r="BF774"/>
  <c r="T774"/>
  <c r="R774"/>
  <c r="P774"/>
  <c r="BI771"/>
  <c r="BH771"/>
  <c r="BG771"/>
  <c r="BF771"/>
  <c r="T771"/>
  <c r="R771"/>
  <c r="P771"/>
  <c r="BI767"/>
  <c r="BH767"/>
  <c r="BG767"/>
  <c r="BF767"/>
  <c r="T767"/>
  <c r="R767"/>
  <c r="P767"/>
  <c r="BI763"/>
  <c r="BH763"/>
  <c r="BG763"/>
  <c r="BF763"/>
  <c r="T763"/>
  <c r="R763"/>
  <c r="P763"/>
  <c r="BI760"/>
  <c r="BH760"/>
  <c r="BG760"/>
  <c r="BF760"/>
  <c r="T760"/>
  <c r="R760"/>
  <c r="P760"/>
  <c r="BI759"/>
  <c r="BH759"/>
  <c r="BG759"/>
  <c r="BF759"/>
  <c r="T759"/>
  <c r="R759"/>
  <c r="P759"/>
  <c r="BI758"/>
  <c r="BH758"/>
  <c r="BG758"/>
  <c r="BF758"/>
  <c r="T758"/>
  <c r="R758"/>
  <c r="P758"/>
  <c r="BI757"/>
  <c r="BH757"/>
  <c r="BG757"/>
  <c r="BF757"/>
  <c r="T757"/>
  <c r="R757"/>
  <c r="P757"/>
  <c r="BI754"/>
  <c r="BH754"/>
  <c r="BG754"/>
  <c r="BF754"/>
  <c r="T754"/>
  <c r="R754"/>
  <c r="P754"/>
  <c r="BI752"/>
  <c r="BH752"/>
  <c r="BG752"/>
  <c r="BF752"/>
  <c r="T752"/>
  <c r="R752"/>
  <c r="P752"/>
  <c r="BI750"/>
  <c r="BH750"/>
  <c r="BG750"/>
  <c r="BF750"/>
  <c r="T750"/>
  <c r="R750"/>
  <c r="P750"/>
  <c r="BI749"/>
  <c r="BH749"/>
  <c r="BG749"/>
  <c r="BF749"/>
  <c r="T749"/>
  <c r="R749"/>
  <c r="P749"/>
  <c r="BI748"/>
  <c r="BH748"/>
  <c r="BG748"/>
  <c r="BF748"/>
  <c r="T748"/>
  <c r="R748"/>
  <c r="P748"/>
  <c r="BI745"/>
  <c r="BH745"/>
  <c r="BG745"/>
  <c r="BF745"/>
  <c r="T745"/>
  <c r="R745"/>
  <c r="P745"/>
  <c r="BI741"/>
  <c r="BH741"/>
  <c r="BG741"/>
  <c r="BF741"/>
  <c r="T741"/>
  <c r="R741"/>
  <c r="P741"/>
  <c r="BI739"/>
  <c r="BH739"/>
  <c r="BG739"/>
  <c r="BF739"/>
  <c r="T739"/>
  <c r="R739"/>
  <c r="P739"/>
  <c r="BI735"/>
  <c r="BH735"/>
  <c r="BG735"/>
  <c r="BF735"/>
  <c r="T735"/>
  <c r="R735"/>
  <c r="P735"/>
  <c r="BI729"/>
  <c r="BH729"/>
  <c r="BG729"/>
  <c r="BF729"/>
  <c r="T729"/>
  <c r="R729"/>
  <c r="P729"/>
  <c r="BI726"/>
  <c r="BH726"/>
  <c r="BG726"/>
  <c r="BF726"/>
  <c r="T726"/>
  <c r="R726"/>
  <c r="P726"/>
  <c r="BI720"/>
  <c r="BH720"/>
  <c r="BG720"/>
  <c r="BF720"/>
  <c r="T720"/>
  <c r="R720"/>
  <c r="P720"/>
  <c r="BI716"/>
  <c r="BH716"/>
  <c r="BG716"/>
  <c r="BF716"/>
  <c r="T716"/>
  <c r="R716"/>
  <c r="P716"/>
  <c r="BI710"/>
  <c r="BH710"/>
  <c r="BG710"/>
  <c r="BF710"/>
  <c r="T710"/>
  <c r="R710"/>
  <c r="P710"/>
  <c r="BI707"/>
  <c r="BH707"/>
  <c r="BG707"/>
  <c r="BF707"/>
  <c r="T707"/>
  <c r="R707"/>
  <c r="P707"/>
  <c r="BI701"/>
  <c r="BH701"/>
  <c r="BG701"/>
  <c r="BF701"/>
  <c r="T701"/>
  <c r="R701"/>
  <c r="P701"/>
  <c r="BI696"/>
  <c r="BH696"/>
  <c r="BG696"/>
  <c r="BF696"/>
  <c r="T696"/>
  <c r="R696"/>
  <c r="P696"/>
  <c r="BI695"/>
  <c r="BH695"/>
  <c r="BG695"/>
  <c r="BF695"/>
  <c r="T695"/>
  <c r="R695"/>
  <c r="P695"/>
  <c r="BI694"/>
  <c r="BH694"/>
  <c r="BG694"/>
  <c r="BF694"/>
  <c r="T694"/>
  <c r="R694"/>
  <c r="P694"/>
  <c r="BI690"/>
  <c r="BH690"/>
  <c r="BG690"/>
  <c r="BF690"/>
  <c r="T690"/>
  <c r="R690"/>
  <c r="P690"/>
  <c r="BI688"/>
  <c r="BH688"/>
  <c r="BG688"/>
  <c r="BF688"/>
  <c r="T688"/>
  <c r="R688"/>
  <c r="P688"/>
  <c r="BI680"/>
  <c r="BH680"/>
  <c r="BG680"/>
  <c r="BF680"/>
  <c r="T680"/>
  <c r="R680"/>
  <c r="P680"/>
  <c r="BI677"/>
  <c r="BH677"/>
  <c r="BG677"/>
  <c r="BF677"/>
  <c r="T677"/>
  <c r="R677"/>
  <c r="P677"/>
  <c r="BI671"/>
  <c r="BH671"/>
  <c r="BG671"/>
  <c r="BF671"/>
  <c r="T671"/>
  <c r="R671"/>
  <c r="P671"/>
  <c r="BI668"/>
  <c r="BH668"/>
  <c r="BG668"/>
  <c r="BF668"/>
  <c r="T668"/>
  <c r="R668"/>
  <c r="P668"/>
  <c r="BI666"/>
  <c r="BH666"/>
  <c r="BG666"/>
  <c r="BF666"/>
  <c r="T666"/>
  <c r="R666"/>
  <c r="P666"/>
  <c r="BI665"/>
  <c r="BH665"/>
  <c r="BG665"/>
  <c r="BF665"/>
  <c r="T665"/>
  <c r="R665"/>
  <c r="P665"/>
  <c r="BI664"/>
  <c r="BH664"/>
  <c r="BG664"/>
  <c r="BF664"/>
  <c r="T664"/>
  <c r="R664"/>
  <c r="P664"/>
  <c r="BI662"/>
  <c r="BH662"/>
  <c r="BG662"/>
  <c r="BF662"/>
  <c r="T662"/>
  <c r="R662"/>
  <c r="P662"/>
  <c r="BI661"/>
  <c r="BH661"/>
  <c r="BG661"/>
  <c r="BF661"/>
  <c r="T661"/>
  <c r="R661"/>
  <c r="P661"/>
  <c r="BI658"/>
  <c r="BH658"/>
  <c r="BG658"/>
  <c r="BF658"/>
  <c r="T658"/>
  <c r="R658"/>
  <c r="P658"/>
  <c r="BI652"/>
  <c r="BH652"/>
  <c r="BG652"/>
  <c r="BF652"/>
  <c r="T652"/>
  <c r="R652"/>
  <c r="P652"/>
  <c r="BI650"/>
  <c r="BH650"/>
  <c r="BG650"/>
  <c r="BF650"/>
  <c r="T650"/>
  <c r="R650"/>
  <c r="P650"/>
  <c r="BI649"/>
  <c r="BH649"/>
  <c r="BG649"/>
  <c r="BF649"/>
  <c r="T649"/>
  <c r="R649"/>
  <c r="P649"/>
  <c r="BI647"/>
  <c r="BH647"/>
  <c r="BG647"/>
  <c r="BF647"/>
  <c r="T647"/>
  <c r="R647"/>
  <c r="P647"/>
  <c r="BI645"/>
  <c r="BH645"/>
  <c r="BG645"/>
  <c r="BF645"/>
  <c r="T645"/>
  <c r="R645"/>
  <c r="P645"/>
  <c r="BI643"/>
  <c r="BH643"/>
  <c r="BG643"/>
  <c r="BF643"/>
  <c r="T643"/>
  <c r="R643"/>
  <c r="P643"/>
  <c r="BI641"/>
  <c r="BH641"/>
  <c r="BG641"/>
  <c r="BF641"/>
  <c r="T641"/>
  <c r="R641"/>
  <c r="P641"/>
  <c r="BI639"/>
  <c r="BH639"/>
  <c r="BG639"/>
  <c r="BF639"/>
  <c r="T639"/>
  <c r="R639"/>
  <c r="P639"/>
  <c r="BI637"/>
  <c r="BH637"/>
  <c r="BG637"/>
  <c r="BF637"/>
  <c r="T637"/>
  <c r="R637"/>
  <c r="P637"/>
  <c r="BI635"/>
  <c r="BH635"/>
  <c r="BG635"/>
  <c r="BF635"/>
  <c r="T635"/>
  <c r="R635"/>
  <c r="P635"/>
  <c r="BI633"/>
  <c r="BH633"/>
  <c r="BG633"/>
  <c r="BF633"/>
  <c r="T633"/>
  <c r="R633"/>
  <c r="P633"/>
  <c r="BI631"/>
  <c r="BH631"/>
  <c r="BG631"/>
  <c r="BF631"/>
  <c r="T631"/>
  <c r="R631"/>
  <c r="P631"/>
  <c r="BI629"/>
  <c r="BH629"/>
  <c r="BG629"/>
  <c r="BF629"/>
  <c r="T629"/>
  <c r="R629"/>
  <c r="P629"/>
  <c r="BI627"/>
  <c r="BH627"/>
  <c r="BG627"/>
  <c r="BF627"/>
  <c r="T627"/>
  <c r="R627"/>
  <c r="P627"/>
  <c r="BI625"/>
  <c r="BH625"/>
  <c r="BG625"/>
  <c r="BF625"/>
  <c r="T625"/>
  <c r="R625"/>
  <c r="P625"/>
  <c r="BI623"/>
  <c r="BH623"/>
  <c r="BG623"/>
  <c r="BF623"/>
  <c r="T623"/>
  <c r="R623"/>
  <c r="P623"/>
  <c r="BI621"/>
  <c r="BH621"/>
  <c r="BG621"/>
  <c r="BF621"/>
  <c r="T621"/>
  <c r="R621"/>
  <c r="P621"/>
  <c r="BI619"/>
  <c r="BH619"/>
  <c r="BG619"/>
  <c r="BF619"/>
  <c r="T619"/>
  <c r="R619"/>
  <c r="P619"/>
  <c r="BI617"/>
  <c r="BH617"/>
  <c r="BG617"/>
  <c r="BF617"/>
  <c r="T617"/>
  <c r="R617"/>
  <c r="P617"/>
  <c r="BI615"/>
  <c r="BH615"/>
  <c r="BG615"/>
  <c r="BF615"/>
  <c r="T615"/>
  <c r="R615"/>
  <c r="P615"/>
  <c r="BI613"/>
  <c r="BH613"/>
  <c r="BG613"/>
  <c r="BF613"/>
  <c r="T613"/>
  <c r="R613"/>
  <c r="P613"/>
  <c r="BI611"/>
  <c r="BH611"/>
  <c r="BG611"/>
  <c r="BF611"/>
  <c r="T611"/>
  <c r="R611"/>
  <c r="P611"/>
  <c r="BI609"/>
  <c r="BH609"/>
  <c r="BG609"/>
  <c r="BF609"/>
  <c r="T609"/>
  <c r="R609"/>
  <c r="P609"/>
  <c r="BI607"/>
  <c r="BH607"/>
  <c r="BG607"/>
  <c r="BF607"/>
  <c r="T607"/>
  <c r="R607"/>
  <c r="P607"/>
  <c r="BI605"/>
  <c r="BH605"/>
  <c r="BG605"/>
  <c r="BF605"/>
  <c r="T605"/>
  <c r="R605"/>
  <c r="P605"/>
  <c r="BI603"/>
  <c r="BH603"/>
  <c r="BG603"/>
  <c r="BF603"/>
  <c r="T603"/>
  <c r="R603"/>
  <c r="P603"/>
  <c r="BI601"/>
  <c r="BH601"/>
  <c r="BG601"/>
  <c r="BF601"/>
  <c r="T601"/>
  <c r="R601"/>
  <c r="P601"/>
  <c r="BI599"/>
  <c r="BH599"/>
  <c r="BG599"/>
  <c r="BF599"/>
  <c r="T599"/>
  <c r="R599"/>
  <c r="P599"/>
  <c r="BI597"/>
  <c r="BH597"/>
  <c r="BG597"/>
  <c r="BF597"/>
  <c r="T597"/>
  <c r="R597"/>
  <c r="P597"/>
  <c r="BI595"/>
  <c r="BH595"/>
  <c r="BG595"/>
  <c r="BF595"/>
  <c r="T595"/>
  <c r="R595"/>
  <c r="P595"/>
  <c r="BI593"/>
  <c r="BH593"/>
  <c r="BG593"/>
  <c r="BF593"/>
  <c r="T593"/>
  <c r="R593"/>
  <c r="P593"/>
  <c r="BI591"/>
  <c r="BH591"/>
  <c r="BG591"/>
  <c r="BF591"/>
  <c r="T591"/>
  <c r="R591"/>
  <c r="P591"/>
  <c r="BI583"/>
  <c r="BH583"/>
  <c r="BG583"/>
  <c r="BF583"/>
  <c r="T583"/>
  <c r="R583"/>
  <c r="P583"/>
  <c r="BI581"/>
  <c r="BH581"/>
  <c r="BG581"/>
  <c r="BF581"/>
  <c r="T581"/>
  <c r="R581"/>
  <c r="P581"/>
  <c r="BI579"/>
  <c r="BH579"/>
  <c r="BG579"/>
  <c r="BF579"/>
  <c r="T579"/>
  <c r="R579"/>
  <c r="P579"/>
  <c r="BI577"/>
  <c r="BH577"/>
  <c r="BG577"/>
  <c r="BF577"/>
  <c r="T577"/>
  <c r="R577"/>
  <c r="P577"/>
  <c r="BI575"/>
  <c r="BH575"/>
  <c r="BG575"/>
  <c r="BF575"/>
  <c r="T575"/>
  <c r="R575"/>
  <c r="P575"/>
  <c r="BI573"/>
  <c r="BH573"/>
  <c r="BG573"/>
  <c r="BF573"/>
  <c r="T573"/>
  <c r="R573"/>
  <c r="P573"/>
  <c r="BI571"/>
  <c r="BH571"/>
  <c r="BG571"/>
  <c r="BF571"/>
  <c r="T571"/>
  <c r="R571"/>
  <c r="P571"/>
  <c r="BI569"/>
  <c r="BH569"/>
  <c r="BG569"/>
  <c r="BF569"/>
  <c r="T569"/>
  <c r="R569"/>
  <c r="P569"/>
  <c r="BI567"/>
  <c r="BH567"/>
  <c r="BG567"/>
  <c r="BF567"/>
  <c r="T567"/>
  <c r="R567"/>
  <c r="P567"/>
  <c r="BI565"/>
  <c r="BH565"/>
  <c r="BG565"/>
  <c r="BF565"/>
  <c r="T565"/>
  <c r="R565"/>
  <c r="P565"/>
  <c r="BI563"/>
  <c r="BH563"/>
  <c r="BG563"/>
  <c r="BF563"/>
  <c r="T563"/>
  <c r="R563"/>
  <c r="P563"/>
  <c r="BI561"/>
  <c r="BH561"/>
  <c r="BG561"/>
  <c r="BF561"/>
  <c r="T561"/>
  <c r="R561"/>
  <c r="P561"/>
  <c r="BI559"/>
  <c r="BH559"/>
  <c r="BG559"/>
  <c r="BF559"/>
  <c r="T559"/>
  <c r="R559"/>
  <c r="P559"/>
  <c r="BI557"/>
  <c r="BH557"/>
  <c r="BG557"/>
  <c r="BF557"/>
  <c r="T557"/>
  <c r="R557"/>
  <c r="P557"/>
  <c r="BI555"/>
  <c r="BH555"/>
  <c r="BG555"/>
  <c r="BF555"/>
  <c r="T555"/>
  <c r="R555"/>
  <c r="P555"/>
  <c r="BI553"/>
  <c r="BH553"/>
  <c r="BG553"/>
  <c r="BF553"/>
  <c r="T553"/>
  <c r="R553"/>
  <c r="P553"/>
  <c r="BI551"/>
  <c r="BH551"/>
  <c r="BG551"/>
  <c r="BF551"/>
  <c r="T551"/>
  <c r="R551"/>
  <c r="P551"/>
  <c r="BI549"/>
  <c r="BH549"/>
  <c r="BG549"/>
  <c r="BF549"/>
  <c r="T549"/>
  <c r="R549"/>
  <c r="P549"/>
  <c r="BI547"/>
  <c r="BH547"/>
  <c r="BG547"/>
  <c r="BF547"/>
  <c r="T547"/>
  <c r="R547"/>
  <c r="P547"/>
  <c r="BI545"/>
  <c r="BH545"/>
  <c r="BG545"/>
  <c r="BF545"/>
  <c r="T545"/>
  <c r="R545"/>
  <c r="P545"/>
  <c r="BI543"/>
  <c r="BH543"/>
  <c r="BG543"/>
  <c r="BF543"/>
  <c r="T543"/>
  <c r="R543"/>
  <c r="P543"/>
  <c r="BI541"/>
  <c r="BH541"/>
  <c r="BG541"/>
  <c r="BF541"/>
  <c r="T541"/>
  <c r="R541"/>
  <c r="P541"/>
  <c r="BI539"/>
  <c r="BH539"/>
  <c r="BG539"/>
  <c r="BF539"/>
  <c r="T539"/>
  <c r="R539"/>
  <c r="P539"/>
  <c r="BI537"/>
  <c r="BH537"/>
  <c r="BG537"/>
  <c r="BF537"/>
  <c r="T537"/>
  <c r="R537"/>
  <c r="P537"/>
  <c r="BI535"/>
  <c r="BH535"/>
  <c r="BG535"/>
  <c r="BF535"/>
  <c r="T535"/>
  <c r="R535"/>
  <c r="P535"/>
  <c r="BI533"/>
  <c r="BH533"/>
  <c r="BG533"/>
  <c r="BF533"/>
  <c r="T533"/>
  <c r="R533"/>
  <c r="P533"/>
  <c r="BI531"/>
  <c r="BH531"/>
  <c r="BG531"/>
  <c r="BF531"/>
  <c r="T531"/>
  <c r="R531"/>
  <c r="P531"/>
  <c r="BI529"/>
  <c r="BH529"/>
  <c r="BG529"/>
  <c r="BF529"/>
  <c r="T529"/>
  <c r="R529"/>
  <c r="P529"/>
  <c r="BI527"/>
  <c r="BH527"/>
  <c r="BG527"/>
  <c r="BF527"/>
  <c r="T527"/>
  <c r="R527"/>
  <c r="P527"/>
  <c r="BI525"/>
  <c r="BH525"/>
  <c r="BG525"/>
  <c r="BF525"/>
  <c r="T525"/>
  <c r="R525"/>
  <c r="P525"/>
  <c r="BI523"/>
  <c r="BH523"/>
  <c r="BG523"/>
  <c r="BF523"/>
  <c r="T523"/>
  <c r="R523"/>
  <c r="P523"/>
  <c r="BI521"/>
  <c r="BH521"/>
  <c r="BG521"/>
  <c r="BF521"/>
  <c r="T521"/>
  <c r="R521"/>
  <c r="P521"/>
  <c r="BI519"/>
  <c r="BH519"/>
  <c r="BG519"/>
  <c r="BF519"/>
  <c r="T519"/>
  <c r="R519"/>
  <c r="P519"/>
  <c r="BI517"/>
  <c r="BH517"/>
  <c r="BG517"/>
  <c r="BF517"/>
  <c r="T517"/>
  <c r="R517"/>
  <c r="P517"/>
  <c r="BI515"/>
  <c r="BH515"/>
  <c r="BG515"/>
  <c r="BF515"/>
  <c r="T515"/>
  <c r="R515"/>
  <c r="P515"/>
  <c r="BI513"/>
  <c r="BH513"/>
  <c r="BG513"/>
  <c r="BF513"/>
  <c r="T513"/>
  <c r="R513"/>
  <c r="P513"/>
  <c r="BI511"/>
  <c r="BH511"/>
  <c r="BG511"/>
  <c r="BF511"/>
  <c r="T511"/>
  <c r="R511"/>
  <c r="P511"/>
  <c r="BI509"/>
  <c r="BH509"/>
  <c r="BG509"/>
  <c r="BF509"/>
  <c r="T509"/>
  <c r="R509"/>
  <c r="P509"/>
  <c r="BI507"/>
  <c r="BH507"/>
  <c r="BG507"/>
  <c r="BF507"/>
  <c r="T507"/>
  <c r="R507"/>
  <c r="P507"/>
  <c r="BI505"/>
  <c r="BH505"/>
  <c r="BG505"/>
  <c r="BF505"/>
  <c r="T505"/>
  <c r="R505"/>
  <c r="P505"/>
  <c r="BI503"/>
  <c r="BH503"/>
  <c r="BG503"/>
  <c r="BF503"/>
  <c r="T503"/>
  <c r="R503"/>
  <c r="P503"/>
  <c r="BI501"/>
  <c r="BH501"/>
  <c r="BG501"/>
  <c r="BF501"/>
  <c r="T501"/>
  <c r="R501"/>
  <c r="P501"/>
  <c r="BI496"/>
  <c r="BH496"/>
  <c r="BG496"/>
  <c r="BF496"/>
  <c r="T496"/>
  <c r="R496"/>
  <c r="P496"/>
  <c r="BI491"/>
  <c r="BH491"/>
  <c r="BG491"/>
  <c r="BF491"/>
  <c r="T491"/>
  <c r="R491"/>
  <c r="P491"/>
  <c r="BI489"/>
  <c r="BH489"/>
  <c r="BG489"/>
  <c r="BF489"/>
  <c r="T489"/>
  <c r="R489"/>
  <c r="P489"/>
  <c r="BI478"/>
  <c r="BH478"/>
  <c r="BG478"/>
  <c r="BF478"/>
  <c r="T478"/>
  <c r="R478"/>
  <c r="P478"/>
  <c r="BI477"/>
  <c r="BH477"/>
  <c r="BG477"/>
  <c r="BF477"/>
  <c r="T477"/>
  <c r="R477"/>
  <c r="P477"/>
  <c r="BI475"/>
  <c r="BH475"/>
  <c r="BG475"/>
  <c r="BF475"/>
  <c r="T475"/>
  <c r="R475"/>
  <c r="P475"/>
  <c r="BI473"/>
  <c r="BH473"/>
  <c r="BG473"/>
  <c r="BF473"/>
  <c r="T473"/>
  <c r="R473"/>
  <c r="P473"/>
  <c r="BI472"/>
  <c r="BH472"/>
  <c r="BG472"/>
  <c r="BF472"/>
  <c r="T472"/>
  <c r="R472"/>
  <c r="P472"/>
  <c r="BI469"/>
  <c r="BH469"/>
  <c r="BG469"/>
  <c r="BF469"/>
  <c r="T469"/>
  <c r="R469"/>
  <c r="P469"/>
  <c r="BI468"/>
  <c r="BH468"/>
  <c r="BG468"/>
  <c r="BF468"/>
  <c r="T468"/>
  <c r="R468"/>
  <c r="P468"/>
  <c r="BI465"/>
  <c r="BH465"/>
  <c r="BG465"/>
  <c r="BF465"/>
  <c r="T465"/>
  <c r="R465"/>
  <c r="P465"/>
  <c r="BI463"/>
  <c r="BH463"/>
  <c r="BG463"/>
  <c r="BF463"/>
  <c r="T463"/>
  <c r="R463"/>
  <c r="P463"/>
  <c r="BI461"/>
  <c r="BH461"/>
  <c r="BG461"/>
  <c r="BF461"/>
  <c r="T461"/>
  <c r="R461"/>
  <c r="P461"/>
  <c r="BI460"/>
  <c r="BH460"/>
  <c r="BG460"/>
  <c r="BF460"/>
  <c r="T460"/>
  <c r="R460"/>
  <c r="P460"/>
  <c r="BI459"/>
  <c r="BH459"/>
  <c r="BG459"/>
  <c r="BF459"/>
  <c r="T459"/>
  <c r="R459"/>
  <c r="P459"/>
  <c r="BI457"/>
  <c r="BH457"/>
  <c r="BG457"/>
  <c r="BF457"/>
  <c r="T457"/>
  <c r="R457"/>
  <c r="P457"/>
  <c r="BI456"/>
  <c r="BH456"/>
  <c r="BG456"/>
  <c r="BF456"/>
  <c r="T456"/>
  <c r="R456"/>
  <c r="P456"/>
  <c r="BI454"/>
  <c r="BH454"/>
  <c r="BG454"/>
  <c r="BF454"/>
  <c r="T454"/>
  <c r="R454"/>
  <c r="P454"/>
  <c r="BI452"/>
  <c r="BH452"/>
  <c r="BG452"/>
  <c r="BF452"/>
  <c r="T452"/>
  <c r="R452"/>
  <c r="P452"/>
  <c r="BI450"/>
  <c r="BH450"/>
  <c r="BG450"/>
  <c r="BF450"/>
  <c r="T450"/>
  <c r="R450"/>
  <c r="P450"/>
  <c r="BI446"/>
  <c r="BH446"/>
  <c r="BG446"/>
  <c r="BF446"/>
  <c r="T446"/>
  <c r="R446"/>
  <c r="P446"/>
  <c r="BI443"/>
  <c r="BH443"/>
  <c r="BG443"/>
  <c r="BF443"/>
  <c r="T443"/>
  <c r="R443"/>
  <c r="P443"/>
  <c r="BI439"/>
  <c r="BH439"/>
  <c r="BG439"/>
  <c r="BF439"/>
  <c r="T439"/>
  <c r="R439"/>
  <c r="P439"/>
  <c r="BI436"/>
  <c r="BH436"/>
  <c r="BG436"/>
  <c r="BF436"/>
  <c r="T436"/>
  <c r="R436"/>
  <c r="P436"/>
  <c r="BI433"/>
  <c r="BH433"/>
  <c r="BG433"/>
  <c r="BF433"/>
  <c r="T433"/>
  <c r="R433"/>
  <c r="P433"/>
  <c r="BI425"/>
  <c r="BH425"/>
  <c r="BG425"/>
  <c r="BF425"/>
  <c r="T425"/>
  <c r="R425"/>
  <c r="P425"/>
  <c r="BI423"/>
  <c r="BH423"/>
  <c r="BG423"/>
  <c r="BF423"/>
  <c r="T423"/>
  <c r="R423"/>
  <c r="P423"/>
  <c r="BI418"/>
  <c r="BH418"/>
  <c r="BG418"/>
  <c r="BF418"/>
  <c r="T418"/>
  <c r="R418"/>
  <c r="P418"/>
  <c r="BI416"/>
  <c r="BH416"/>
  <c r="BG416"/>
  <c r="BF416"/>
  <c r="T416"/>
  <c r="R416"/>
  <c r="P416"/>
  <c r="BI402"/>
  <c r="BH402"/>
  <c r="BG402"/>
  <c r="BF402"/>
  <c r="T402"/>
  <c r="R402"/>
  <c r="P402"/>
  <c r="BI398"/>
  <c r="BH398"/>
  <c r="BG398"/>
  <c r="BF398"/>
  <c r="T398"/>
  <c r="R398"/>
  <c r="P398"/>
  <c r="BI395"/>
  <c r="BH395"/>
  <c r="BG395"/>
  <c r="BF395"/>
  <c r="T395"/>
  <c r="R395"/>
  <c r="P395"/>
  <c r="BI393"/>
  <c r="BH393"/>
  <c r="BG393"/>
  <c r="BF393"/>
  <c r="T393"/>
  <c r="R393"/>
  <c r="P393"/>
  <c r="BI387"/>
  <c r="BH387"/>
  <c r="BG387"/>
  <c r="BF387"/>
  <c r="T387"/>
  <c r="R387"/>
  <c r="P387"/>
  <c r="BI383"/>
  <c r="BH383"/>
  <c r="BG383"/>
  <c r="BF383"/>
  <c r="T383"/>
  <c r="R383"/>
  <c r="P383"/>
  <c r="BI379"/>
  <c r="BH379"/>
  <c r="BG379"/>
  <c r="BF379"/>
  <c r="T379"/>
  <c r="R379"/>
  <c r="P379"/>
  <c r="BI376"/>
  <c r="BH376"/>
  <c r="BG376"/>
  <c r="BF376"/>
  <c r="T376"/>
  <c r="T375"/>
  <c r="R376"/>
  <c r="R375"/>
  <c r="P376"/>
  <c r="P375"/>
  <c r="BI374"/>
  <c r="BH374"/>
  <c r="BG374"/>
  <c r="BF374"/>
  <c r="T374"/>
  <c r="R374"/>
  <c r="P374"/>
  <c r="BI372"/>
  <c r="BH372"/>
  <c r="BG372"/>
  <c r="BF372"/>
  <c r="T372"/>
  <c r="R372"/>
  <c r="P372"/>
  <c r="BI371"/>
  <c r="BH371"/>
  <c r="BG371"/>
  <c r="BF371"/>
  <c r="T371"/>
  <c r="R371"/>
  <c r="P371"/>
  <c r="BI370"/>
  <c r="BH370"/>
  <c r="BG370"/>
  <c r="BF370"/>
  <c r="T370"/>
  <c r="R370"/>
  <c r="P370"/>
  <c r="BI369"/>
  <c r="BH369"/>
  <c r="BG369"/>
  <c r="BF369"/>
  <c r="T369"/>
  <c r="R369"/>
  <c r="P369"/>
  <c r="BI367"/>
  <c r="BH367"/>
  <c r="BG367"/>
  <c r="BF367"/>
  <c r="T367"/>
  <c r="R367"/>
  <c r="P367"/>
  <c r="BI363"/>
  <c r="BH363"/>
  <c r="BG363"/>
  <c r="BF363"/>
  <c r="T363"/>
  <c r="R363"/>
  <c r="P363"/>
  <c r="BI362"/>
  <c r="BH362"/>
  <c r="BG362"/>
  <c r="BF362"/>
  <c r="T362"/>
  <c r="R362"/>
  <c r="P362"/>
  <c r="BI359"/>
  <c r="BH359"/>
  <c r="BG359"/>
  <c r="BF359"/>
  <c r="T359"/>
  <c r="R359"/>
  <c r="P359"/>
  <c r="BI356"/>
  <c r="BH356"/>
  <c r="BG356"/>
  <c r="BF356"/>
  <c r="T356"/>
  <c r="R356"/>
  <c r="P356"/>
  <c r="BI353"/>
  <c r="BH353"/>
  <c r="BG353"/>
  <c r="BF353"/>
  <c r="T353"/>
  <c r="R353"/>
  <c r="P353"/>
  <c r="BI350"/>
  <c r="BH350"/>
  <c r="BG350"/>
  <c r="BF350"/>
  <c r="T350"/>
  <c r="R350"/>
  <c r="P350"/>
  <c r="BI347"/>
  <c r="BH347"/>
  <c r="BG347"/>
  <c r="BF347"/>
  <c r="T347"/>
  <c r="R347"/>
  <c r="P347"/>
  <c r="BI344"/>
  <c r="BH344"/>
  <c r="BG344"/>
  <c r="BF344"/>
  <c r="T344"/>
  <c r="R344"/>
  <c r="P344"/>
  <c r="BI341"/>
  <c r="BH341"/>
  <c r="BG341"/>
  <c r="BF341"/>
  <c r="T341"/>
  <c r="R341"/>
  <c r="P341"/>
  <c r="BI338"/>
  <c r="BH338"/>
  <c r="BG338"/>
  <c r="BF338"/>
  <c r="T338"/>
  <c r="R338"/>
  <c r="P338"/>
  <c r="BI335"/>
  <c r="BH335"/>
  <c r="BG335"/>
  <c r="BF335"/>
  <c r="T335"/>
  <c r="R335"/>
  <c r="P335"/>
  <c r="BI332"/>
  <c r="BH332"/>
  <c r="BG332"/>
  <c r="BF332"/>
  <c r="T332"/>
  <c r="R332"/>
  <c r="P332"/>
  <c r="BI329"/>
  <c r="BH329"/>
  <c r="BG329"/>
  <c r="BF329"/>
  <c r="T329"/>
  <c r="R329"/>
  <c r="P329"/>
  <c r="BI328"/>
  <c r="BH328"/>
  <c r="BG328"/>
  <c r="BF328"/>
  <c r="T328"/>
  <c r="R328"/>
  <c r="P328"/>
  <c r="BI325"/>
  <c r="BH325"/>
  <c r="BG325"/>
  <c r="BF325"/>
  <c r="T325"/>
  <c r="R325"/>
  <c r="P325"/>
  <c r="BI321"/>
  <c r="BH321"/>
  <c r="BG321"/>
  <c r="BF321"/>
  <c r="T321"/>
  <c r="R321"/>
  <c r="P321"/>
  <c r="BI317"/>
  <c r="BH317"/>
  <c r="BG317"/>
  <c r="BF317"/>
  <c r="T317"/>
  <c r="R317"/>
  <c r="P317"/>
  <c r="BI312"/>
  <c r="BH312"/>
  <c r="BG312"/>
  <c r="BF312"/>
  <c r="T312"/>
  <c r="R312"/>
  <c r="P312"/>
  <c r="BI308"/>
  <c r="BH308"/>
  <c r="BG308"/>
  <c r="BF308"/>
  <c r="T308"/>
  <c r="R308"/>
  <c r="P308"/>
  <c r="BI304"/>
  <c r="BH304"/>
  <c r="BG304"/>
  <c r="BF304"/>
  <c r="T304"/>
  <c r="R304"/>
  <c r="P304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3"/>
  <c r="BH293"/>
  <c r="BG293"/>
  <c r="BF293"/>
  <c r="T293"/>
  <c r="R293"/>
  <c r="P293"/>
  <c r="BI288"/>
  <c r="BH288"/>
  <c r="BG288"/>
  <c r="BF288"/>
  <c r="T288"/>
  <c r="R288"/>
  <c r="P288"/>
  <c r="BI287"/>
  <c r="BH287"/>
  <c r="BG287"/>
  <c r="BF287"/>
  <c r="T287"/>
  <c r="R287"/>
  <c r="P287"/>
  <c r="BI284"/>
  <c r="BH284"/>
  <c r="BG284"/>
  <c r="BF284"/>
  <c r="T284"/>
  <c r="R284"/>
  <c r="P284"/>
  <c r="BI283"/>
  <c r="BH283"/>
  <c r="BG283"/>
  <c r="BF283"/>
  <c r="T283"/>
  <c r="R283"/>
  <c r="P283"/>
  <c r="BI280"/>
  <c r="BH280"/>
  <c r="BG280"/>
  <c r="BF280"/>
  <c r="T280"/>
  <c r="R280"/>
  <c r="P280"/>
  <c r="BI277"/>
  <c r="BH277"/>
  <c r="BG277"/>
  <c r="BF277"/>
  <c r="T277"/>
  <c r="R277"/>
  <c r="P277"/>
  <c r="BI273"/>
  <c r="BH273"/>
  <c r="BG273"/>
  <c r="BF273"/>
  <c r="T273"/>
  <c r="R273"/>
  <c r="P273"/>
  <c r="BI270"/>
  <c r="BH270"/>
  <c r="BG270"/>
  <c r="BF270"/>
  <c r="T270"/>
  <c r="R270"/>
  <c r="P270"/>
  <c r="BI266"/>
  <c r="BH266"/>
  <c r="BG266"/>
  <c r="BF266"/>
  <c r="T266"/>
  <c r="R266"/>
  <c r="P266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0"/>
  <c r="BH240"/>
  <c r="BG240"/>
  <c r="BF240"/>
  <c r="T240"/>
  <c r="R240"/>
  <c r="P240"/>
  <c r="BI230"/>
  <c r="BH230"/>
  <c r="BG230"/>
  <c r="BF230"/>
  <c r="T230"/>
  <c r="R230"/>
  <c r="P230"/>
  <c r="BI218"/>
  <c r="BH218"/>
  <c r="BG218"/>
  <c r="BF218"/>
  <c r="T218"/>
  <c r="R218"/>
  <c r="P218"/>
  <c r="BI217"/>
  <c r="BH217"/>
  <c r="BG217"/>
  <c r="BF217"/>
  <c r="T217"/>
  <c r="R217"/>
  <c r="P217"/>
  <c r="BI205"/>
  <c r="BH205"/>
  <c r="BG205"/>
  <c r="BF205"/>
  <c r="T205"/>
  <c r="R205"/>
  <c r="P205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2"/>
  <c r="BH192"/>
  <c r="BG192"/>
  <c r="BF192"/>
  <c r="T192"/>
  <c r="R192"/>
  <c r="P192"/>
  <c r="BI191"/>
  <c r="BH191"/>
  <c r="BG191"/>
  <c r="BF191"/>
  <c r="T191"/>
  <c r="R191"/>
  <c r="P191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2"/>
  <c r="BH182"/>
  <c r="BG182"/>
  <c r="BF182"/>
  <c r="T182"/>
  <c r="R182"/>
  <c r="P182"/>
  <c r="BI178"/>
  <c r="BH178"/>
  <c r="BG178"/>
  <c r="BF178"/>
  <c r="T178"/>
  <c r="R178"/>
  <c r="P178"/>
  <c r="BI176"/>
  <c r="BH176"/>
  <c r="BG176"/>
  <c r="BF176"/>
  <c r="T176"/>
  <c r="R176"/>
  <c r="P176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3"/>
  <c r="BH163"/>
  <c r="BG163"/>
  <c r="BF163"/>
  <c r="T163"/>
  <c r="R163"/>
  <c r="P163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J136"/>
  <c r="F136"/>
  <c r="F134"/>
  <c r="E132"/>
  <c r="J93"/>
  <c r="F93"/>
  <c r="F91"/>
  <c r="E89"/>
  <c r="J26"/>
  <c r="E26"/>
  <c r="J137"/>
  <c r="J25"/>
  <c r="J20"/>
  <c r="E20"/>
  <c r="F137"/>
  <c r="J19"/>
  <c r="J14"/>
  <c r="J134"/>
  <c r="E7"/>
  <c r="E128"/>
  <c i="1" r="L90"/>
  <c r="AM90"/>
  <c r="AM89"/>
  <c r="L89"/>
  <c r="AM87"/>
  <c r="L87"/>
  <c r="L85"/>
  <c r="L84"/>
  <c i="2" r="BK802"/>
  <c r="J783"/>
  <c r="BK774"/>
  <c r="BK759"/>
  <c r="J754"/>
  <c r="BK748"/>
  <c r="J729"/>
  <c r="BK716"/>
  <c r="J696"/>
  <c r="BK688"/>
  <c r="J671"/>
  <c r="J664"/>
  <c r="BK652"/>
  <c r="J645"/>
  <c r="BK631"/>
  <c r="BK623"/>
  <c r="BK617"/>
  <c r="J611"/>
  <c r="BK597"/>
  <c r="BK583"/>
  <c r="J577"/>
  <c r="J569"/>
  <c r="BK559"/>
  <c r="J553"/>
  <c r="J545"/>
  <c r="BK537"/>
  <c r="BK529"/>
  <c r="J523"/>
  <c r="J515"/>
  <c r="J507"/>
  <c r="BK491"/>
  <c r="J477"/>
  <c r="BK469"/>
  <c r="BK463"/>
  <c r="BK459"/>
  <c r="J452"/>
  <c r="BK436"/>
  <c r="BK423"/>
  <c r="J402"/>
  <c r="BK379"/>
  <c r="J371"/>
  <c r="J363"/>
  <c r="BK356"/>
  <c r="BK344"/>
  <c r="J332"/>
  <c r="BK321"/>
  <c r="J308"/>
  <c r="J299"/>
  <c r="J288"/>
  <c r="J280"/>
  <c r="BK266"/>
  <c r="J248"/>
  <c r="J218"/>
  <c r="BK201"/>
  <c r="J192"/>
  <c r="BK185"/>
  <c r="BK176"/>
  <c r="BK163"/>
  <c r="BK156"/>
  <c r="BK148"/>
  <c r="J145"/>
  <c r="F39"/>
  <c i="4" r="J293"/>
  <c r="J223"/>
  <c r="J207"/>
  <c r="J151"/>
  <c r="BK289"/>
  <c r="J259"/>
  <c r="J230"/>
  <c r="BK194"/>
  <c r="BK159"/>
  <c r="BK274"/>
  <c r="BK239"/>
  <c r="J204"/>
  <c r="BK166"/>
  <c i="5" r="J319"/>
  <c r="BK296"/>
  <c r="J277"/>
  <c r="J220"/>
  <c r="J201"/>
  <c r="J170"/>
  <c r="BK307"/>
  <c r="J281"/>
  <c r="J265"/>
  <c r="J235"/>
  <c r="J193"/>
  <c r="BK154"/>
  <c r="J310"/>
  <c r="BK292"/>
  <c r="J260"/>
  <c r="J226"/>
  <c r="BK196"/>
  <c r="BK153"/>
  <c r="BK299"/>
  <c r="J249"/>
  <c r="BK211"/>
  <c r="J184"/>
  <c r="BK142"/>
  <c r="J312"/>
  <c r="BK239"/>
  <c r="BK231"/>
  <c r="BK195"/>
  <c r="J155"/>
  <c r="J289"/>
  <c r="J236"/>
  <c r="J215"/>
  <c r="J214"/>
  <c r="J210"/>
  <c r="J206"/>
  <c r="J204"/>
  <c r="J196"/>
  <c r="BK192"/>
  <c r="BK187"/>
  <c r="J183"/>
  <c r="BK182"/>
  <c r="BK177"/>
  <c r="J171"/>
  <c r="BK170"/>
  <c r="J165"/>
  <c r="BK164"/>
  <c r="BK160"/>
  <c r="BK157"/>
  <c r="BK151"/>
  <c r="J147"/>
  <c r="J146"/>
  <c r="J141"/>
  <c r="J139"/>
  <c r="BK135"/>
  <c r="J307"/>
  <c r="J297"/>
  <c r="J290"/>
  <c r="J287"/>
  <c r="BK285"/>
  <c r="J284"/>
  <c r="BK254"/>
  <c r="BK218"/>
  <c r="J188"/>
  <c r="BK171"/>
  <c r="J157"/>
  <c r="J313"/>
  <c r="J266"/>
  <c r="BK235"/>
  <c r="J191"/>
  <c r="J151"/>
  <c i="6" r="J148"/>
  <c r="BK155"/>
  <c r="J124"/>
  <c r="J155"/>
  <c r="BK131"/>
  <c r="J164"/>
  <c r="J136"/>
  <c r="J159"/>
  <c r="J132"/>
  <c r="BK164"/>
  <c r="J138"/>
  <c r="BK167"/>
  <c r="BK171"/>
  <c r="BK141"/>
  <c i="7" r="J168"/>
  <c r="J149"/>
  <c r="BK131"/>
  <c r="BK170"/>
  <c r="J178"/>
  <c r="BK150"/>
  <c r="J172"/>
  <c r="BK136"/>
  <c r="BK152"/>
  <c r="BK174"/>
  <c r="J140"/>
  <c r="BK156"/>
  <c r="BK176"/>
  <c r="J141"/>
  <c i="8" r="BK165"/>
  <c r="J148"/>
  <c r="BK187"/>
  <c r="J166"/>
  <c r="J131"/>
  <c r="BK166"/>
  <c r="J193"/>
  <c r="J142"/>
  <c r="BK153"/>
  <c r="BK193"/>
  <c r="J170"/>
  <c r="BK190"/>
  <c r="J168"/>
  <c r="J145"/>
  <c r="BK192"/>
  <c r="BK156"/>
  <c i="9" r="J134"/>
  <c r="BK138"/>
  <c r="J145"/>
  <c r="BK145"/>
  <c r="J131"/>
  <c i="10" r="J148"/>
  <c r="J141"/>
  <c r="J133"/>
  <c r="BK132"/>
  <c r="J137"/>
  <c i="11" r="J140"/>
  <c r="BK134"/>
  <c r="J136"/>
  <c r="BK132"/>
  <c r="J141"/>
  <c r="J130"/>
  <c i="12" r="J140"/>
  <c r="BK135"/>
  <c r="J141"/>
  <c i="13" r="BK148"/>
  <c r="J141"/>
  <c r="BK147"/>
  <c r="J151"/>
  <c r="BK150"/>
  <c r="BK132"/>
  <c i="15" r="BK271"/>
  <c r="J236"/>
  <c r="BK207"/>
  <c r="BK160"/>
  <c r="BK145"/>
  <c r="BK238"/>
  <c r="BK220"/>
  <c r="J194"/>
  <c r="J174"/>
  <c r="J271"/>
  <c r="BK240"/>
  <c r="BK198"/>
  <c r="J164"/>
  <c r="J264"/>
  <c r="J218"/>
  <c r="J178"/>
  <c r="J143"/>
  <c r="BK236"/>
  <c r="BK194"/>
  <c r="J176"/>
  <c r="BK144"/>
  <c r="J244"/>
  <c r="J213"/>
  <c r="J166"/>
  <c r="BK136"/>
  <c r="J249"/>
  <c r="BK197"/>
  <c r="J149"/>
  <c r="J263"/>
  <c r="BK210"/>
  <c r="J177"/>
  <c r="J146"/>
  <c i="16" r="BK1123"/>
  <c r="J998"/>
  <c r="BK905"/>
  <c r="J800"/>
  <c r="J733"/>
  <c r="BK672"/>
  <c r="BK588"/>
  <c r="J500"/>
  <c r="BK446"/>
  <c r="J323"/>
  <c r="J175"/>
  <c r="J1069"/>
  <c r="J927"/>
  <c r="BK869"/>
  <c r="J786"/>
  <c r="BK700"/>
  <c r="BK661"/>
  <c r="J588"/>
  <c r="BK417"/>
  <c r="J296"/>
  <c r="J215"/>
  <c r="BK175"/>
  <c r="BK1126"/>
  <c r="BK967"/>
  <c r="J907"/>
  <c r="BK833"/>
  <c r="BK768"/>
  <c r="BK721"/>
  <c r="BK538"/>
  <c r="BK435"/>
  <c r="BK270"/>
  <c r="J203"/>
  <c r="J1123"/>
  <c r="J1082"/>
  <c r="J887"/>
  <c r="J851"/>
  <c r="J685"/>
  <c r="BK577"/>
  <c r="J469"/>
  <c r="J342"/>
  <c r="BK295"/>
  <c r="BK185"/>
  <c r="BK1096"/>
  <c r="J976"/>
  <c r="BK901"/>
  <c r="J839"/>
  <c r="J758"/>
  <c r="J703"/>
  <c r="BK639"/>
  <c r="BK535"/>
  <c r="J438"/>
  <c r="BK294"/>
  <c r="J237"/>
  <c r="J190"/>
  <c r="BK1106"/>
  <c r="J978"/>
  <c r="J895"/>
  <c r="J857"/>
  <c r="J810"/>
  <c r="J753"/>
  <c r="J622"/>
  <c r="BK560"/>
  <c r="BK517"/>
  <c r="J351"/>
  <c r="BK288"/>
  <c r="J227"/>
  <c r="BK1100"/>
  <c r="BK1063"/>
  <c r="BK925"/>
  <c r="BK883"/>
  <c r="J808"/>
  <c r="J760"/>
  <c r="J697"/>
  <c r="BK611"/>
  <c r="J535"/>
  <c r="J390"/>
  <c r="J243"/>
  <c r="J1216"/>
  <c r="BK1199"/>
  <c r="J1187"/>
  <c r="BK1168"/>
  <c r="J1159"/>
  <c r="J975"/>
  <c r="BK913"/>
  <c r="BK837"/>
  <c r="BK728"/>
  <c r="BK602"/>
  <c r="BK439"/>
  <c r="J345"/>
  <c r="BK264"/>
  <c r="BK216"/>
  <c r="BK157"/>
  <c i="17" r="BK184"/>
  <c r="J143"/>
  <c r="BK207"/>
  <c r="J246"/>
  <c r="J198"/>
  <c r="J222"/>
  <c r="BK198"/>
  <c r="J140"/>
  <c r="J207"/>
  <c i="19" r="BK218"/>
  <c r="J194"/>
  <c r="BK159"/>
  <c r="BK214"/>
  <c r="J175"/>
  <c r="BK160"/>
  <c r="J208"/>
  <c r="J159"/>
  <c r="J205"/>
  <c r="J169"/>
  <c r="BK212"/>
  <c r="J146"/>
  <c r="J199"/>
  <c r="BK165"/>
  <c r="BK222"/>
  <c r="J187"/>
  <c r="BK157"/>
  <c r="BK190"/>
  <c r="J156"/>
  <c i="20" r="BK159"/>
  <c r="J191"/>
  <c r="BK155"/>
  <c r="BK130"/>
  <c r="J182"/>
  <c r="J145"/>
  <c r="J194"/>
  <c r="J140"/>
  <c r="J181"/>
  <c r="BK156"/>
  <c r="J128"/>
  <c r="J149"/>
  <c r="BK185"/>
  <c r="BK162"/>
  <c r="BK135"/>
  <c i="21" r="BK156"/>
  <c r="BK168"/>
  <c r="J166"/>
  <c r="BK135"/>
  <c r="J139"/>
  <c r="J152"/>
  <c r="BK163"/>
  <c r="J168"/>
  <c r="BK141"/>
  <c r="BK172"/>
  <c r="J134"/>
  <c i="22" r="BK146"/>
  <c r="BK161"/>
  <c r="BK129"/>
  <c r="BK149"/>
  <c r="J159"/>
  <c r="J140"/>
  <c r="BK143"/>
  <c i="23" r="BK181"/>
  <c r="BK128"/>
  <c r="J142"/>
  <c r="BK161"/>
  <c r="BK164"/>
  <c r="J128"/>
  <c r="BK138"/>
  <c r="J172"/>
  <c r="J156"/>
  <c r="J175"/>
  <c r="J160"/>
  <c i="24" r="BK146"/>
  <c r="J145"/>
  <c r="J154"/>
  <c i="25" r="BK243"/>
  <c r="J185"/>
  <c r="J247"/>
  <c r="J209"/>
  <c r="J273"/>
  <c r="J235"/>
  <c r="BK205"/>
  <c r="BK177"/>
  <c r="BK144"/>
  <c r="BK198"/>
  <c r="BK271"/>
  <c r="BK218"/>
  <c r="BK149"/>
  <c r="BK246"/>
  <c r="BK158"/>
  <c r="BK257"/>
  <c r="J205"/>
  <c r="J279"/>
  <c r="BK226"/>
  <c i="2" r="J802"/>
  <c r="J774"/>
  <c r="BK760"/>
  <c r="J757"/>
  <c r="J749"/>
  <c r="BK741"/>
  <c r="BK726"/>
  <c r="J701"/>
  <c r="BK680"/>
  <c r="J668"/>
  <c r="BK661"/>
  <c r="BK645"/>
  <c r="BK637"/>
  <c r="BK629"/>
  <c r="BK621"/>
  <c r="J613"/>
  <c r="J607"/>
  <c r="BK601"/>
  <c r="BK593"/>
  <c r="J579"/>
  <c r="J571"/>
  <c r="J565"/>
  <c r="J559"/>
  <c r="BK551"/>
  <c r="BK543"/>
  <c r="J537"/>
  <c r="BK527"/>
  <c r="J519"/>
  <c r="J513"/>
  <c r="J505"/>
  <c r="J491"/>
  <c r="BK475"/>
  <c r="BK465"/>
  <c r="J459"/>
  <c r="J446"/>
  <c r="J433"/>
  <c r="BK416"/>
  <c r="BK393"/>
  <c r="J376"/>
  <c r="BK370"/>
  <c r="BK363"/>
  <c r="BK347"/>
  <c r="BK338"/>
  <c r="J329"/>
  <c r="J317"/>
  <c r="BK300"/>
  <c r="BK287"/>
  <c r="BK277"/>
  <c r="BK251"/>
  <c r="BK218"/>
  <c r="BK202"/>
  <c r="BK192"/>
  <c r="J186"/>
  <c r="J167"/>
  <c r="J159"/>
  <c r="J149"/>
  <c r="BK144"/>
  <c i="1" r="AS101"/>
  <c i="3" r="J162"/>
  <c r="BK220"/>
  <c r="BK184"/>
  <c r="BK151"/>
  <c r="J206"/>
  <c r="J131"/>
  <c r="BK166"/>
  <c r="BK209"/>
  <c r="J169"/>
  <c r="J200"/>
  <c r="J176"/>
  <c r="J144"/>
  <c r="BK177"/>
  <c r="BK144"/>
  <c r="J155"/>
  <c i="4" r="J286"/>
  <c r="BK278"/>
  <c r="BK268"/>
  <c r="BK259"/>
  <c r="BK254"/>
  <c r="BK236"/>
  <c r="J229"/>
  <c r="BK222"/>
  <c r="BK208"/>
  <c r="BK150"/>
  <c r="BK140"/>
  <c r="J300"/>
  <c r="BK294"/>
  <c r="J278"/>
  <c r="J269"/>
  <c r="BK252"/>
  <c r="J238"/>
  <c r="BK230"/>
  <c r="BK220"/>
  <c r="BK214"/>
  <c r="J200"/>
  <c r="BK188"/>
  <c r="BK179"/>
  <c r="J172"/>
  <c r="J160"/>
  <c r="J155"/>
  <c r="BK137"/>
  <c r="BK293"/>
  <c r="BK283"/>
  <c r="BK267"/>
  <c r="J253"/>
  <c r="BK245"/>
  <c r="J224"/>
  <c r="BK205"/>
  <c r="BK198"/>
  <c r="J190"/>
  <c r="BK183"/>
  <c r="J180"/>
  <c r="J168"/>
  <c r="BK303"/>
  <c r="J298"/>
  <c r="BK284"/>
  <c r="J274"/>
  <c r="J267"/>
  <c r="BK253"/>
  <c r="J242"/>
  <c r="BK235"/>
  <c r="BK219"/>
  <c r="BK203"/>
  <c r="BK176"/>
  <c r="J170"/>
  <c r="BK160"/>
  <c r="BK151"/>
  <c r="J138"/>
  <c r="J294"/>
  <c r="BK281"/>
  <c r="BK261"/>
  <c r="J254"/>
  <c r="BK247"/>
  <c r="J222"/>
  <c r="BK215"/>
  <c r="J198"/>
  <c r="BK193"/>
  <c r="J183"/>
  <c r="BK175"/>
  <c r="J157"/>
  <c r="J144"/>
  <c r="BK258"/>
  <c r="J215"/>
  <c r="J205"/>
  <c r="BK165"/>
  <c r="BK290"/>
  <c r="BK265"/>
  <c r="J240"/>
  <c r="BK224"/>
  <c r="BK178"/>
  <c r="BK147"/>
  <c r="BK251"/>
  <c r="BK217"/>
  <c r="BK168"/>
  <c i="5" r="J300"/>
  <c r="J280"/>
  <c r="BK253"/>
  <c r="BK217"/>
  <c r="J189"/>
  <c r="J148"/>
  <c r="J275"/>
  <c r="BK255"/>
  <c r="J216"/>
  <c r="BK173"/>
  <c r="BK146"/>
  <c r="BK298"/>
  <c r="J271"/>
  <c r="J254"/>
  <c r="J240"/>
  <c r="J209"/>
  <c r="J182"/>
  <c r="BK317"/>
  <c r="BK280"/>
  <c r="J259"/>
  <c r="J233"/>
  <c r="BK200"/>
  <c r="BK174"/>
  <c r="BK138"/>
  <c r="BK273"/>
  <c r="BK237"/>
  <c r="BK223"/>
  <c r="BK172"/>
  <c r="BK143"/>
  <c r="J285"/>
  <c r="J253"/>
  <c r="BK272"/>
  <c r="J255"/>
  <c r="BK219"/>
  <c r="J186"/>
  <c r="BK165"/>
  <c r="BK320"/>
  <c r="J296"/>
  <c r="BK249"/>
  <c r="BK220"/>
  <c r="BK193"/>
  <c i="6" r="BK177"/>
  <c r="BK124"/>
  <c r="BK151"/>
  <c r="J130"/>
  <c r="J141"/>
  <c r="J153"/>
  <c r="J175"/>
  <c r="J144"/>
  <c r="J170"/>
  <c r="J145"/>
  <c r="BK170"/>
  <c r="BK148"/>
  <c r="BK154"/>
  <c r="BK137"/>
  <c i="7" r="BK158"/>
  <c r="BK138"/>
  <c r="J167"/>
  <c r="J177"/>
  <c r="BK142"/>
  <c r="BK154"/>
  <c r="BK173"/>
  <c r="J129"/>
  <c r="BK149"/>
  <c r="J150"/>
  <c r="BK151"/>
  <c r="J135"/>
  <c i="8" r="J162"/>
  <c r="BK137"/>
  <c r="BK182"/>
  <c r="J161"/>
  <c r="J181"/>
  <c r="J146"/>
  <c r="J172"/>
  <c r="J135"/>
  <c r="J143"/>
  <c r="J182"/>
  <c r="BK155"/>
  <c r="J185"/>
  <c r="J159"/>
  <c r="BK147"/>
  <c r="BK170"/>
  <c r="J136"/>
  <c i="9" r="BK143"/>
  <c r="J133"/>
  <c r="BK140"/>
  <c r="BK133"/>
  <c r="BK139"/>
  <c i="10" r="BK144"/>
  <c r="J151"/>
  <c r="J149"/>
  <c r="J146"/>
  <c r="BK139"/>
  <c i="11" r="BK143"/>
  <c r="J131"/>
  <c r="J137"/>
  <c r="J146"/>
  <c i="12" r="BK141"/>
  <c r="BK137"/>
  <c r="J135"/>
  <c r="BK138"/>
  <c i="13" r="BK138"/>
  <c r="BK137"/>
  <c r="BK154"/>
  <c r="J133"/>
  <c r="J131"/>
  <c r="BK140"/>
  <c i="14" r="J127"/>
  <c i="15" r="J256"/>
  <c r="J211"/>
  <c r="BK171"/>
  <c r="BK146"/>
  <c r="J252"/>
  <c r="J210"/>
  <c r="BK188"/>
  <c r="BK164"/>
  <c r="BK263"/>
  <c r="BK247"/>
  <c r="BK201"/>
  <c r="BK167"/>
  <c r="BK269"/>
  <c r="BK222"/>
  <c r="J191"/>
  <c r="J165"/>
  <c r="J141"/>
  <c r="BK250"/>
  <c r="BK189"/>
  <c r="J172"/>
  <c r="BK279"/>
  <c r="J234"/>
  <c r="J198"/>
  <c r="BK140"/>
  <c r="BK272"/>
  <c r="BK223"/>
  <c r="J204"/>
  <c r="BK174"/>
  <c r="BK265"/>
  <c r="BK244"/>
  <c r="J209"/>
  <c r="BK176"/>
  <c r="BK137"/>
  <c i="16" r="J1047"/>
  <c r="J903"/>
  <c r="BK808"/>
  <c r="J764"/>
  <c r="J669"/>
  <c r="BK574"/>
  <c r="BK496"/>
  <c r="BK427"/>
  <c r="J230"/>
  <c r="J162"/>
  <c r="J1102"/>
  <c r="BK975"/>
  <c r="J889"/>
  <c r="J849"/>
  <c r="J721"/>
  <c r="J671"/>
  <c r="BK593"/>
  <c r="J414"/>
  <c r="BK299"/>
  <c r="J223"/>
  <c r="BK190"/>
  <c r="J151"/>
  <c r="BK1073"/>
  <c r="J931"/>
  <c r="J780"/>
  <c r="J736"/>
  <c r="BK626"/>
  <c r="BK491"/>
  <c r="J349"/>
  <c r="J245"/>
  <c r="J154"/>
  <c r="J966"/>
  <c r="BK877"/>
  <c r="J790"/>
  <c r="BK675"/>
  <c r="BK563"/>
  <c r="J460"/>
  <c r="J365"/>
  <c r="BK279"/>
  <c r="J172"/>
  <c r="J1063"/>
  <c r="J965"/>
  <c r="BK847"/>
  <c r="J798"/>
  <c r="BK706"/>
  <c r="BK647"/>
  <c r="BK556"/>
  <c r="J447"/>
  <c r="J279"/>
  <c r="J212"/>
  <c r="J1156"/>
  <c r="BK1048"/>
  <c r="BK955"/>
  <c r="J877"/>
  <c r="J847"/>
  <c r="BK800"/>
  <c r="BK693"/>
  <c r="BK544"/>
  <c r="J450"/>
  <c r="BK291"/>
  <c r="J232"/>
  <c r="J161"/>
  <c r="BK1030"/>
  <c r="BK929"/>
  <c r="BK891"/>
  <c r="BK873"/>
  <c r="BK788"/>
  <c r="J739"/>
  <c r="BK618"/>
  <c r="BK529"/>
  <c r="BK466"/>
  <c r="BK387"/>
  <c r="BK236"/>
  <c r="BK1204"/>
  <c r="BK1193"/>
  <c i="2" r="J804"/>
  <c r="J782"/>
  <c r="BK771"/>
  <c r="J760"/>
  <c r="BK749"/>
  <c r="BK729"/>
  <c r="J707"/>
  <c r="J695"/>
  <c r="J677"/>
  <c r="BK662"/>
  <c r="J652"/>
  <c r="BK641"/>
  <c r="J633"/>
  <c r="J625"/>
  <c r="J617"/>
  <c r="BK607"/>
  <c r="BK599"/>
  <c r="J593"/>
  <c r="J581"/>
  <c r="BK571"/>
  <c r="BK565"/>
  <c r="J555"/>
  <c r="BK545"/>
  <c r="BK535"/>
  <c r="J529"/>
  <c r="BK521"/>
  <c r="BK513"/>
  <c r="BK505"/>
  <c r="J501"/>
  <c r="BK478"/>
  <c r="BK472"/>
  <c r="J463"/>
  <c r="BK454"/>
  <c r="BK443"/>
  <c r="BK433"/>
  <c r="BK402"/>
  <c r="J393"/>
  <c r="BK376"/>
  <c r="BK369"/>
  <c r="J359"/>
  <c r="J347"/>
  <c r="BK335"/>
  <c r="J321"/>
  <c r="BK308"/>
  <c r="J300"/>
  <c r="BK288"/>
  <c r="J283"/>
  <c r="BK270"/>
  <c r="BK240"/>
  <c r="J217"/>
  <c r="J200"/>
  <c r="BK186"/>
  <c r="J178"/>
  <c r="J169"/>
  <c r="J151"/>
  <c r="J148"/>
  <c r="J144"/>
  <c r="J36"/>
  <c i="4" r="BK286"/>
  <c r="J244"/>
  <c r="J193"/>
  <c r="J158"/>
  <c r="BK271"/>
  <c r="J245"/>
  <c r="BK225"/>
  <c r="BK185"/>
  <c r="BK157"/>
  <c r="BK269"/>
  <c r="BK246"/>
  <c r="J221"/>
  <c r="BK191"/>
  <c r="J140"/>
  <c i="5" r="J311"/>
  <c r="J273"/>
  <c r="BK222"/>
  <c r="J202"/>
  <c r="J181"/>
  <c r="J301"/>
  <c r="BK269"/>
  <c r="BK238"/>
  <c r="J190"/>
  <c r="J158"/>
  <c r="J302"/>
  <c r="J274"/>
  <c r="BK248"/>
  <c r="J223"/>
  <c r="J203"/>
  <c r="J169"/>
  <c r="BK136"/>
  <c r="BK282"/>
  <c r="J257"/>
  <c r="J229"/>
  <c r="J187"/>
  <c r="BK155"/>
  <c r="J320"/>
  <c r="BK287"/>
  <c r="BK260"/>
  <c r="BK228"/>
  <c r="BK205"/>
  <c r="J162"/>
  <c r="J304"/>
  <c r="BK278"/>
  <c r="J250"/>
  <c r="J192"/>
  <c r="J174"/>
  <c r="BK139"/>
  <c r="BK301"/>
  <c r="BK262"/>
  <c r="BK244"/>
  <c r="J197"/>
  <c r="J173"/>
  <c i="6" r="J156"/>
  <c r="BK152"/>
  <c r="BK127"/>
  <c r="J142"/>
  <c r="J126"/>
  <c r="BK149"/>
  <c r="BK169"/>
  <c r="J171"/>
  <c r="BK142"/>
  <c r="BK128"/>
  <c r="J133"/>
  <c r="BK138"/>
  <c i="7" r="J161"/>
  <c r="BK147"/>
  <c r="J180"/>
  <c r="J163"/>
  <c r="BK160"/>
  <c r="J139"/>
  <c r="BK165"/>
  <c r="J134"/>
  <c r="BK145"/>
  <c r="J156"/>
  <c r="J162"/>
  <c r="BK177"/>
  <c r="J147"/>
  <c i="8" r="J175"/>
  <c r="J153"/>
  <c r="BK128"/>
  <c r="J171"/>
  <c r="J134"/>
  <c r="J178"/>
  <c r="BK140"/>
  <c r="J154"/>
  <c r="BK176"/>
  <c r="BK133"/>
  <c r="BK177"/>
  <c r="BK152"/>
  <c r="J183"/>
  <c r="BK143"/>
  <c r="J190"/>
  <c r="BK149"/>
  <c i="9" r="J137"/>
  <c r="J146"/>
  <c r="J129"/>
  <c r="J142"/>
  <c i="10" r="BK147"/>
  <c r="BK155"/>
  <c r="BK149"/>
  <c r="J138"/>
  <c r="BK138"/>
  <c i="11" r="BK146"/>
  <c r="BK133"/>
  <c r="J135"/>
  <c r="BK137"/>
  <c r="BK140"/>
  <c r="BK147"/>
  <c i="12" r="BK142"/>
  <c r="BK144"/>
  <c r="J146"/>
  <c r="BK131"/>
  <c i="13" r="BK131"/>
  <c r="J148"/>
  <c r="J139"/>
  <c r="J140"/>
  <c r="J135"/>
  <c r="J147"/>
  <c i="14" r="J128"/>
  <c i="15" r="J242"/>
  <c r="BK196"/>
  <c r="J161"/>
  <c r="BK141"/>
  <c r="BK257"/>
  <c r="J222"/>
  <c r="J197"/>
  <c r="BK172"/>
  <c r="J267"/>
  <c r="J227"/>
  <c r="BK199"/>
  <c r="J162"/>
  <c r="BK232"/>
  <c r="J189"/>
  <c r="BK163"/>
  <c r="BK274"/>
  <c r="BK225"/>
  <c r="J183"/>
  <c r="J139"/>
  <c r="J228"/>
  <c r="J171"/>
  <c r="J138"/>
  <c r="BK266"/>
  <c r="BK218"/>
  <c r="J182"/>
  <c r="J275"/>
  <c r="BK255"/>
  <c r="BK212"/>
  <c r="BK179"/>
  <c r="J156"/>
  <c i="16" r="J1155"/>
  <c r="J1046"/>
  <c r="BK919"/>
  <c r="J814"/>
  <c r="BK790"/>
  <c r="BK729"/>
  <c r="J605"/>
  <c r="J553"/>
  <c r="BK494"/>
  <c r="BK380"/>
  <c r="J185"/>
  <c r="J1121"/>
  <c r="J1039"/>
  <c r="BK917"/>
  <c r="BK845"/>
  <c r="BK739"/>
  <c r="BK685"/>
  <c r="BK595"/>
  <c r="J496"/>
  <c r="J411"/>
  <c r="J276"/>
  <c r="BK199"/>
  <c r="BK163"/>
  <c r="J1114"/>
  <c r="J952"/>
  <c r="BK903"/>
  <c r="J784"/>
  <c r="J729"/>
  <c r="J636"/>
  <c r="BK532"/>
  <c r="J377"/>
  <c r="BK249"/>
  <c r="J164"/>
  <c r="J1100"/>
  <c r="J925"/>
  <c r="J891"/>
  <c r="BK849"/>
  <c r="BK718"/>
  <c r="J589"/>
  <c r="BK488"/>
  <c r="J435"/>
  <c r="BK339"/>
  <c r="BK285"/>
  <c r="BK1110"/>
  <c r="J1021"/>
  <c r="J873"/>
  <c r="J822"/>
  <c r="BK770"/>
  <c r="J715"/>
  <c r="BK678"/>
  <c r="J600"/>
  <c r="BK520"/>
  <c r="J417"/>
  <c r="J320"/>
  <c r="BK252"/>
  <c r="BK171"/>
  <c r="BK1107"/>
  <c r="BK1018"/>
  <c r="J923"/>
  <c r="BK822"/>
  <c r="BK798"/>
  <c r="BK708"/>
  <c r="J597"/>
  <c r="J427"/>
  <c r="J313"/>
  <c r="J249"/>
  <c r="J193"/>
  <c r="J1075"/>
  <c r="J937"/>
  <c r="J901"/>
  <c r="J818"/>
  <c r="BK786"/>
  <c r="BK748"/>
  <c r="BK705"/>
  <c r="BK615"/>
  <c r="J544"/>
  <c r="BK472"/>
  <c r="BK323"/>
  <c r="BK214"/>
  <c r="BK1208"/>
  <c r="BK1195"/>
  <c r="BK1183"/>
  <c r="BK1174"/>
  <c r="J1163"/>
  <c r="BK1102"/>
  <c r="J936"/>
  <c r="J843"/>
  <c r="BK776"/>
  <c r="BK713"/>
  <c r="BK622"/>
  <c r="J550"/>
  <c r="BK447"/>
  <c r="J308"/>
  <c r="BK243"/>
  <c i="17" r="BK136"/>
  <c r="BK208"/>
  <c r="J150"/>
  <c r="J228"/>
  <c r="J154"/>
  <c r="J237"/>
  <c r="BK142"/>
  <c r="BK154"/>
  <c r="BK203"/>
  <c r="J141"/>
  <c r="BK226"/>
  <c i="18" r="BK137"/>
  <c i="19" r="BK198"/>
  <c r="BK166"/>
  <c r="BK145"/>
  <c r="BK204"/>
  <c r="BK172"/>
  <c r="BK144"/>
  <c r="BK211"/>
  <c r="J181"/>
  <c r="J143"/>
  <c r="BK200"/>
  <c r="J162"/>
  <c r="J149"/>
  <c r="J190"/>
  <c r="BK168"/>
  <c r="BK207"/>
  <c r="J188"/>
  <c r="BK221"/>
  <c r="J195"/>
  <c r="J165"/>
  <c r="BK141"/>
  <c r="J201"/>
  <c r="BK176"/>
  <c r="J138"/>
  <c i="20" r="J174"/>
  <c r="BK141"/>
  <c r="BK177"/>
  <c r="BK152"/>
  <c r="J125"/>
  <c r="BK161"/>
  <c r="BK147"/>
  <c r="BK188"/>
  <c r="J141"/>
  <c r="J186"/>
  <c r="BK168"/>
  <c r="J129"/>
  <c r="J168"/>
  <c r="J136"/>
  <c r="BK192"/>
  <c r="J164"/>
  <c r="J139"/>
  <c r="J166"/>
  <c r="BK140"/>
  <c r="J126"/>
  <c i="21" r="J161"/>
  <c r="J147"/>
  <c r="J165"/>
  <c r="J177"/>
  <c r="J146"/>
  <c r="J178"/>
  <c r="J143"/>
  <c r="BK170"/>
  <c r="BK137"/>
  <c r="J170"/>
  <c r="BK146"/>
  <c r="J175"/>
  <c r="BK152"/>
  <c r="BK178"/>
  <c r="BK144"/>
  <c i="22" r="J153"/>
  <c r="J130"/>
  <c r="J154"/>
  <c r="J145"/>
  <c r="BK133"/>
  <c r="J148"/>
  <c r="BK166"/>
  <c r="BK148"/>
  <c r="BK157"/>
  <c r="J132"/>
  <c r="BK151"/>
  <c i="23" r="J178"/>
  <c r="J161"/>
  <c r="J193"/>
  <c r="BK145"/>
  <c r="BK186"/>
  <c r="J165"/>
  <c r="BK147"/>
  <c r="BK177"/>
  <c r="J150"/>
  <c r="J137"/>
  <c r="BK165"/>
  <c r="BK148"/>
  <c r="J131"/>
  <c r="BK185"/>
  <c r="J147"/>
  <c r="BK190"/>
  <c r="BK174"/>
  <c r="J174"/>
  <c r="J155"/>
  <c r="BK137"/>
  <c i="24" r="J150"/>
  <c r="BK153"/>
  <c r="J143"/>
  <c r="BK141"/>
  <c r="BK143"/>
  <c r="J135"/>
  <c i="25" r="J261"/>
  <c r="J240"/>
  <c r="J198"/>
  <c r="BK166"/>
  <c r="BK275"/>
  <c r="J246"/>
  <c r="BK219"/>
  <c r="BK210"/>
  <c r="J164"/>
  <c r="BK267"/>
  <c r="J239"/>
  <c r="J232"/>
  <c r="BK209"/>
  <c r="BK183"/>
  <c r="BK165"/>
  <c r="J271"/>
  <c r="J222"/>
  <c r="J214"/>
  <c r="J179"/>
  <c r="BK152"/>
  <c r="J263"/>
  <c r="BK240"/>
  <c r="BK199"/>
  <c r="BK280"/>
  <c r="J259"/>
  <c r="BK235"/>
  <c r="J191"/>
  <c r="BK169"/>
  <c r="J146"/>
  <c r="BK266"/>
  <c r="BK208"/>
  <c r="BK170"/>
  <c r="J284"/>
  <c r="BK261"/>
  <c r="J238"/>
  <c r="J204"/>
  <c r="BK181"/>
  <c r="J150"/>
  <c i="26" r="BK153"/>
  <c r="BK140"/>
  <c r="BK137"/>
  <c r="J137"/>
  <c i="2" r="J805"/>
  <c r="BK778"/>
  <c r="J771"/>
  <c r="BK757"/>
  <c r="J750"/>
  <c r="BK739"/>
  <c r="J720"/>
  <c r="BK701"/>
  <c r="BK690"/>
  <c r="BK671"/>
  <c r="J665"/>
  <c r="BK650"/>
  <c r="J647"/>
  <c r="BK639"/>
  <c r="BK633"/>
  <c r="J627"/>
  <c r="J621"/>
  <c r="BK611"/>
  <c r="BK603"/>
  <c r="J599"/>
  <c r="J583"/>
  <c r="BK577"/>
  <c r="BK569"/>
  <c r="BK561"/>
  <c r="BK553"/>
  <c r="J547"/>
  <c r="BK539"/>
  <c r="J533"/>
  <c r="J527"/>
  <c r="J521"/>
  <c r="BK507"/>
  <c r="J496"/>
  <c r="J478"/>
  <c r="J472"/>
  <c r="BK461"/>
  <c r="J457"/>
  <c r="BK450"/>
  <c r="J436"/>
  <c r="J418"/>
  <c r="BK387"/>
  <c r="J372"/>
  <c r="BK367"/>
  <c r="BK353"/>
  <c r="J338"/>
  <c r="J328"/>
  <c r="BK312"/>
  <c r="J298"/>
  <c r="J287"/>
  <c r="J277"/>
  <c r="J266"/>
  <c r="J240"/>
  <c r="J205"/>
  <c r="BK198"/>
  <c r="J187"/>
  <c r="J182"/>
  <c r="J172"/>
  <c r="J163"/>
  <c r="BK151"/>
  <c r="BK146"/>
  <c r="J143"/>
  <c i="3" r="J209"/>
  <c r="BK206"/>
  <c r="BK204"/>
  <c r="J198"/>
  <c r="BK190"/>
  <c r="J158"/>
  <c r="J204"/>
  <c r="BK194"/>
  <c r="J170"/>
  <c r="J132"/>
  <c r="BK155"/>
  <c r="J194"/>
  <c r="BK158"/>
  <c r="J220"/>
  <c r="BK199"/>
  <c r="BK132"/>
  <c r="J199"/>
  <c r="BK162"/>
  <c r="J190"/>
  <c r="BK176"/>
  <c r="J145"/>
  <c r="J177"/>
  <c i="4" r="J290"/>
  <c r="J279"/>
  <c r="BK270"/>
  <c r="J260"/>
  <c r="J255"/>
  <c r="J251"/>
  <c r="J235"/>
  <c r="BK227"/>
  <c r="BK209"/>
  <c r="J154"/>
  <c r="J143"/>
  <c r="J303"/>
  <c r="J295"/>
  <c r="J280"/>
  <c r="J272"/>
  <c r="BK255"/>
  <c r="BK248"/>
  <c r="BK237"/>
  <c r="J228"/>
  <c r="BK223"/>
  <c r="J216"/>
  <c r="J210"/>
  <c r="BK195"/>
  <c r="BK187"/>
  <c r="J176"/>
  <c r="BK171"/>
  <c r="J159"/>
  <c r="J156"/>
  <c r="BK144"/>
  <c r="BK298"/>
  <c r="BK287"/>
  <c r="J277"/>
  <c r="J268"/>
  <c r="BK260"/>
  <c r="J249"/>
  <c r="BK240"/>
  <c r="J218"/>
  <c r="J203"/>
  <c r="BK199"/>
  <c r="J191"/>
  <c r="J184"/>
  <c r="J181"/>
  <c r="J178"/>
  <c r="J167"/>
  <c r="J139"/>
  <c r="BK295"/>
  <c r="J288"/>
  <c r="J276"/>
  <c r="J270"/>
  <c r="J261"/>
  <c r="J247"/>
  <c r="J239"/>
  <c r="J220"/>
  <c r="J211"/>
  <c r="J182"/>
  <c r="J173"/>
  <c r="BK167"/>
  <c r="BK156"/>
  <c r="J147"/>
  <c r="BK304"/>
  <c r="BK296"/>
  <c r="J284"/>
  <c r="BK279"/>
  <c r="J257"/>
  <c r="J248"/>
  <c r="J226"/>
  <c r="J219"/>
  <c r="BK201"/>
  <c r="J197"/>
  <c r="J189"/>
  <c r="BK180"/>
  <c r="J174"/>
  <c r="J153"/>
  <c r="BK300"/>
  <c r="BK282"/>
  <c r="BK218"/>
  <c r="J196"/>
  <c r="J150"/>
  <c r="J287"/>
  <c r="J232"/>
  <c r="BK200"/>
  <c r="BK164"/>
  <c r="J137"/>
  <c r="J262"/>
  <c r="BK233"/>
  <c r="BK210"/>
  <c r="J152"/>
  <c i="5" r="J303"/>
  <c r="BK289"/>
  <c r="J239"/>
  <c r="BK208"/>
  <c r="J177"/>
  <c r="BK313"/>
  <c r="BK288"/>
  <c r="J261"/>
  <c r="J218"/>
  <c r="BK186"/>
  <c r="BK147"/>
  <c r="J299"/>
  <c r="BK275"/>
  <c r="BK256"/>
  <c r="BK241"/>
  <c r="BK210"/>
  <c r="J175"/>
  <c r="BK144"/>
  <c r="BK291"/>
  <c r="BK265"/>
  <c r="BK240"/>
  <c r="BK207"/>
  <c r="BK175"/>
  <c r="BK149"/>
  <c r="BK308"/>
  <c r="J272"/>
  <c r="J224"/>
  <c r="BK168"/>
  <c r="J137"/>
  <c r="BK279"/>
  <c r="J245"/>
  <c r="J242"/>
  <c r="BK215"/>
  <c r="BK185"/>
  <c r="J159"/>
  <c r="J136"/>
  <c r="J291"/>
  <c r="J256"/>
  <c r="BK229"/>
  <c r="BK209"/>
  <c r="BK162"/>
  <c i="6" r="J169"/>
  <c r="BK163"/>
  <c r="J143"/>
  <c r="J162"/>
  <c r="J140"/>
  <c r="J167"/>
  <c r="J146"/>
  <c r="BK156"/>
  <c r="BK175"/>
  <c r="BK161"/>
  <c r="J135"/>
  <c r="J160"/>
  <c r="BK126"/>
  <c r="J149"/>
  <c i="7" r="J159"/>
  <c r="J136"/>
  <c r="BK171"/>
  <c r="J133"/>
  <c r="J153"/>
  <c r="J181"/>
  <c r="BK139"/>
  <c r="BK168"/>
  <c r="J166"/>
  <c r="BK129"/>
  <c r="J145"/>
  <c r="J143"/>
  <c i="8" r="BK180"/>
  <c r="J156"/>
  <c r="BK134"/>
  <c r="BK173"/>
  <c r="J147"/>
  <c r="BK183"/>
  <c r="BK129"/>
  <c r="BK163"/>
  <c r="J179"/>
  <c r="BK145"/>
  <c r="BK185"/>
  <c r="J167"/>
  <c r="J189"/>
  <c r="BK158"/>
  <c r="BK135"/>
  <c r="BK164"/>
  <c r="J137"/>
  <c i="9" r="BK128"/>
  <c r="J128"/>
  <c r="BK137"/>
  <c r="J130"/>
  <c i="10" r="BK150"/>
  <c r="J135"/>
  <c r="BK153"/>
  <c r="BK134"/>
  <c r="J152"/>
  <c r="BK140"/>
  <c i="11" r="BK138"/>
  <c r="J128"/>
  <c r="J133"/>
  <c r="BK128"/>
  <c r="BK151"/>
  <c r="J142"/>
  <c i="12" r="BK147"/>
  <c r="J142"/>
  <c r="J143"/>
  <c r="BK133"/>
  <c i="13" r="BK157"/>
  <c r="J150"/>
  <c r="BK133"/>
  <c r="J143"/>
  <c i="15" r="BK224"/>
  <c r="BK203"/>
  <c r="BK177"/>
  <c r="J154"/>
  <c r="BK259"/>
  <c r="BK221"/>
  <c r="BK190"/>
  <c r="J148"/>
  <c r="J238"/>
  <c r="J214"/>
  <c r="BK181"/>
  <c r="BK153"/>
  <c r="J262"/>
  <c r="J207"/>
  <c r="BK186"/>
  <c r="J152"/>
  <c r="J277"/>
  <c r="BK227"/>
  <c r="BK191"/>
  <c r="BK154"/>
  <c r="J279"/>
  <c r="BK261"/>
  <c r="BK208"/>
  <c r="J184"/>
  <c r="J272"/>
  <c r="BK253"/>
  <c r="BK234"/>
  <c r="J200"/>
  <c r="J150"/>
  <c i="16" r="J1105"/>
  <c r="BK945"/>
  <c r="BK843"/>
  <c r="BK802"/>
  <c r="BK758"/>
  <c r="J690"/>
  <c r="BK589"/>
  <c r="J526"/>
  <c r="J466"/>
  <c r="J439"/>
  <c r="J294"/>
  <c r="J174"/>
  <c r="BK1084"/>
  <c r="BK953"/>
  <c r="J911"/>
  <c r="J865"/>
  <c r="J782"/>
  <c r="BK711"/>
  <c r="J598"/>
  <c r="BK481"/>
  <c r="J291"/>
  <c r="BK206"/>
  <c r="BK181"/>
  <c r="BK154"/>
  <c r="BK1078"/>
  <c r="BK951"/>
  <c r="J879"/>
  <c r="J831"/>
  <c r="J725"/>
  <c r="J574"/>
  <c r="J476"/>
  <c r="J285"/>
  <c r="BK227"/>
  <c r="J1125"/>
  <c r="BK1075"/>
  <c r="BK895"/>
  <c r="BK867"/>
  <c r="BK766"/>
  <c r="J639"/>
  <c r="BK547"/>
  <c r="BK456"/>
  <c r="BK320"/>
  <c r="J282"/>
  <c r="BK174"/>
  <c r="J1073"/>
  <c r="J955"/>
  <c r="J871"/>
  <c r="J806"/>
  <c r="J728"/>
  <c r="J675"/>
  <c r="J560"/>
  <c r="BK495"/>
  <c r="BK414"/>
  <c r="J288"/>
  <c r="BK232"/>
  <c r="BK1114"/>
  <c r="BK1039"/>
  <c r="J917"/>
  <c r="BK875"/>
  <c r="J820"/>
  <c r="J796"/>
  <c r="BK697"/>
  <c r="J593"/>
  <c r="J538"/>
  <c r="BK421"/>
  <c r="BK336"/>
  <c r="BK255"/>
  <c r="BK1125"/>
  <c r="BK1053"/>
  <c r="J933"/>
  <c r="BK889"/>
  <c r="BK810"/>
  <c r="J766"/>
  <c r="J709"/>
  <c r="BK600"/>
  <c r="J523"/>
  <c r="BK442"/>
  <c r="BK345"/>
  <c r="BK219"/>
  <c r="BK1212"/>
  <c r="BK1187"/>
  <c r="BK1180"/>
  <c r="J1177"/>
  <c r="J1168"/>
  <c r="J1106"/>
  <c r="J961"/>
  <c r="BK893"/>
  <c r="J788"/>
  <c r="BK725"/>
  <c r="J642"/>
  <c r="BK584"/>
  <c r="J481"/>
  <c r="BK349"/>
  <c r="J255"/>
  <c r="J199"/>
  <c i="17" r="J234"/>
  <c r="J147"/>
  <c r="J232"/>
  <c r="J142"/>
  <c r="BK141"/>
  <c r="BK222"/>
  <c r="J251"/>
  <c r="BK213"/>
  <c r="BK147"/>
  <c i="18" r="J129"/>
  <c i="19" r="BK213"/>
  <c r="J186"/>
  <c r="BK152"/>
  <c r="BK205"/>
  <c r="BK185"/>
  <c r="BK143"/>
  <c r="J204"/>
  <c r="J150"/>
  <c r="J211"/>
  <c r="BK187"/>
  <c r="J160"/>
  <c r="BK142"/>
  <c r="J200"/>
  <c r="BK171"/>
  <c r="BK224"/>
  <c r="BK194"/>
  <c r="J171"/>
  <c r="BK149"/>
  <c r="BK191"/>
  <c r="J167"/>
  <c r="J210"/>
  <c r="J166"/>
  <c r="J135"/>
  <c i="20" r="BK164"/>
  <c r="BK133"/>
  <c r="J175"/>
  <c r="BK139"/>
  <c r="BK186"/>
  <c r="BK169"/>
  <c r="J157"/>
  <c r="BK143"/>
  <c r="BK165"/>
  <c r="BK132"/>
  <c r="BK178"/>
  <c r="BK153"/>
  <c r="J127"/>
  <c r="J173"/>
  <c r="J158"/>
  <c r="J187"/>
  <c r="BK158"/>
  <c r="J134"/>
  <c r="BK163"/>
  <c r="BK137"/>
  <c i="21" r="BK174"/>
  <c r="BK150"/>
  <c r="BK134"/>
  <c r="BK173"/>
  <c r="J151"/>
  <c r="BK161"/>
  <c r="J138"/>
  <c r="BK167"/>
  <c r="BK136"/>
  <c r="J140"/>
  <c r="BK177"/>
  <c r="J154"/>
  <c r="J131"/>
  <c r="BK153"/>
  <c r="J181"/>
  <c r="J145"/>
  <c i="22" r="J149"/>
  <c r="J165"/>
  <c r="BK132"/>
  <c r="BK150"/>
  <c r="J141"/>
  <c r="BK162"/>
  <c r="J133"/>
  <c r="BK159"/>
  <c r="J136"/>
  <c r="J151"/>
  <c r="J128"/>
  <c r="BK141"/>
  <c i="23" r="J176"/>
  <c r="J154"/>
  <c r="BK184"/>
  <c r="BK140"/>
  <c r="BK182"/>
  <c r="J166"/>
  <c r="BK151"/>
  <c r="J185"/>
  <c r="BK153"/>
  <c r="J144"/>
  <c r="BK179"/>
  <c r="J145"/>
  <c r="J129"/>
  <c r="BK175"/>
  <c r="BK154"/>
  <c r="BK135"/>
  <c r="BK178"/>
  <c r="J187"/>
  <c r="J151"/>
  <c r="BK132"/>
  <c i="24" r="BK154"/>
  <c r="J144"/>
  <c r="BK150"/>
  <c r="J142"/>
  <c r="J147"/>
  <c i="25" r="J258"/>
  <c r="J237"/>
  <c r="J199"/>
  <c r="J181"/>
  <c r="BK153"/>
  <c r="BK264"/>
  <c r="J230"/>
  <c r="J215"/>
  <c r="BK167"/>
  <c r="J153"/>
  <c r="J257"/>
  <c r="BK238"/>
  <c r="BK214"/>
  <c r="BK190"/>
  <c r="J173"/>
  <c r="J157"/>
  <c r="BK255"/>
  <c r="J219"/>
  <c r="BK194"/>
  <c r="J174"/>
  <c r="J281"/>
  <c r="BK254"/>
  <c r="BK221"/>
  <c r="J188"/>
  <c r="BK146"/>
  <c r="J266"/>
  <c r="J249"/>
  <c r="J226"/>
  <c r="J172"/>
  <c r="J143"/>
  <c r="J253"/>
  <c r="BK206"/>
  <c r="BK180"/>
  <c r="BK145"/>
  <c r="J282"/>
  <c r="J241"/>
  <c r="BK222"/>
  <c r="BK195"/>
  <c r="J163"/>
  <c i="26" r="J144"/>
  <c r="BK132"/>
  <c r="J132"/>
  <c r="J127"/>
  <c r="BK147"/>
  <c i="2" r="J806"/>
  <c r="BK783"/>
  <c r="J776"/>
  <c r="BK763"/>
  <c r="J758"/>
  <c r="BK750"/>
  <c r="J741"/>
  <c r="J726"/>
  <c r="J710"/>
  <c r="J694"/>
  <c r="BK677"/>
  <c r="BK665"/>
  <c r="J662"/>
  <c r="J650"/>
  <c r="BK643"/>
  <c r="BK635"/>
  <c r="J629"/>
  <c r="J623"/>
  <c r="J615"/>
  <c r="J605"/>
  <c r="J597"/>
  <c r="J591"/>
  <c r="J573"/>
  <c r="J561"/>
  <c r="J551"/>
  <c r="J543"/>
  <c r="J535"/>
  <c r="BK525"/>
  <c r="BK515"/>
  <c r="J511"/>
  <c r="J503"/>
  <c r="BK489"/>
  <c r="J475"/>
  <c r="J465"/>
  <c r="J460"/>
  <c r="J456"/>
  <c r="BK446"/>
  <c r="J425"/>
  <c r="J416"/>
  <c r="J395"/>
  <c r="J383"/>
  <c r="J374"/>
  <c r="J367"/>
  <c r="J356"/>
  <c r="J344"/>
  <c r="J335"/>
  <c r="BK325"/>
  <c r="BK304"/>
  <c r="BK298"/>
  <c r="BK284"/>
  <c r="J273"/>
  <c r="BK245"/>
  <c r="BK205"/>
  <c r="J198"/>
  <c r="J185"/>
  <c r="BK169"/>
  <c r="BK159"/>
  <c r="J150"/>
  <c r="J146"/>
  <c i="1" r="AS117"/>
  <c i="3" r="BK170"/>
  <c r="BK145"/>
  <c r="J201"/>
  <c r="J178"/>
  <c r="BK138"/>
  <c r="BK198"/>
  <c r="BK200"/>
  <c r="J138"/>
  <c r="BK201"/>
  <c r="J166"/>
  <c r="BK178"/>
  <c r="J151"/>
  <c r="J184"/>
  <c r="BK169"/>
  <c r="BK131"/>
  <c i="4" r="J301"/>
  <c r="J281"/>
  <c r="BK273"/>
  <c r="BK264"/>
  <c r="J258"/>
  <c r="BK243"/>
  <c r="J233"/>
  <c r="J225"/>
  <c r="BK204"/>
  <c r="BK146"/>
  <c r="J304"/>
  <c r="J299"/>
  <c r="J285"/>
  <c r="BK275"/>
  <c r="BK256"/>
  <c r="BK242"/>
  <c r="BK232"/>
  <c r="J227"/>
  <c r="J217"/>
  <c r="J213"/>
  <c r="BK196"/>
  <c r="BK184"/>
  <c r="BK173"/>
  <c r="BK161"/>
  <c r="BK158"/>
  <c r="BK152"/>
  <c r="BK136"/>
  <c r="BK291"/>
  <c r="BK280"/>
  <c r="J271"/>
  <c r="BK257"/>
  <c r="J246"/>
  <c r="J234"/>
  <c r="BK216"/>
  <c r="J201"/>
  <c r="BK197"/>
  <c r="J187"/>
  <c r="BK182"/>
  <c r="BK174"/>
  <c r="BK155"/>
  <c r="BK299"/>
  <c r="J291"/>
  <c r="BK277"/>
  <c r="BK272"/>
  <c r="J266"/>
  <c r="BK249"/>
  <c r="J241"/>
  <c r="BK228"/>
  <c r="J214"/>
  <c r="J194"/>
  <c r="J171"/>
  <c r="J165"/>
  <c r="BK154"/>
  <c r="J146"/>
  <c r="BK301"/>
  <c r="J289"/>
  <c r="J283"/>
  <c r="J265"/>
  <c r="J250"/>
  <c r="J236"/>
  <c r="BK221"/>
  <c r="BK202"/>
  <c r="J199"/>
  <c r="J185"/>
  <c r="J179"/>
  <c r="J169"/>
  <c r="BK148"/>
  <c r="BK285"/>
  <c r="BK238"/>
  <c r="J209"/>
  <c r="J192"/>
  <c r="J148"/>
  <c r="J282"/>
  <c r="J237"/>
  <c r="J202"/>
  <c r="BK170"/>
  <c r="BK141"/>
  <c r="BK266"/>
  <c r="J231"/>
  <c r="BK181"/>
  <c r="BK139"/>
  <c i="5" r="BK305"/>
  <c r="J283"/>
  <c r="BK230"/>
  <c r="BK197"/>
  <c r="BK159"/>
  <c r="BK297"/>
  <c r="BK257"/>
  <c r="J225"/>
  <c r="BK188"/>
  <c r="BK306"/>
  <c r="BK286"/>
  <c r="BK263"/>
  <c r="J247"/>
  <c r="BK206"/>
  <c r="BK180"/>
  <c r="J140"/>
  <c r="J278"/>
  <c r="BK247"/>
  <c r="J217"/>
  <c r="J185"/>
  <c r="J144"/>
  <c r="BK314"/>
  <c r="J282"/>
  <c r="J238"/>
  <c r="BK202"/>
  <c r="J149"/>
  <c r="J286"/>
  <c r="J269"/>
  <c r="J244"/>
  <c r="J267"/>
  <c r="BK233"/>
  <c r="J205"/>
  <c r="BK183"/>
  <c r="J153"/>
  <c r="J308"/>
  <c r="J288"/>
  <c r="BK224"/>
  <c r="BK181"/>
  <c r="BK140"/>
  <c i="6" r="J154"/>
  <c r="BK158"/>
  <c r="BK135"/>
  <c r="BK157"/>
  <c r="J125"/>
  <c r="J150"/>
  <c r="J173"/>
  <c r="BK143"/>
  <c r="BK173"/>
  <c r="J157"/>
  <c r="J131"/>
  <c r="BK144"/>
  <c r="BK150"/>
  <c i="7" r="BK175"/>
  <c r="J151"/>
  <c r="BK181"/>
  <c r="J165"/>
  <c r="BK159"/>
  <c r="BK135"/>
  <c r="J148"/>
  <c r="BK172"/>
  <c r="J138"/>
  <c r="BK162"/>
  <c r="BK130"/>
  <c r="J146"/>
  <c r="BK148"/>
  <c r="J131"/>
  <c i="8" r="BK171"/>
  <c r="BK139"/>
  <c r="BK168"/>
  <c r="J132"/>
  <c r="BK186"/>
  <c r="BK151"/>
  <c r="BK189"/>
  <c r="J140"/>
  <c r="BK142"/>
  <c r="J184"/>
  <c r="BK159"/>
  <c r="J192"/>
  <c r="J169"/>
  <c r="J150"/>
  <c r="BK131"/>
  <c r="J157"/>
  <c i="9" r="J140"/>
  <c r="BK136"/>
  <c r="BK141"/>
  <c r="BK135"/>
  <c r="BK130"/>
  <c i="10" r="BK152"/>
  <c r="J131"/>
  <c r="BK151"/>
  <c r="J139"/>
  <c r="BK133"/>
  <c i="11" r="BK130"/>
  <c r="BK144"/>
  <c r="J151"/>
  <c r="BK150"/>
  <c r="BK148"/>
  <c r="J144"/>
  <c i="12" r="J137"/>
  <c r="BK136"/>
  <c r="J129"/>
  <c i="13" r="J138"/>
  <c r="J156"/>
  <c r="BK142"/>
  <c r="J137"/>
  <c r="BK134"/>
  <c r="J142"/>
  <c i="14" r="BK127"/>
  <c i="15" r="J248"/>
  <c r="J212"/>
  <c r="J179"/>
  <c r="BK158"/>
  <c r="J137"/>
  <c r="BK256"/>
  <c r="J216"/>
  <c r="BK183"/>
  <c r="J160"/>
  <c r="J257"/>
  <c r="J220"/>
  <c r="BK185"/>
  <c r="J142"/>
  <c r="J224"/>
  <c r="BK195"/>
  <c r="J167"/>
  <c r="BK273"/>
  <c r="J230"/>
  <c r="BK187"/>
  <c r="BK170"/>
  <c r="J259"/>
  <c r="BK202"/>
  <c r="BK150"/>
  <c r="J273"/>
  <c r="J246"/>
  <c r="J203"/>
  <c r="J157"/>
  <c r="J269"/>
  <c r="BK248"/>
  <c r="J215"/>
  <c r="J159"/>
  <c r="BK143"/>
  <c i="16" r="J1110"/>
  <c r="BK965"/>
  <c r="BK879"/>
  <c r="BK831"/>
  <c r="J770"/>
  <c r="BK703"/>
  <c r="BK597"/>
  <c r="J517"/>
  <c r="J455"/>
  <c r="J336"/>
  <c r="J1162"/>
  <c r="J1030"/>
  <c r="BK923"/>
  <c r="BK871"/>
  <c r="BK814"/>
  <c r="J693"/>
  <c r="BK633"/>
  <c r="J494"/>
  <c r="J405"/>
  <c r="J273"/>
  <c r="J197"/>
  <c r="BK161"/>
  <c r="BK1069"/>
  <c r="BK949"/>
  <c r="BK861"/>
  <c r="BK778"/>
  <c r="J748"/>
  <c r="BK669"/>
  <c r="BK504"/>
  <c r="J339"/>
  <c r="J236"/>
  <c r="BK172"/>
  <c r="J1118"/>
  <c r="BK937"/>
  <c r="J893"/>
  <c r="J869"/>
  <c r="J772"/>
  <c r="J615"/>
  <c r="J541"/>
  <c r="BK425"/>
  <c r="BK313"/>
  <c r="BK203"/>
  <c r="BK1118"/>
  <c r="J1041"/>
  <c r="J881"/>
  <c r="J835"/>
  <c r="BK780"/>
  <c r="J724"/>
  <c r="J661"/>
  <c r="J564"/>
  <c r="BK513"/>
  <c r="J387"/>
  <c r="J264"/>
  <c r="J231"/>
  <c r="BK164"/>
  <c r="BK1047"/>
  <c r="J951"/>
  <c r="BK907"/>
  <c r="BK835"/>
  <c r="J778"/>
  <c r="J700"/>
  <c r="BK580"/>
  <c r="BK523"/>
  <c r="BK390"/>
  <c r="BK282"/>
  <c r="BK220"/>
  <c r="J1084"/>
  <c r="BK936"/>
  <c r="BK887"/>
  <c r="J837"/>
  <c r="BK782"/>
  <c r="BK736"/>
  <c r="BK664"/>
  <c r="J596"/>
  <c r="J513"/>
  <c r="J446"/>
  <c r="BK296"/>
  <c r="BK189"/>
  <c r="J1208"/>
  <c r="J1197"/>
  <c r="J1193"/>
  <c r="J1180"/>
  <c r="BK1171"/>
  <c r="BK1162"/>
  <c r="BK1021"/>
  <c r="J929"/>
  <c r="BK855"/>
  <c r="BK764"/>
  <c r="J706"/>
  <c r="BK596"/>
  <c r="BK500"/>
  <c r="BK377"/>
  <c r="BK276"/>
  <c r="J163"/>
  <c i="17" r="BK217"/>
  <c r="J177"/>
  <c r="BK140"/>
  <c r="J217"/>
  <c r="BK143"/>
  <c r="BK228"/>
  <c r="BK164"/>
  <c r="BK237"/>
  <c r="BK172"/>
  <c r="BK246"/>
  <c r="BK177"/>
  <c i="18" r="J137"/>
  <c i="19" r="J192"/>
  <c r="J161"/>
  <c r="BK146"/>
  <c r="BK193"/>
  <c r="BK167"/>
  <c r="J222"/>
  <c r="BK196"/>
  <c r="J145"/>
  <c r="J221"/>
  <c r="BK195"/>
  <c r="J176"/>
  <c r="BK220"/>
  <c r="J185"/>
  <c r="J173"/>
  <c r="J140"/>
  <c r="J206"/>
  <c r="BK164"/>
  <c r="J220"/>
  <c r="BK177"/>
  <c r="BK150"/>
  <c r="BK203"/>
  <c r="BK182"/>
  <c r="BK173"/>
  <c r="J153"/>
  <c i="20" r="J169"/>
  <c r="J132"/>
  <c r="BK173"/>
  <c r="J137"/>
  <c r="BK166"/>
  <c r="BK148"/>
  <c r="BK150"/>
  <c r="J130"/>
  <c r="BK174"/>
  <c r="BK151"/>
  <c r="BK194"/>
  <c r="J171"/>
  <c r="J155"/>
  <c r="BK125"/>
  <c r="BK157"/>
  <c r="BK176"/>
  <c r="BK134"/>
  <c i="21" r="BK159"/>
  <c r="BK140"/>
  <c r="BK175"/>
  <c r="BK132"/>
  <c r="BK158"/>
  <c r="BK129"/>
  <c r="BK145"/>
  <c r="BK176"/>
  <c r="J133"/>
  <c r="J169"/>
  <c r="BK143"/>
  <c r="BK162"/>
  <c r="BK147"/>
  <c r="J167"/>
  <c r="J132"/>
  <c i="22" r="BK138"/>
  <c r="J163"/>
  <c r="BK152"/>
  <c r="J152"/>
  <c r="BK154"/>
  <c r="J135"/>
  <c r="J129"/>
  <c r="BK156"/>
  <c r="J134"/>
  <c r="BK155"/>
  <c r="BK130"/>
  <c r="BK131"/>
  <c i="23" r="J173"/>
  <c r="J133"/>
  <c r="BK152"/>
  <c r="J136"/>
  <c r="J183"/>
  <c r="J164"/>
  <c r="J143"/>
  <c r="J170"/>
  <c r="J148"/>
  <c r="BK193"/>
  <c r="J159"/>
  <c r="BK189"/>
  <c r="BK158"/>
  <c r="BK183"/>
  <c r="J158"/>
  <c r="J186"/>
  <c r="J167"/>
  <c r="J138"/>
  <c i="24" r="BK144"/>
  <c r="BK151"/>
  <c r="BK147"/>
  <c r="BK137"/>
  <c r="BK132"/>
  <c r="J137"/>
  <c i="25" r="BK260"/>
  <c r="J228"/>
  <c r="J194"/>
  <c r="J171"/>
  <c r="BK142"/>
  <c r="J248"/>
  <c r="J220"/>
  <c r="BK204"/>
  <c r="J160"/>
  <c r="BK281"/>
  <c r="BK241"/>
  <c r="BK230"/>
  <c r="J206"/>
  <c r="J169"/>
  <c r="BK141"/>
  <c r="J229"/>
  <c r="J208"/>
  <c r="J166"/>
  <c r="J275"/>
  <c r="J250"/>
  <c r="BK211"/>
  <c r="BK189"/>
  <c r="BK164"/>
  <c r="BK277"/>
  <c r="BK250"/>
  <c r="BK232"/>
  <c r="J183"/>
  <c r="J162"/>
  <c r="J276"/>
  <c r="BK245"/>
  <c r="J189"/>
  <c r="J154"/>
  <c r="J283"/>
  <c r="J251"/>
  <c r="J225"/>
  <c r="BK191"/>
  <c r="BK171"/>
  <c r="BK156"/>
  <c i="26" r="J150"/>
  <c r="BK144"/>
  <c r="J134"/>
  <c r="BK126"/>
  <c i="2" r="BK805"/>
  <c r="J801"/>
  <c r="BK776"/>
  <c r="J767"/>
  <c r="BK758"/>
  <c r="J752"/>
  <c r="J745"/>
  <c r="J735"/>
  <c r="J716"/>
  <c r="BK696"/>
  <c r="J690"/>
  <c r="BK666"/>
  <c r="J661"/>
  <c r="BK649"/>
  <c r="J641"/>
  <c r="J635"/>
  <c r="BK627"/>
  <c r="BK619"/>
  <c r="BK609"/>
  <c r="J603"/>
  <c r="J595"/>
  <c r="BK581"/>
  <c r="J575"/>
  <c r="BK563"/>
  <c r="BK557"/>
  <c r="BK549"/>
  <c r="BK541"/>
  <c r="J531"/>
  <c r="BK519"/>
  <c r="BK509"/>
  <c r="BK501"/>
  <c r="BK473"/>
  <c r="BK468"/>
  <c r="BK457"/>
  <c r="J454"/>
  <c r="BK439"/>
  <c r="BK418"/>
  <c r="J398"/>
  <c r="J379"/>
  <c r="BK371"/>
  <c r="BK362"/>
  <c r="J353"/>
  <c r="BK341"/>
  <c r="BK329"/>
  <c r="J312"/>
  <c r="BK299"/>
  <c r="BK283"/>
  <c r="J251"/>
  <c r="BK230"/>
  <c r="J202"/>
  <c r="J191"/>
  <c r="J176"/>
  <c r="J162"/>
  <c r="BK150"/>
  <c r="J147"/>
  <c r="F37"/>
  <c i="4" r="BK143"/>
  <c r="BK241"/>
  <c r="J208"/>
  <c r="J188"/>
  <c r="BK292"/>
  <c r="BK262"/>
  <c r="BK231"/>
  <c r="BK207"/>
  <c r="J175"/>
  <c r="J273"/>
  <c r="BK234"/>
  <c r="BK211"/>
  <c r="BK172"/>
  <c r="BK138"/>
  <c i="5" r="J298"/>
  <c r="BK259"/>
  <c r="J213"/>
  <c r="J200"/>
  <c r="BK309"/>
  <c r="J294"/>
  <c r="BK268"/>
  <c r="BK251"/>
  <c r="BK212"/>
  <c r="BK161"/>
  <c r="J138"/>
  <c r="J295"/>
  <c r="J270"/>
  <c r="J252"/>
  <c r="J232"/>
  <c r="BK198"/>
  <c r="J150"/>
  <c r="J315"/>
  <c r="BK270"/>
  <c r="J246"/>
  <c r="J222"/>
  <c r="BK191"/>
  <c r="J164"/>
  <c r="BK319"/>
  <c r="BK276"/>
  <c r="J230"/>
  <c r="J194"/>
  <c r="J160"/>
  <c r="J306"/>
  <c r="BK274"/>
  <c r="J248"/>
  <c r="J262"/>
  <c r="BK225"/>
  <c r="BK204"/>
  <c r="J163"/>
  <c r="BK141"/>
  <c r="BK303"/>
  <c r="BK261"/>
  <c r="J231"/>
  <c r="J211"/>
  <c r="J168"/>
  <c i="6" r="J177"/>
  <c r="BK147"/>
  <c r="J129"/>
  <c r="J147"/>
  <c r="J127"/>
  <c r="BK162"/>
  <c r="BK172"/>
  <c r="BK136"/>
  <c r="J168"/>
  <c r="BK140"/>
  <c r="J163"/>
  <c r="J158"/>
  <c i="7" r="BK180"/>
  <c r="J154"/>
  <c r="BK132"/>
  <c r="J158"/>
  <c r="J176"/>
  <c r="J130"/>
  <c r="J144"/>
  <c r="J142"/>
  <c r="BK157"/>
  <c r="J170"/>
  <c r="BK153"/>
  <c i="8" r="J187"/>
  <c r="J130"/>
  <c r="BK162"/>
  <c r="J129"/>
  <c r="BK174"/>
  <c r="BK136"/>
  <c r="BK167"/>
  <c r="BK169"/>
  <c r="J138"/>
  <c r="BK161"/>
  <c r="BK138"/>
  <c r="J174"/>
  <c r="BK132"/>
  <c r="J158"/>
  <c r="BK130"/>
  <c i="9" r="BK146"/>
  <c r="J141"/>
  <c r="J136"/>
  <c r="BK129"/>
  <c i="10" r="J155"/>
  <c r="J143"/>
  <c r="J144"/>
  <c r="BK141"/>
  <c r="BK137"/>
  <c r="J134"/>
  <c i="11" r="BK145"/>
  <c r="J145"/>
  <c r="J132"/>
  <c r="J147"/>
  <c r="BK142"/>
  <c r="BK131"/>
  <c i="12" r="J133"/>
  <c r="BK143"/>
  <c i="13" r="J144"/>
  <c r="BK153"/>
  <c r="J134"/>
  <c r="J132"/>
  <c r="J146"/>
  <c i="15" r="J276"/>
  <c r="J232"/>
  <c r="BK168"/>
  <c r="J153"/>
  <c r="BK275"/>
  <c r="BK230"/>
  <c r="J195"/>
  <c r="BK184"/>
  <c r="J151"/>
  <c r="J254"/>
  <c r="BK215"/>
  <c r="J168"/>
  <c r="J266"/>
  <c r="BK209"/>
  <c r="J169"/>
  <c r="BK149"/>
  <c r="J255"/>
  <c r="BK204"/>
  <c r="J175"/>
  <c r="J136"/>
  <c r="J240"/>
  <c r="J199"/>
  <c r="BK142"/>
  <c r="BK264"/>
  <c r="BK206"/>
  <c r="BK152"/>
  <c r="BK252"/>
  <c r="BK214"/>
  <c r="J196"/>
  <c r="BK138"/>
  <c i="16" r="J1053"/>
  <c r="BK931"/>
  <c r="BK839"/>
  <c r="BK774"/>
  <c r="BK709"/>
  <c r="J618"/>
  <c r="BK559"/>
  <c r="BK476"/>
  <c r="J442"/>
  <c r="J220"/>
  <c r="J1161"/>
  <c r="BK998"/>
  <c r="BK897"/>
  <c r="J853"/>
  <c r="BK735"/>
  <c r="J647"/>
  <c r="J570"/>
  <c r="J465"/>
  <c r="J348"/>
  <c r="BK257"/>
  <c r="BK193"/>
  <c r="J167"/>
  <c r="BK1082"/>
  <c r="BK933"/>
  <c r="J859"/>
  <c r="BK772"/>
  <c r="J672"/>
  <c r="BK553"/>
  <c r="BK451"/>
  <c r="BK273"/>
  <c r="J218"/>
  <c r="BK1121"/>
  <c r="BK1041"/>
  <c r="J897"/>
  <c r="J863"/>
  <c r="BK733"/>
  <c r="J631"/>
  <c r="J495"/>
  <c r="BK351"/>
  <c r="J209"/>
  <c r="J1078"/>
  <c r="BK952"/>
  <c r="BK820"/>
  <c r="J768"/>
  <c r="BK682"/>
  <c r="J580"/>
  <c r="BK509"/>
  <c r="J384"/>
  <c r="BK245"/>
  <c r="J206"/>
  <c r="J1097"/>
  <c r="BK961"/>
  <c r="BK859"/>
  <c r="BK812"/>
  <c r="J776"/>
  <c r="J682"/>
  <c r="J563"/>
  <c r="BK460"/>
  <c r="J350"/>
  <c r="BK231"/>
  <c r="J1107"/>
  <c r="J953"/>
  <c r="J899"/>
  <c r="J861"/>
  <c r="J792"/>
  <c r="J762"/>
  <c r="BK642"/>
  <c r="J584"/>
  <c r="BK426"/>
  <c r="BK267"/>
  <c r="BK215"/>
  <c r="J1212"/>
  <c r="BK1197"/>
  <c r="J1174"/>
  <c r="BK978"/>
  <c r="J905"/>
  <c r="J802"/>
  <c r="BK753"/>
  <c r="BK671"/>
  <c r="BK567"/>
  <c r="BK469"/>
  <c r="BK348"/>
  <c r="J261"/>
  <c r="BK209"/>
  <c i="17" r="J244"/>
  <c r="J203"/>
  <c r="J136"/>
  <c r="J227"/>
  <c r="BK153"/>
  <c r="J229"/>
  <c r="J172"/>
  <c r="J213"/>
  <c r="BK191"/>
  <c r="BK232"/>
  <c r="J164"/>
  <c i="18" r="BK129"/>
  <c i="19" r="BK217"/>
  <c r="BK189"/>
  <c r="BK153"/>
  <c r="J213"/>
  <c r="BK188"/>
  <c r="BK161"/>
  <c r="J142"/>
  <c r="BK206"/>
  <c r="BK169"/>
  <c r="BK135"/>
  <c r="J203"/>
  <c r="J183"/>
  <c r="J155"/>
  <c r="J214"/>
  <c r="J182"/>
  <c r="BK163"/>
  <c r="J217"/>
  <c r="J193"/>
  <c r="BK156"/>
  <c r="J218"/>
  <c r="BK186"/>
  <c r="BK155"/>
  <c r="J207"/>
  <c r="BK181"/>
  <c r="J172"/>
  <c i="20" r="J185"/>
  <c r="J152"/>
  <c r="BK189"/>
  <c r="J163"/>
  <c r="BK187"/>
  <c r="J177"/>
  <c r="J154"/>
  <c r="J142"/>
  <c r="J192"/>
  <c r="J143"/>
  <c r="BK183"/>
  <c r="BK160"/>
  <c r="BK149"/>
  <c r="J176"/>
  <c r="J165"/>
  <c r="J135"/>
  <c r="BK180"/>
  <c r="J148"/>
  <c r="BK127"/>
  <c r="J159"/>
  <c r="J133"/>
  <c i="21" r="J173"/>
  <c r="J149"/>
  <c r="BK181"/>
  <c r="BK169"/>
  <c r="BK149"/>
  <c r="J174"/>
  <c r="J142"/>
  <c r="J163"/>
  <c r="BK131"/>
  <c r="J159"/>
  <c r="BK138"/>
  <c r="J158"/>
  <c r="J148"/>
  <c r="J176"/>
  <c r="BK142"/>
  <c i="22" r="BK144"/>
  <c r="BK160"/>
  <c r="J143"/>
  <c r="J138"/>
  <c r="BK137"/>
  <c r="BK153"/>
  <c r="BK134"/>
  <c r="BK147"/>
  <c r="J162"/>
  <c r="BK136"/>
  <c r="J144"/>
  <c i="23" r="J180"/>
  <c r="J157"/>
  <c r="J188"/>
  <c r="BK144"/>
  <c r="J189"/>
  <c r="J177"/>
  <c r="BK163"/>
  <c r="J140"/>
  <c r="BK168"/>
  <c r="J149"/>
  <c r="BK133"/>
  <c r="BK187"/>
  <c r="BK160"/>
  <c r="BK134"/>
  <c r="J169"/>
  <c r="J141"/>
  <c r="J179"/>
  <c r="BK157"/>
  <c r="BK173"/>
  <c r="BK141"/>
  <c i="24" r="J146"/>
  <c r="BK135"/>
  <c r="J130"/>
  <c r="J132"/>
  <c r="J151"/>
  <c r="J134"/>
  <c r="J140"/>
  <c i="25" r="BK265"/>
  <c r="BK233"/>
  <c r="J197"/>
  <c r="J167"/>
  <c r="BK276"/>
  <c r="BK242"/>
  <c r="J218"/>
  <c r="J178"/>
  <c r="BK162"/>
  <c r="BK150"/>
  <c r="J254"/>
  <c r="J210"/>
  <c r="BK186"/>
  <c r="BK163"/>
  <c r="J256"/>
  <c r="J221"/>
  <c r="J211"/>
  <c r="BK178"/>
  <c r="J148"/>
  <c r="BK259"/>
  <c r="J216"/>
  <c r="J195"/>
  <c r="J147"/>
  <c r="J264"/>
  <c r="BK237"/>
  <c r="J193"/>
  <c r="BK176"/>
  <c r="J156"/>
  <c r="J280"/>
  <c r="BK251"/>
  <c r="J200"/>
  <c r="BK160"/>
  <c r="BK284"/>
  <c r="BK273"/>
  <c r="BK248"/>
  <c r="BK200"/>
  <c r="J180"/>
  <c r="J141"/>
  <c i="26" r="J147"/>
  <c r="BK154"/>
  <c r="J152"/>
  <c r="J154"/>
  <c r="J129"/>
  <c i="2" r="BK804"/>
  <c r="BK782"/>
  <c r="BK767"/>
  <c r="J759"/>
  <c r="BK752"/>
  <c r="J748"/>
  <c r="J739"/>
  <c r="BK720"/>
  <c r="BK707"/>
  <c r="BK694"/>
  <c r="J680"/>
  <c r="J666"/>
  <c r="BK658"/>
  <c r="J649"/>
  <c r="J643"/>
  <c r="J637"/>
  <c r="BK625"/>
  <c r="BK615"/>
  <c r="J609"/>
  <c r="J601"/>
  <c r="BK591"/>
  <c r="BK575"/>
  <c r="BK567"/>
  <c r="J563"/>
  <c r="BK555"/>
  <c r="J549"/>
  <c r="J541"/>
  <c r="BK531"/>
  <c r="J525"/>
  <c r="BK517"/>
  <c r="J509"/>
  <c r="BK496"/>
  <c r="BK477"/>
  <c r="J469"/>
  <c r="J461"/>
  <c r="BK456"/>
  <c r="BK452"/>
  <c r="J443"/>
  <c r="BK425"/>
  <c r="BK398"/>
  <c r="J387"/>
  <c r="BK374"/>
  <c r="J370"/>
  <c r="J362"/>
  <c r="BK350"/>
  <c r="BK332"/>
  <c r="J325"/>
  <c r="J304"/>
  <c r="BK293"/>
  <c r="J284"/>
  <c r="BK273"/>
  <c r="BK248"/>
  <c r="J230"/>
  <c r="J201"/>
  <c r="BK187"/>
  <c r="BK182"/>
  <c r="BK172"/>
  <c r="BK162"/>
  <c r="BK149"/>
  <c r="BK145"/>
  <c r="F36"/>
  <c i="4" r="J292"/>
  <c r="J243"/>
  <c r="BK212"/>
  <c r="BK190"/>
  <c r="J296"/>
  <c r="BK276"/>
  <c r="J252"/>
  <c r="BK213"/>
  <c r="J166"/>
  <c r="J275"/>
  <c r="BK244"/>
  <c r="J212"/>
  <c r="BK169"/>
  <c r="J136"/>
  <c i="5" r="J292"/>
  <c r="J264"/>
  <c r="J221"/>
  <c r="BK203"/>
  <c r="BK184"/>
  <c r="J317"/>
  <c r="BK295"/>
  <c r="BK271"/>
  <c r="J243"/>
  <c r="BK201"/>
  <c r="BK169"/>
  <c r="BK315"/>
  <c r="BK294"/>
  <c r="BK267"/>
  <c r="BK242"/>
  <c r="J207"/>
  <c r="BK163"/>
  <c r="J142"/>
  <c r="BK300"/>
  <c r="J263"/>
  <c r="J234"/>
  <c r="BK214"/>
  <c r="J161"/>
  <c r="J135"/>
  <c r="BK283"/>
  <c r="BK232"/>
  <c r="J208"/>
  <c r="J167"/>
  <c r="BK311"/>
  <c r="BK284"/>
  <c r="BK266"/>
  <c r="J237"/>
  <c r="J172"/>
  <c r="BK150"/>
  <c r="BK302"/>
  <c r="J251"/>
  <c r="J228"/>
  <c r="J198"/>
  <c r="BK166"/>
  <c i="6" r="BK145"/>
  <c r="BK146"/>
  <c r="BK125"/>
  <c r="BK160"/>
  <c r="BK168"/>
  <c r="J139"/>
  <c r="BK165"/>
  <c r="J134"/>
  <c r="J165"/>
  <c r="BK129"/>
  <c r="J137"/>
  <c r="J152"/>
  <c r="BK134"/>
  <c i="7" r="BK155"/>
  <c r="BK137"/>
  <c r="J174"/>
  <c r="J155"/>
  <c r="J169"/>
  <c r="BK141"/>
  <c r="BK166"/>
  <c r="J171"/>
  <c r="J132"/>
  <c r="J160"/>
  <c r="BK178"/>
  <c r="BK134"/>
  <c r="BK133"/>
  <c i="8" r="J173"/>
  <c r="BK146"/>
  <c r="J176"/>
  <c r="BK148"/>
  <c r="BK188"/>
  <c r="BK157"/>
  <c r="J188"/>
  <c r="J149"/>
  <c r="J165"/>
  <c r="J186"/>
  <c r="BK172"/>
  <c r="J141"/>
  <c r="BK160"/>
  <c r="J144"/>
  <c r="BK181"/>
  <c r="BK154"/>
  <c i="9" r="BK131"/>
  <c r="J135"/>
  <c r="J138"/>
  <c r="BK134"/>
  <c i="10" r="BK146"/>
  <c r="J150"/>
  <c r="J140"/>
  <c r="BK131"/>
  <c r="BK143"/>
  <c i="11" r="BK141"/>
  <c r="BK139"/>
  <c r="J138"/>
  <c r="J143"/>
  <c r="J150"/>
  <c i="12" r="J144"/>
  <c r="J147"/>
  <c r="BK140"/>
  <c r="BK129"/>
  <c i="13" r="BK146"/>
  <c r="BK143"/>
  <c r="BK139"/>
  <c r="J149"/>
  <c r="BK141"/>
  <c r="BK149"/>
  <c i="14" r="BK128"/>
  <c i="15" r="J265"/>
  <c r="J219"/>
  <c r="BK169"/>
  <c r="BK157"/>
  <c r="BK262"/>
  <c r="BK226"/>
  <c r="J208"/>
  <c r="BK182"/>
  <c r="BK159"/>
  <c r="BK249"/>
  <c r="BK213"/>
  <c r="BK175"/>
  <c r="BK139"/>
  <c r="BK219"/>
  <c r="J186"/>
  <c r="BK162"/>
  <c r="J253"/>
  <c r="J185"/>
  <c r="BK148"/>
  <c r="J274"/>
  <c r="J225"/>
  <c r="J181"/>
  <c r="BK276"/>
  <c r="J247"/>
  <c r="BK178"/>
  <c r="BK267"/>
  <c r="BK246"/>
  <c r="J221"/>
  <c r="J201"/>
  <c r="J158"/>
  <c i="16" r="J735"/>
  <c r="BK608"/>
  <c r="J529"/>
  <c r="J472"/>
  <c r="BK384"/>
  <c r="BK218"/>
  <c r="BK1105"/>
  <c r="J1018"/>
  <c r="BK899"/>
  <c r="J833"/>
  <c r="J713"/>
  <c r="J626"/>
  <c r="J491"/>
  <c r="J380"/>
  <c r="BK230"/>
  <c r="J189"/>
  <c r="BK1159"/>
  <c r="J1027"/>
  <c r="J915"/>
  <c r="BK857"/>
  <c r="J737"/>
  <c r="J567"/>
  <c r="BK455"/>
  <c r="J252"/>
  <c r="BK173"/>
  <c r="BK1155"/>
  <c r="BK1098"/>
  <c r="BK921"/>
  <c r="J883"/>
  <c r="BK816"/>
  <c r="BK715"/>
  <c r="J611"/>
  <c r="J520"/>
  <c r="J445"/>
  <c r="J299"/>
  <c r="BK212"/>
  <c r="BK1156"/>
  <c r="J967"/>
  <c r="J919"/>
  <c r="J841"/>
  <c r="BK796"/>
  <c r="BK690"/>
  <c r="J608"/>
  <c r="BK526"/>
  <c r="J425"/>
  <c r="J267"/>
  <c r="J217"/>
  <c r="BK162"/>
  <c r="BK1027"/>
  <c r="BK915"/>
  <c r="J867"/>
  <c r="J816"/>
  <c r="BK784"/>
  <c r="BK702"/>
  <c r="BK570"/>
  <c r="BK452"/>
  <c r="BK316"/>
  <c r="BK237"/>
  <c r="J173"/>
  <c r="BK1093"/>
  <c r="J949"/>
  <c r="J913"/>
  <c r="J875"/>
  <c r="J812"/>
  <c r="J774"/>
  <c r="J711"/>
  <c r="J633"/>
  <c r="J559"/>
  <c r="J488"/>
  <c r="J421"/>
  <c r="J248"/>
  <c r="BK1216"/>
  <c r="J1199"/>
  <c r="J1183"/>
  <c r="J1171"/>
  <c r="BK1161"/>
  <c r="BK976"/>
  <c r="J921"/>
  <c r="BK865"/>
  <c r="J794"/>
  <c r="J718"/>
  <c r="BK598"/>
  <c r="J532"/>
  <c r="BK405"/>
  <c r="J270"/>
  <c r="BK223"/>
  <c i="17" r="BK212"/>
  <c r="J153"/>
  <c r="BK234"/>
  <c r="J208"/>
  <c r="J137"/>
  <c r="J191"/>
  <c r="J212"/>
  <c r="BK183"/>
  <c r="BK244"/>
  <c r="J184"/>
  <c r="BK137"/>
  <c i="18" r="BK125"/>
  <c i="19" r="J202"/>
  <c r="J174"/>
  <c r="J141"/>
  <c r="J196"/>
  <c r="J163"/>
  <c r="BK140"/>
  <c r="J184"/>
  <c r="BK138"/>
  <c r="BK208"/>
  <c r="J191"/>
  <c r="J164"/>
  <c r="J151"/>
  <c r="BK201"/>
  <c r="BK174"/>
  <c r="J225"/>
  <c r="J198"/>
  <c r="BK184"/>
  <c r="BK151"/>
  <c r="J215"/>
  <c r="BK183"/>
  <c r="BK154"/>
  <c r="BK202"/>
  <c r="J178"/>
  <c r="J168"/>
  <c i="20" r="BK190"/>
  <c r="J156"/>
  <c r="J190"/>
  <c r="BK170"/>
  <c r="BK136"/>
  <c r="J183"/>
  <c r="J160"/>
  <c r="J150"/>
  <c r="BK129"/>
  <c r="J178"/>
  <c r="J138"/>
  <c r="J184"/>
  <c r="J167"/>
  <c r="BK142"/>
  <c r="J179"/>
  <c r="J161"/>
  <c r="J131"/>
  <c r="BK182"/>
  <c r="BK146"/>
  <c r="BK191"/>
  <c r="J153"/>
  <c r="BK131"/>
  <c i="21" r="BK171"/>
  <c r="J144"/>
  <c r="J129"/>
  <c r="J153"/>
  <c r="BK154"/>
  <c r="BK133"/>
  <c r="J160"/>
  <c r="BK166"/>
  <c r="BK148"/>
  <c r="J180"/>
  <c r="J157"/>
  <c r="J137"/>
  <c r="J156"/>
  <c r="J135"/>
  <c r="J162"/>
  <c i="22" r="BK135"/>
  <c r="BK158"/>
  <c r="J156"/>
  <c r="BK139"/>
  <c r="BK140"/>
  <c r="J157"/>
  <c r="J142"/>
  <c r="J161"/>
  <c r="BK128"/>
  <c r="J137"/>
  <c r="J160"/>
  <c i="23" r="J182"/>
  <c r="J168"/>
  <c r="BK143"/>
  <c r="BK180"/>
  <c r="BK192"/>
  <c r="BK167"/>
  <c r="J153"/>
  <c r="J132"/>
  <c r="BK156"/>
  <c r="BK129"/>
  <c r="BK176"/>
  <c r="BK155"/>
  <c r="J130"/>
  <c r="BK170"/>
  <c r="J152"/>
  <c r="BK130"/>
  <c r="BK166"/>
  <c r="J190"/>
  <c r="BK169"/>
  <c r="J134"/>
  <c i="24" r="BK145"/>
  <c r="J148"/>
  <c r="BK148"/>
  <c r="J139"/>
  <c r="J141"/>
  <c r="J153"/>
  <c i="25" r="BK282"/>
  <c r="BK249"/>
  <c r="BK201"/>
  <c r="BK173"/>
  <c r="J277"/>
  <c r="J260"/>
  <c r="BK225"/>
  <c r="BK188"/>
  <c r="J165"/>
  <c r="J149"/>
  <c r="BK247"/>
  <c r="J233"/>
  <c r="J202"/>
  <c r="BK179"/>
  <c r="J161"/>
  <c r="BK234"/>
  <c r="BK216"/>
  <c r="J190"/>
  <c r="J158"/>
  <c r="BK258"/>
  <c r="J231"/>
  <c r="BK202"/>
  <c r="BK187"/>
  <c r="BK143"/>
  <c r="J265"/>
  <c r="BK197"/>
  <c r="BK174"/>
  <c r="J144"/>
  <c r="J267"/>
  <c r="J212"/>
  <c r="BK185"/>
  <c r="BK147"/>
  <c r="BK283"/>
  <c r="J255"/>
  <c r="J234"/>
  <c r="BK220"/>
  <c r="J187"/>
  <c r="BK161"/>
  <c i="26" r="J142"/>
  <c r="BK142"/>
  <c r="J126"/>
  <c r="BK134"/>
  <c r="J140"/>
  <c i="2" r="BK806"/>
  <c r="BK801"/>
  <c r="J778"/>
  <c r="J763"/>
  <c r="BK754"/>
  <c r="BK745"/>
  <c r="BK735"/>
  <c r="BK710"/>
  <c r="BK695"/>
  <c r="J688"/>
  <c r="BK668"/>
  <c r="BK664"/>
  <c r="J658"/>
  <c r="BK647"/>
  <c r="J639"/>
  <c r="J631"/>
  <c r="J619"/>
  <c r="BK613"/>
  <c r="BK605"/>
  <c r="BK595"/>
  <c r="BK579"/>
  <c r="BK573"/>
  <c r="J567"/>
  <c r="J557"/>
  <c r="BK547"/>
  <c r="J539"/>
  <c r="BK533"/>
  <c r="BK523"/>
  <c r="J517"/>
  <c r="BK511"/>
  <c r="BK503"/>
  <c r="J489"/>
  <c r="J473"/>
  <c r="J468"/>
  <c r="BK460"/>
  <c r="J450"/>
  <c r="J439"/>
  <c r="J423"/>
  <c r="BK395"/>
  <c r="BK383"/>
  <c r="BK372"/>
  <c r="J369"/>
  <c r="BK359"/>
  <c r="J350"/>
  <c r="J341"/>
  <c r="BK328"/>
  <c r="BK317"/>
  <c r="J293"/>
  <c r="BK280"/>
  <c r="J270"/>
  <c r="J245"/>
  <c r="BK217"/>
  <c r="BK200"/>
  <c r="BK191"/>
  <c r="BK178"/>
  <c r="BK167"/>
  <c r="J156"/>
  <c r="BK147"/>
  <c r="BK143"/>
  <c r="F38"/>
  <c i="4" r="J141"/>
  <c r="BK250"/>
  <c r="J195"/>
  <c r="J161"/>
  <c r="BK288"/>
  <c r="J256"/>
  <c r="BK229"/>
  <c r="BK189"/>
  <c r="BK153"/>
  <c r="J264"/>
  <c r="BK226"/>
  <c r="BK192"/>
  <c r="J164"/>
  <c i="5" r="J314"/>
  <c r="BK281"/>
  <c r="J258"/>
  <c r="J212"/>
  <c r="BK190"/>
  <c r="J154"/>
  <c r="BK304"/>
  <c r="J279"/>
  <c r="BK264"/>
  <c r="BK236"/>
  <c r="J180"/>
  <c r="J143"/>
  <c r="BK277"/>
  <c r="BK258"/>
  <c r="BK246"/>
  <c r="BK221"/>
  <c r="BK189"/>
  <c r="BK148"/>
  <c r="BK310"/>
  <c r="J268"/>
  <c r="BK243"/>
  <c r="BK226"/>
  <c r="BK194"/>
  <c r="BK167"/>
  <c r="BK137"/>
  <c r="J305"/>
  <c r="BK252"/>
  <c r="BK234"/>
  <c r="J219"/>
  <c r="J166"/>
  <c r="J309"/>
  <c r="J276"/>
  <c r="J241"/>
  <c r="BK245"/>
  <c r="BK216"/>
  <c r="J195"/>
  <c r="BK176"/>
  <c r="BK158"/>
  <c r="BK312"/>
  <c r="BK290"/>
  <c r="BK250"/>
  <c r="BK213"/>
  <c r="J176"/>
  <c i="6" r="J174"/>
  <c r="J166"/>
  <c r="BK133"/>
  <c r="J161"/>
  <c r="BK132"/>
  <c r="BK166"/>
  <c r="BK130"/>
  <c r="J151"/>
  <c r="J128"/>
  <c r="BK159"/>
  <c r="BK174"/>
  <c r="BK153"/>
  <c r="J172"/>
  <c r="BK139"/>
  <c i="7" r="BK163"/>
  <c r="BK140"/>
  <c r="J175"/>
  <c r="BK146"/>
  <c r="BK144"/>
  <c r="BK167"/>
  <c r="BK143"/>
  <c r="BK169"/>
  <c r="J173"/>
  <c r="J152"/>
  <c r="J157"/>
  <c r="BK161"/>
  <c r="J137"/>
  <c i="8" r="J177"/>
  <c r="J160"/>
  <c r="BK144"/>
  <c r="BK184"/>
  <c r="J163"/>
  <c r="J128"/>
  <c r="J164"/>
  <c r="J133"/>
  <c r="J152"/>
  <c r="BK175"/>
  <c r="J139"/>
  <c r="J180"/>
  <c r="J151"/>
  <c r="BK178"/>
  <c r="J155"/>
  <c r="BK141"/>
  <c r="BK179"/>
  <c r="BK150"/>
  <c i="9" r="J132"/>
  <c r="BK132"/>
  <c r="BK142"/>
  <c r="J139"/>
  <c r="J143"/>
  <c i="10" r="BK135"/>
  <c r="J153"/>
  <c r="J147"/>
  <c r="BK148"/>
  <c r="J132"/>
  <c i="11" r="J148"/>
  <c r="BK135"/>
  <c r="BK136"/>
  <c r="J134"/>
  <c r="J139"/>
  <c i="12" r="J138"/>
  <c r="BK146"/>
  <c r="J131"/>
  <c r="J136"/>
  <c i="13" r="J157"/>
  <c r="BK144"/>
  <c r="J153"/>
  <c r="J154"/>
  <c r="BK151"/>
  <c r="BK156"/>
  <c r="BK135"/>
  <c i="15" r="J250"/>
  <c r="BK228"/>
  <c r="J192"/>
  <c r="BK166"/>
  <c r="BK151"/>
  <c r="J261"/>
  <c r="J223"/>
  <c r="J206"/>
  <c r="J187"/>
  <c r="J163"/>
  <c r="J260"/>
  <c r="J188"/>
  <c r="BK156"/>
  <c r="J251"/>
  <c r="BK216"/>
  <c r="J170"/>
  <c r="J144"/>
  <c r="J226"/>
  <c r="J190"/>
  <c r="BK161"/>
  <c r="BK254"/>
  <c r="BK200"/>
  <c r="BK165"/>
  <c r="BK277"/>
  <c r="BK251"/>
  <c r="BK211"/>
  <c r="BK192"/>
  <c r="J145"/>
  <c r="BK260"/>
  <c r="BK242"/>
  <c r="J202"/>
  <c r="J140"/>
  <c i="16" r="J1098"/>
  <c r="J939"/>
  <c r="BK863"/>
  <c r="BK792"/>
  <c r="J708"/>
  <c r="J602"/>
  <c r="J547"/>
  <c r="BK465"/>
  <c r="BK411"/>
  <c r="BK256"/>
  <c r="J157"/>
  <c r="J1048"/>
  <c r="BK948"/>
  <c r="BK885"/>
  <c r="BK818"/>
  <c r="J731"/>
  <c r="J678"/>
  <c r="BK541"/>
  <c r="J426"/>
  <c r="BK308"/>
  <c r="J219"/>
  <c r="J171"/>
  <c r="J1096"/>
  <c r="BK966"/>
  <c r="J909"/>
  <c r="BK853"/>
  <c r="BK760"/>
  <c r="J664"/>
  <c r="J456"/>
  <c r="J295"/>
  <c r="J214"/>
  <c r="BK1163"/>
  <c r="J1059"/>
  <c r="BK909"/>
  <c r="BK881"/>
  <c r="BK806"/>
  <c r="J705"/>
  <c r="J595"/>
  <c r="J509"/>
  <c r="BK450"/>
  <c r="BK350"/>
  <c r="BK217"/>
  <c r="BK167"/>
  <c r="BK1059"/>
  <c r="J945"/>
  <c r="J855"/>
  <c r="J804"/>
  <c r="BK731"/>
  <c r="J702"/>
  <c r="J577"/>
  <c r="BK445"/>
  <c r="BK365"/>
  <c r="J256"/>
  <c r="BK197"/>
  <c r="J1126"/>
  <c r="BK1046"/>
  <c r="J948"/>
  <c r="J885"/>
  <c r="BK851"/>
  <c r="BK804"/>
  <c r="BK737"/>
  <c r="BK605"/>
  <c r="BK550"/>
  <c r="J451"/>
  <c r="BK342"/>
  <c r="J257"/>
  <c r="J216"/>
  <c r="BK1097"/>
  <c r="BK939"/>
  <c r="BK911"/>
  <c r="J845"/>
  <c r="BK794"/>
  <c r="BK724"/>
  <c r="BK631"/>
  <c r="J556"/>
  <c r="J504"/>
  <c r="BK438"/>
  <c r="BK261"/>
  <c r="BK151"/>
  <c r="J1204"/>
  <c r="J1195"/>
  <c r="BK1177"/>
  <c r="J1093"/>
  <c r="BK927"/>
  <c r="BK841"/>
  <c r="BK762"/>
  <c r="BK636"/>
  <c r="BK564"/>
  <c r="J452"/>
  <c r="J316"/>
  <c r="BK248"/>
  <c r="J181"/>
  <c i="17" r="BK219"/>
  <c r="BK160"/>
  <c r="BK229"/>
  <c r="J183"/>
  <c r="J226"/>
  <c r="BK227"/>
  <c r="BK251"/>
  <c r="BK150"/>
  <c r="J219"/>
  <c r="J160"/>
  <c i="18" r="J125"/>
  <c i="19" r="BK209"/>
  <c r="J177"/>
  <c r="J224"/>
  <c r="BK192"/>
  <c r="BK162"/>
  <c r="J137"/>
  <c r="BK197"/>
  <c r="J144"/>
  <c r="BK215"/>
  <c r="J197"/>
  <c r="BK178"/>
  <c r="J152"/>
  <c r="J209"/>
  <c r="BK179"/>
  <c r="J157"/>
  <c r="BK210"/>
  <c r="J189"/>
  <c r="BK137"/>
  <c r="J212"/>
  <c r="J179"/>
  <c r="BK225"/>
  <c r="BK199"/>
  <c r="BK175"/>
  <c r="J154"/>
  <c i="20" r="J180"/>
  <c r="J144"/>
  <c r="BK184"/>
  <c r="J147"/>
  <c r="J189"/>
  <c r="BK179"/>
  <c r="J151"/>
  <c r="J146"/>
  <c r="BK126"/>
  <c r="J162"/>
  <c r="J188"/>
  <c r="BK171"/>
  <c r="BK154"/>
  <c r="BK138"/>
  <c r="BK175"/>
  <c r="BK167"/>
  <c r="BK128"/>
  <c r="J170"/>
  <c r="BK145"/>
  <c r="BK181"/>
  <c r="BK144"/>
  <c i="21" r="BK180"/>
  <c r="BK157"/>
  <c r="BK130"/>
  <c r="J155"/>
  <c r="BK165"/>
  <c r="J141"/>
  <c r="J171"/>
  <c r="J130"/>
  <c r="BK151"/>
  <c r="J172"/>
  <c r="J150"/>
  <c r="J136"/>
  <c r="BK155"/>
  <c r="BK139"/>
  <c r="BK160"/>
  <c i="22" r="J150"/>
  <c r="J166"/>
  <c r="J146"/>
  <c r="J155"/>
  <c r="BK163"/>
  <c r="BK165"/>
  <c r="J147"/>
  <c r="J131"/>
  <c r="J158"/>
  <c r="J139"/>
  <c r="BK142"/>
  <c r="BK145"/>
  <c i="23" r="BK171"/>
  <c r="BK149"/>
  <c r="J162"/>
  <c r="BK139"/>
  <c r="J184"/>
  <c r="BK172"/>
  <c r="BK150"/>
  <c r="BK136"/>
  <c r="BK159"/>
  <c r="J139"/>
  <c r="J192"/>
  <c r="BK162"/>
  <c r="J135"/>
  <c r="BK188"/>
  <c r="J163"/>
  <c r="BK142"/>
  <c r="J181"/>
  <c r="BK146"/>
  <c r="J171"/>
  <c r="J146"/>
  <c r="BK131"/>
  <c i="24" r="BK139"/>
  <c r="BK134"/>
  <c r="BK140"/>
  <c r="BK142"/>
  <c r="BK130"/>
  <c i="25" r="BK253"/>
  <c r="J224"/>
  <c r="J176"/>
  <c r="J152"/>
  <c r="BK239"/>
  <c r="BK212"/>
  <c r="J170"/>
  <c r="BK159"/>
  <c r="J145"/>
  <c r="J245"/>
  <c r="J217"/>
  <c r="BK193"/>
  <c r="BK148"/>
  <c r="J242"/>
  <c r="BK217"/>
  <c r="J186"/>
  <c r="J159"/>
  <c r="BK269"/>
  <c r="BK228"/>
  <c r="J201"/>
  <c r="BK172"/>
  <c r="J269"/>
  <c r="BK256"/>
  <c r="BK224"/>
  <c r="J177"/>
  <c r="BK154"/>
  <c r="BK279"/>
  <c r="BK231"/>
  <c r="J184"/>
  <c r="J142"/>
  <c r="BK263"/>
  <c r="J243"/>
  <c r="BK229"/>
  <c r="BK215"/>
  <c r="BK184"/>
  <c r="BK157"/>
  <c i="26" r="BK127"/>
  <c r="BK129"/>
  <c r="J153"/>
  <c r="BK150"/>
  <c r="BK152"/>
  <c i="2" l="1" r="BK142"/>
  <c r="J142"/>
  <c r="J100"/>
  <c r="P177"/>
  <c r="T368"/>
  <c r="P394"/>
  <c r="R451"/>
  <c r="BK582"/>
  <c r="J582"/>
  <c r="J112"/>
  <c r="P667"/>
  <c r="T753"/>
  <c i="3" r="BK161"/>
  <c r="J161"/>
  <c r="J101"/>
  <c r="R208"/>
  <c r="R207"/>
  <c i="4" r="R135"/>
  <c r="R149"/>
  <c r="R177"/>
  <c r="T186"/>
  <c r="BK263"/>
  <c r="J263"/>
  <c r="J109"/>
  <c r="R297"/>
  <c i="5" r="BK134"/>
  <c r="BK156"/>
  <c r="J156"/>
  <c r="J103"/>
  <c r="T227"/>
  <c r="P318"/>
  <c i="7" r="R164"/>
  <c i="8" r="BK191"/>
  <c r="J191"/>
  <c r="J102"/>
  <c i="9" r="P144"/>
  <c i="10" r="P136"/>
  <c r="R142"/>
  <c i="11" r="T127"/>
  <c i="12" r="R128"/>
  <c r="R145"/>
  <c i="13" r="BK130"/>
  <c r="BK145"/>
  <c r="J145"/>
  <c r="J103"/>
  <c r="BK155"/>
  <c r="J155"/>
  <c r="J105"/>
  <c i="15" r="P135"/>
  <c r="R147"/>
  <c r="P173"/>
  <c r="P205"/>
  <c r="BK229"/>
  <c r="J229"/>
  <c r="J107"/>
  <c r="BK258"/>
  <c r="J258"/>
  <c r="J109"/>
  <c r="T270"/>
  <c i="16" r="R150"/>
  <c r="R198"/>
  <c r="R420"/>
  <c r="BK632"/>
  <c r="J632"/>
  <c r="J109"/>
  <c r="BK701"/>
  <c r="J701"/>
  <c r="J111"/>
  <c r="R759"/>
  <c r="R938"/>
  <c r="P977"/>
  <c r="BK1101"/>
  <c r="J1101"/>
  <c r="J120"/>
  <c r="R1167"/>
  <c i="17" r="R159"/>
  <c r="P218"/>
  <c r="R236"/>
  <c r="R235"/>
  <c i="19" r="BK148"/>
  <c r="BK158"/>
  <c r="J158"/>
  <c r="J105"/>
  <c r="P170"/>
  <c r="BK216"/>
  <c r="J216"/>
  <c r="J108"/>
  <c r="T219"/>
  <c i="20" r="T124"/>
  <c i="21" r="R164"/>
  <c i="22" r="P164"/>
  <c i="24" r="P136"/>
  <c r="R152"/>
  <c i="25" r="R140"/>
  <c r="BK175"/>
  <c r="J175"/>
  <c r="J103"/>
  <c i="2" r="P168"/>
  <c r="T276"/>
  <c r="R378"/>
  <c r="P424"/>
  <c r="P502"/>
  <c r="T651"/>
  <c r="R689"/>
  <c r="R740"/>
  <c r="P803"/>
  <c i="3" r="P161"/>
  <c r="T208"/>
  <c r="T207"/>
  <c i="4" r="T142"/>
  <c r="T145"/>
  <c r="P163"/>
  <c r="BK186"/>
  <c r="J186"/>
  <c r="J107"/>
  <c r="P263"/>
  <c r="P302"/>
  <c i="5" r="P145"/>
  <c r="R152"/>
  <c r="R179"/>
  <c r="R199"/>
  <c r="T293"/>
  <c i="7" r="T164"/>
  <c i="8" r="BK127"/>
  <c r="J127"/>
  <c r="J101"/>
  <c i="9" r="P127"/>
  <c r="P126"/>
  <c i="1" r="AU104"/>
  <c i="10" r="R136"/>
  <c r="P142"/>
  <c i="11" r="P127"/>
  <c i="12" r="BK128"/>
  <c r="BK145"/>
  <c r="J145"/>
  <c r="J103"/>
  <c i="13" r="T136"/>
  <c r="T152"/>
  <c i="15" r="R155"/>
  <c r="R180"/>
  <c r="BK245"/>
  <c r="J245"/>
  <c r="J108"/>
  <c i="16" r="P150"/>
  <c r="BK198"/>
  <c r="J198"/>
  <c r="J102"/>
  <c r="P420"/>
  <c r="R632"/>
  <c r="R701"/>
  <c r="BK759"/>
  <c r="J759"/>
  <c r="J112"/>
  <c r="P938"/>
  <c r="BK977"/>
  <c r="J977"/>
  <c r="J116"/>
  <c r="T1101"/>
  <c r="BK1167"/>
  <c r="J1167"/>
  <c r="J123"/>
  <c i="17" r="BK135"/>
  <c r="BK146"/>
  <c r="J146"/>
  <c r="J101"/>
  <c r="BK225"/>
  <c r="J225"/>
  <c r="J105"/>
  <c r="T236"/>
  <c i="19" r="BK136"/>
  <c r="J136"/>
  <c r="J101"/>
  <c r="P139"/>
  <c r="T180"/>
  <c r="BK223"/>
  <c r="J223"/>
  <c r="J110"/>
  <c i="20" r="BK172"/>
  <c r="J172"/>
  <c r="J100"/>
  <c i="21" r="T128"/>
  <c r="R179"/>
  <c i="22" r="T127"/>
  <c i="23" r="T127"/>
  <c i="24" r="BK136"/>
  <c r="P152"/>
  <c i="25" r="T140"/>
  <c r="T155"/>
  <c r="R175"/>
  <c r="BK196"/>
  <c r="J196"/>
  <c r="J106"/>
  <c r="R203"/>
  <c r="BK213"/>
  <c r="J213"/>
  <c r="J109"/>
  <c r="P223"/>
  <c r="R227"/>
  <c r="T236"/>
  <c r="BK252"/>
  <c r="J252"/>
  <c r="J114"/>
  <c r="BK262"/>
  <c r="J262"/>
  <c r="J115"/>
  <c r="BK268"/>
  <c r="J268"/>
  <c r="J116"/>
  <c r="BK278"/>
  <c r="J278"/>
  <c r="J117"/>
  <c i="2" r="T142"/>
  <c r="R177"/>
  <c r="R368"/>
  <c r="P378"/>
  <c r="R424"/>
  <c r="R502"/>
  <c r="P651"/>
  <c r="T689"/>
  <c r="T740"/>
  <c r="R803"/>
  <c i="3" r="P130"/>
  <c r="P208"/>
  <c r="P207"/>
  <c i="4" r="BK142"/>
  <c r="J142"/>
  <c r="J101"/>
  <c r="BK145"/>
  <c r="J145"/>
  <c r="J102"/>
  <c r="BK163"/>
  <c r="BK206"/>
  <c r="J206"/>
  <c r="J108"/>
  <c r="BK297"/>
  <c r="J297"/>
  <c r="J110"/>
  <c i="5" r="T134"/>
  <c r="BK152"/>
  <c r="J152"/>
  <c r="J102"/>
  <c r="BK179"/>
  <c r="BK199"/>
  <c r="J199"/>
  <c r="J106"/>
  <c r="R293"/>
  <c i="7" r="P128"/>
  <c r="R179"/>
  <c i="8" r="R127"/>
  <c i="9" r="R127"/>
  <c i="10" r="P130"/>
  <c r="P145"/>
  <c i="11" r="P149"/>
  <c i="12" r="P128"/>
  <c r="P145"/>
  <c i="13" r="P136"/>
  <c r="BK152"/>
  <c r="J152"/>
  <c r="J104"/>
  <c i="14" r="R126"/>
  <c r="R125"/>
  <c i="15" r="P155"/>
  <c r="BK193"/>
  <c r="J193"/>
  <c r="J104"/>
  <c r="R193"/>
  <c r="BK217"/>
  <c r="J217"/>
  <c r="J106"/>
  <c r="P229"/>
  <c r="P258"/>
  <c i="16" r="T160"/>
  <c r="T213"/>
  <c r="P594"/>
  <c r="P604"/>
  <c r="R670"/>
  <c r="R821"/>
  <c r="R977"/>
  <c r="R1101"/>
  <c r="T1167"/>
  <c i="17" r="T159"/>
  <c r="BK218"/>
  <c r="J218"/>
  <c r="J104"/>
  <c r="T245"/>
  <c i="19" r="P148"/>
  <c r="R158"/>
  <c r="T170"/>
  <c r="T216"/>
  <c r="T223"/>
  <c i="20" r="P172"/>
  <c i="21" r="BK164"/>
  <c r="J164"/>
  <c r="J102"/>
  <c i="22" r="P127"/>
  <c r="P126"/>
  <c i="1" r="AU119"/>
  <c i="23" r="BK191"/>
  <c r="J191"/>
  <c r="J102"/>
  <c i="24" r="BK129"/>
  <c r="J129"/>
  <c r="J101"/>
  <c r="P149"/>
  <c i="25" r="BK140"/>
  <c r="J140"/>
  <c r="J99"/>
  <c r="T151"/>
  <c r="BK168"/>
  <c r="J168"/>
  <c r="J102"/>
  <c r="BK182"/>
  <c r="J182"/>
  <c r="J104"/>
  <c r="R192"/>
  <c r="P203"/>
  <c r="P213"/>
  <c r="BK227"/>
  <c r="J227"/>
  <c r="J111"/>
  <c r="P236"/>
  <c r="T244"/>
  <c r="P262"/>
  <c r="R268"/>
  <c r="T278"/>
  <c i="26" r="P125"/>
  <c i="2" r="R168"/>
  <c r="BK276"/>
  <c r="J276"/>
  <c r="J103"/>
  <c r="BK378"/>
  <c r="J378"/>
  <c r="J107"/>
  <c r="BK424"/>
  <c r="J424"/>
  <c r="J109"/>
  <c r="BK502"/>
  <c r="J502"/>
  <c r="J111"/>
  <c r="BK651"/>
  <c r="J651"/>
  <c r="J113"/>
  <c r="T667"/>
  <c r="P753"/>
  <c i="3" r="R161"/>
  <c r="BK208"/>
  <c r="BK207"/>
  <c r="J207"/>
  <c r="J105"/>
  <c i="4" r="P135"/>
  <c r="BK149"/>
  <c r="J149"/>
  <c r="J103"/>
  <c r="BK177"/>
  <c r="J177"/>
  <c r="J106"/>
  <c r="P186"/>
  <c r="R263"/>
  <c r="T302"/>
  <c i="5" r="P134"/>
  <c r="P156"/>
  <c r="BK227"/>
  <c r="J227"/>
  <c r="J107"/>
  <c r="BK318"/>
  <c r="J318"/>
  <c r="J110"/>
  <c i="7" r="P164"/>
  <c i="8" r="P127"/>
  <c i="9" r="BK144"/>
  <c r="J144"/>
  <c r="J102"/>
  <c i="10" r="T136"/>
  <c r="T142"/>
  <c i="11" r="T149"/>
  <c i="12" r="T139"/>
  <c i="13" r="P130"/>
  <c r="P145"/>
  <c r="P155"/>
  <c i="15" r="T135"/>
  <c r="T147"/>
  <c r="T173"/>
  <c r="T193"/>
  <c r="P217"/>
  <c r="R245"/>
  <c r="BK270"/>
  <c r="J270"/>
  <c r="J111"/>
  <c i="16" r="P160"/>
  <c r="R213"/>
  <c r="T594"/>
  <c r="T632"/>
  <c r="P701"/>
  <c r="P759"/>
  <c r="BK938"/>
  <c r="J938"/>
  <c r="J114"/>
  <c r="R954"/>
  <c r="T1040"/>
  <c r="P1074"/>
  <c r="BK1083"/>
  <c r="J1083"/>
  <c r="J119"/>
  <c r="BK1160"/>
  <c r="J1160"/>
  <c r="J121"/>
  <c r="T1192"/>
  <c r="T1191"/>
  <c i="17" r="BK159"/>
  <c r="J159"/>
  <c r="J102"/>
  <c r="P225"/>
  <c i="19" r="T139"/>
  <c r="P180"/>
  <c r="P219"/>
  <c i="20" r="R124"/>
  <c i="21" r="P128"/>
  <c r="BK179"/>
  <c r="J179"/>
  <c r="J103"/>
  <c i="22" r="BK164"/>
  <c r="J164"/>
  <c r="J102"/>
  <c i="23" r="R127"/>
  <c i="24" r="P129"/>
  <c r="BK149"/>
  <c r="J149"/>
  <c r="J103"/>
  <c i="25" r="BK155"/>
  <c r="J155"/>
  <c r="J101"/>
  <c r="R168"/>
  <c r="P182"/>
  <c r="T192"/>
  <c r="BK203"/>
  <c r="J203"/>
  <c r="J107"/>
  <c r="R213"/>
  <c r="T223"/>
  <c r="BK236"/>
  <c r="J236"/>
  <c r="J112"/>
  <c r="BK244"/>
  <c r="J244"/>
  <c r="J113"/>
  <c r="R252"/>
  <c r="P268"/>
  <c r="P278"/>
  <c i="26" r="P131"/>
  <c i="2" r="T168"/>
  <c r="P276"/>
  <c r="T394"/>
  <c r="T451"/>
  <c r="T582"/>
  <c r="BK689"/>
  <c r="J689"/>
  <c r="J115"/>
  <c r="BK740"/>
  <c r="J740"/>
  <c r="J116"/>
  <c r="BK803"/>
  <c r="J803"/>
  <c r="J118"/>
  <c i="3" r="R130"/>
  <c r="R129"/>
  <c r="R128"/>
  <c r="R197"/>
  <c i="4" r="P142"/>
  <c r="P149"/>
  <c r="P177"/>
  <c r="P206"/>
  <c r="P297"/>
  <c i="5" r="BK145"/>
  <c r="J145"/>
  <c r="J101"/>
  <c r="T156"/>
  <c r="P227"/>
  <c r="T318"/>
  <c i="7" r="R128"/>
  <c r="R127"/>
  <c r="T179"/>
  <c i="8" r="R191"/>
  <c i="9" r="T127"/>
  <c i="10" r="T130"/>
  <c r="R145"/>
  <c i="11" r="BK127"/>
  <c r="J127"/>
  <c r="J101"/>
  <c i="12" r="R139"/>
  <c i="13" r="R136"/>
  <c r="P152"/>
  <c i="14" r="T126"/>
  <c r="T125"/>
  <c i="15" r="R135"/>
  <c r="P147"/>
  <c r="BK180"/>
  <c r="J180"/>
  <c r="J103"/>
  <c r="T205"/>
  <c r="T229"/>
  <c r="T258"/>
  <c i="16" r="BK150"/>
  <c r="J150"/>
  <c r="J100"/>
  <c r="P213"/>
  <c r="BK594"/>
  <c r="J594"/>
  <c r="J105"/>
  <c r="T604"/>
  <c r="T670"/>
  <c r="T821"/>
  <c r="P954"/>
  <c r="R1040"/>
  <c r="T1074"/>
  <c r="R1083"/>
  <c r="T1160"/>
  <c r="P1192"/>
  <c r="P1191"/>
  <c i="17" r="P159"/>
  <c r="T225"/>
  <c i="18" r="BK124"/>
  <c r="BK123"/>
  <c r="J123"/>
  <c r="J99"/>
  <c i="19" r="BK139"/>
  <c r="J139"/>
  <c r="J102"/>
  <c r="BK180"/>
  <c r="J180"/>
  <c r="J107"/>
  <c r="BK219"/>
  <c r="J219"/>
  <c r="J109"/>
  <c i="20" r="R172"/>
  <c i="21" r="P164"/>
  <c i="22" r="R127"/>
  <c i="23" r="T191"/>
  <c i="24" r="R136"/>
  <c r="BK152"/>
  <c r="J152"/>
  <c r="J104"/>
  <c i="25" r="P140"/>
  <c r="P155"/>
  <c r="P175"/>
  <c r="BK192"/>
  <c r="J192"/>
  <c r="J105"/>
  <c r="T196"/>
  <c r="BK207"/>
  <c r="J207"/>
  <c r="J108"/>
  <c r="T207"/>
  <c r="BK223"/>
  <c r="J223"/>
  <c r="J110"/>
  <c r="P227"/>
  <c r="R236"/>
  <c r="R244"/>
  <c r="T252"/>
  <c r="T262"/>
  <c r="R278"/>
  <c i="26" r="R131"/>
  <c r="R139"/>
  <c i="2" r="P142"/>
  <c r="BK177"/>
  <c r="J177"/>
  <c r="J102"/>
  <c r="BK368"/>
  <c r="J368"/>
  <c r="J104"/>
  <c r="R394"/>
  <c r="P451"/>
  <c r="R582"/>
  <c r="BK667"/>
  <c r="J667"/>
  <c r="J114"/>
  <c r="BK753"/>
  <c r="J753"/>
  <c r="J117"/>
  <c i="3" r="BK130"/>
  <c r="T197"/>
  <c i="4" r="T135"/>
  <c r="R145"/>
  <c r="T163"/>
  <c r="T206"/>
  <c r="T297"/>
  <c i="5" r="T145"/>
  <c r="T152"/>
  <c r="P179"/>
  <c r="T199"/>
  <c r="BK293"/>
  <c r="J293"/>
  <c r="J108"/>
  <c r="R318"/>
  <c i="7" r="BK164"/>
  <c r="J164"/>
  <c r="J102"/>
  <c i="8" r="T191"/>
  <c i="9" r="R144"/>
  <c i="10" r="BK130"/>
  <c r="J130"/>
  <c r="J101"/>
  <c r="BK142"/>
  <c r="J142"/>
  <c r="J103"/>
  <c i="11" r="R149"/>
  <c i="12" r="T128"/>
  <c r="T127"/>
  <c r="T145"/>
  <c i="13" r="T130"/>
  <c r="T145"/>
  <c r="R155"/>
  <c i="14" r="BK126"/>
  <c r="BK125"/>
  <c r="J125"/>
  <c r="J100"/>
  <c i="15" r="BK147"/>
  <c r="J147"/>
  <c r="J100"/>
  <c r="BK173"/>
  <c r="J173"/>
  <c r="J102"/>
  <c r="P180"/>
  <c r="BK205"/>
  <c r="J205"/>
  <c r="J105"/>
  <c r="T217"/>
  <c r="P245"/>
  <c r="R270"/>
  <c i="16" r="R160"/>
  <c r="R149"/>
  <c r="BK213"/>
  <c r="J213"/>
  <c r="J103"/>
  <c r="R594"/>
  <c r="BK604"/>
  <c r="BK670"/>
  <c r="J670"/>
  <c r="J110"/>
  <c r="P821"/>
  <c r="T954"/>
  <c r="P1040"/>
  <c r="R1074"/>
  <c r="T1083"/>
  <c r="P1160"/>
  <c r="BK1192"/>
  <c r="J1192"/>
  <c r="J126"/>
  <c i="17" r="T135"/>
  <c r="R146"/>
  <c r="T218"/>
  <c r="BK236"/>
  <c r="J236"/>
  <c r="J108"/>
  <c i="19" r="R136"/>
  <c r="R133"/>
  <c r="R139"/>
  <c r="R180"/>
  <c r="R219"/>
  <c i="20" r="BK124"/>
  <c i="21" r="BK128"/>
  <c r="BK127"/>
  <c r="J127"/>
  <c r="J100"/>
  <c r="P179"/>
  <c i="22" r="BK127"/>
  <c r="BK126"/>
  <c r="J126"/>
  <c r="R164"/>
  <c i="23" r="BK127"/>
  <c r="BK126"/>
  <c r="J126"/>
  <c r="P191"/>
  <c i="24" r="T136"/>
  <c r="T152"/>
  <c i="25" r="R151"/>
  <c r="T168"/>
  <c r="R182"/>
  <c r="P196"/>
  <c r="T203"/>
  <c r="T213"/>
  <c r="R223"/>
  <c r="T227"/>
  <c r="P244"/>
  <c r="P252"/>
  <c r="R262"/>
  <c r="T268"/>
  <c i="26" r="R125"/>
  <c r="R124"/>
  <c r="T131"/>
  <c r="P139"/>
  <c i="2" r="BK168"/>
  <c r="J168"/>
  <c r="J101"/>
  <c r="R276"/>
  <c r="T378"/>
  <c r="T424"/>
  <c r="T502"/>
  <c r="R651"/>
  <c r="P689"/>
  <c r="P740"/>
  <c r="T803"/>
  <c i="3" r="T130"/>
  <c r="BK197"/>
  <c r="J197"/>
  <c r="J103"/>
  <c i="4" r="BK135"/>
  <c r="BK134"/>
  <c r="J134"/>
  <c r="J99"/>
  <c r="T149"/>
  <c r="T177"/>
  <c r="R186"/>
  <c r="T263"/>
  <c r="R302"/>
  <c i="5" r="R145"/>
  <c r="P152"/>
  <c r="T179"/>
  <c r="T178"/>
  <c r="P199"/>
  <c r="P293"/>
  <c i="7" r="T128"/>
  <c r="T127"/>
  <c r="P179"/>
  <c i="8" r="P191"/>
  <c i="9" r="T144"/>
  <c i="10" r="R130"/>
  <c r="R129"/>
  <c r="BK145"/>
  <c r="J145"/>
  <c r="J104"/>
  <c i="11" r="R127"/>
  <c r="R126"/>
  <c i="12" r="P139"/>
  <c i="13" r="R130"/>
  <c r="R145"/>
  <c r="T155"/>
  <c i="15" r="BK135"/>
  <c r="T155"/>
  <c r="T180"/>
  <c r="P193"/>
  <c r="R205"/>
  <c r="R229"/>
  <c r="R258"/>
  <c i="16" r="T150"/>
  <c r="P198"/>
  <c r="BK420"/>
  <c r="J420"/>
  <c r="J104"/>
  <c r="R604"/>
  <c r="R603"/>
  <c r="P670"/>
  <c r="BK821"/>
  <c r="J821"/>
  <c r="J113"/>
  <c r="BK954"/>
  <c r="J954"/>
  <c r="J115"/>
  <c r="BK1040"/>
  <c r="J1040"/>
  <c r="J117"/>
  <c r="BK1074"/>
  <c r="J1074"/>
  <c r="J118"/>
  <c r="P1083"/>
  <c r="R1160"/>
  <c r="R1192"/>
  <c r="R1191"/>
  <c i="17" r="P135"/>
  <c r="P146"/>
  <c r="R218"/>
  <c r="BK245"/>
  <c r="J245"/>
  <c r="J109"/>
  <c i="19" r="P136"/>
  <c r="P133"/>
  <c r="T148"/>
  <c r="T158"/>
  <c r="R170"/>
  <c r="R216"/>
  <c r="P223"/>
  <c i="20" r="P124"/>
  <c r="P123"/>
  <c i="1" r="AU116"/>
  <c i="21" r="R128"/>
  <c r="R127"/>
  <c r="T179"/>
  <c i="22" r="T164"/>
  <c i="23" r="R191"/>
  <c i="24" r="R129"/>
  <c r="R149"/>
  <c i="25" r="P151"/>
  <c r="P168"/>
  <c r="T175"/>
  <c r="P192"/>
  <c r="P207"/>
  <c i="26" r="T125"/>
  <c r="T124"/>
  <c r="BK139"/>
  <c r="J139"/>
  <c r="J101"/>
  <c r="BK149"/>
  <c r="J149"/>
  <c r="J103"/>
  <c i="2" r="R142"/>
  <c r="R141"/>
  <c r="T177"/>
  <c r="P368"/>
  <c r="BK394"/>
  <c r="J394"/>
  <c r="J108"/>
  <c r="BK451"/>
  <c r="J451"/>
  <c r="J110"/>
  <c r="P582"/>
  <c r="R667"/>
  <c r="R753"/>
  <c i="3" r="T161"/>
  <c r="P197"/>
  <c i="4" r="R142"/>
  <c r="P145"/>
  <c r="R163"/>
  <c r="R206"/>
  <c r="BK302"/>
  <c r="J302"/>
  <c r="J111"/>
  <c i="5" r="R134"/>
  <c r="R156"/>
  <c r="R227"/>
  <c i="7" r="BK128"/>
  <c r="J128"/>
  <c r="J101"/>
  <c r="BK179"/>
  <c r="J179"/>
  <c r="J103"/>
  <c i="8" r="T127"/>
  <c r="T126"/>
  <c i="9" r="BK127"/>
  <c r="BK126"/>
  <c r="J126"/>
  <c r="J100"/>
  <c i="10" r="BK136"/>
  <c r="J136"/>
  <c r="J102"/>
  <c r="T145"/>
  <c i="11" r="BK149"/>
  <c r="J149"/>
  <c r="J102"/>
  <c i="12" r="BK139"/>
  <c r="J139"/>
  <c r="J102"/>
  <c i="13" r="BK136"/>
  <c r="J136"/>
  <c r="J102"/>
  <c r="R152"/>
  <c i="14" r="P126"/>
  <c r="P125"/>
  <c i="1" r="AU109"/>
  <c i="15" r="BK155"/>
  <c r="J155"/>
  <c r="J101"/>
  <c r="R173"/>
  <c r="R217"/>
  <c r="T245"/>
  <c r="P270"/>
  <c i="16" r="BK160"/>
  <c r="J160"/>
  <c r="J101"/>
  <c r="T198"/>
  <c r="T420"/>
  <c r="P632"/>
  <c r="T701"/>
  <c r="T759"/>
  <c r="T938"/>
  <c r="T977"/>
  <c r="P1101"/>
  <c r="P1167"/>
  <c i="17" r="R135"/>
  <c r="T146"/>
  <c r="R225"/>
  <c r="P236"/>
  <c r="P235"/>
  <c r="P250"/>
  <c r="P249"/>
  <c i="19" r="T136"/>
  <c r="T133"/>
  <c r="R148"/>
  <c r="R147"/>
  <c r="P158"/>
  <c r="BK170"/>
  <c r="J170"/>
  <c r="J106"/>
  <c r="P216"/>
  <c r="R223"/>
  <c i="20" r="T172"/>
  <c i="21" r="T164"/>
  <c i="23" r="P127"/>
  <c r="P126"/>
  <c i="1" r="AU120"/>
  <c i="24" r="T129"/>
  <c r="T149"/>
  <c i="25" r="BK151"/>
  <c r="J151"/>
  <c r="J100"/>
  <c r="R155"/>
  <c r="T182"/>
  <c r="R196"/>
  <c r="R207"/>
  <c i="26" r="BK125"/>
  <c r="J125"/>
  <c r="J98"/>
  <c r="BK131"/>
  <c r="J131"/>
  <c r="J99"/>
  <c r="T139"/>
  <c r="P149"/>
  <c r="R149"/>
  <c r="T149"/>
  <c i="17" r="BK250"/>
  <c r="J250"/>
  <c r="J111"/>
  <c i="19" r="BK134"/>
  <c r="J134"/>
  <c r="J100"/>
  <c i="2" r="BK375"/>
  <c r="J375"/>
  <c r="J105"/>
  <c i="16" r="BK1186"/>
  <c r="J1186"/>
  <c r="J124"/>
  <c i="3" r="BK193"/>
  <c r="J193"/>
  <c r="J102"/>
  <c i="5" r="BK316"/>
  <c r="J316"/>
  <c r="J109"/>
  <c i="6" r="BK176"/>
  <c r="J176"/>
  <c r="J100"/>
  <c i="15" r="BK268"/>
  <c r="J268"/>
  <c r="J110"/>
  <c i="6" r="BK123"/>
  <c r="BK122"/>
  <c r="J122"/>
  <c r="J98"/>
  <c i="10" r="BK154"/>
  <c r="J154"/>
  <c r="J105"/>
  <c i="17" r="BK216"/>
  <c r="J216"/>
  <c r="J103"/>
  <c i="20" r="BK193"/>
  <c r="J193"/>
  <c r="J101"/>
  <c i="3" r="BK205"/>
  <c r="J205"/>
  <c r="J104"/>
  <c i="15" r="BK278"/>
  <c r="J278"/>
  <c r="J112"/>
  <c i="16" r="BK601"/>
  <c r="J601"/>
  <c r="J106"/>
  <c i="17" r="BK233"/>
  <c r="J233"/>
  <c r="J106"/>
  <c i="26" r="BK146"/>
  <c r="J146"/>
  <c r="J102"/>
  <c r="BK136"/>
  <c r="J136"/>
  <c r="J100"/>
  <c i="25" r="BK139"/>
  <c r="J139"/>
  <c r="J98"/>
  <c i="26" r="J89"/>
  <c r="BE132"/>
  <c r="BE142"/>
  <c r="E85"/>
  <c r="BE129"/>
  <c r="J92"/>
  <c r="BE154"/>
  <c r="F92"/>
  <c r="BE144"/>
  <c r="BE147"/>
  <c r="BE150"/>
  <c r="BE152"/>
  <c r="BE127"/>
  <c r="BE137"/>
  <c r="BE140"/>
  <c r="BE153"/>
  <c r="BE126"/>
  <c r="BE134"/>
  <c i="25" r="J94"/>
  <c r="BE153"/>
  <c r="BE169"/>
  <c r="BE174"/>
  <c r="BE177"/>
  <c r="BE185"/>
  <c r="BE188"/>
  <c r="BE189"/>
  <c r="BE193"/>
  <c r="BE194"/>
  <c r="BE197"/>
  <c r="BE198"/>
  <c r="BE211"/>
  <c r="BE216"/>
  <c r="BE219"/>
  <c r="BE231"/>
  <c r="BE232"/>
  <c r="BE246"/>
  <c r="BE250"/>
  <c r="BE259"/>
  <c r="BE260"/>
  <c r="BE264"/>
  <c r="BE277"/>
  <c r="BE283"/>
  <c r="BE284"/>
  <c r="BE157"/>
  <c r="BE164"/>
  <c r="BE166"/>
  <c r="BE167"/>
  <c r="BE173"/>
  <c r="BE178"/>
  <c r="BE190"/>
  <c r="BE191"/>
  <c r="BE204"/>
  <c r="BE206"/>
  <c r="BE209"/>
  <c r="BE210"/>
  <c r="BE218"/>
  <c r="BE220"/>
  <c r="BE221"/>
  <c r="BE222"/>
  <c r="BE229"/>
  <c r="BE234"/>
  <c r="BE255"/>
  <c i="24" r="J136"/>
  <c r="J102"/>
  <c i="25" r="E85"/>
  <c r="BE141"/>
  <c r="BE150"/>
  <c r="BE165"/>
  <c r="BE180"/>
  <c r="BE195"/>
  <c r="BE199"/>
  <c r="BE212"/>
  <c r="BE215"/>
  <c r="BE230"/>
  <c r="BE238"/>
  <c r="BE239"/>
  <c r="BE240"/>
  <c r="BE241"/>
  <c r="BE254"/>
  <c r="BE281"/>
  <c r="F94"/>
  <c r="J133"/>
  <c r="BE144"/>
  <c r="BE145"/>
  <c r="BE152"/>
  <c r="BE154"/>
  <c r="BE156"/>
  <c r="BE158"/>
  <c r="BE183"/>
  <c r="BE184"/>
  <c r="BE186"/>
  <c r="BE226"/>
  <c r="BE235"/>
  <c r="BE237"/>
  <c r="BE242"/>
  <c r="BE247"/>
  <c r="BE257"/>
  <c r="BE265"/>
  <c r="BE146"/>
  <c r="BE149"/>
  <c r="BE161"/>
  <c r="BE170"/>
  <c r="BE171"/>
  <c r="BE172"/>
  <c r="BE181"/>
  <c r="BE187"/>
  <c r="BE225"/>
  <c r="BE248"/>
  <c r="BE249"/>
  <c r="BE253"/>
  <c r="BE261"/>
  <c r="BE267"/>
  <c r="BE143"/>
  <c r="BE201"/>
  <c r="BE205"/>
  <c r="BE224"/>
  <c r="BE228"/>
  <c r="BE266"/>
  <c r="BE269"/>
  <c r="BE276"/>
  <c r="BE282"/>
  <c r="BE142"/>
  <c r="BE147"/>
  <c r="BE163"/>
  <c r="BE176"/>
  <c r="BE202"/>
  <c r="BE208"/>
  <c r="BE233"/>
  <c r="BE243"/>
  <c r="BE251"/>
  <c r="BE256"/>
  <c r="BE258"/>
  <c r="BE271"/>
  <c r="BE148"/>
  <c r="BE159"/>
  <c r="BE160"/>
  <c r="BE162"/>
  <c r="BE179"/>
  <c r="BE200"/>
  <c r="BE214"/>
  <c r="BE217"/>
  <c r="BE245"/>
  <c r="BE263"/>
  <c r="BE273"/>
  <c r="BE275"/>
  <c r="BE279"/>
  <c r="BE280"/>
  <c i="23" r="J127"/>
  <c r="J101"/>
  <c i="24" r="J93"/>
  <c r="BE150"/>
  <c r="BE130"/>
  <c r="BE143"/>
  <c r="BE147"/>
  <c r="F125"/>
  <c r="BE144"/>
  <c r="E85"/>
  <c r="J125"/>
  <c r="BE137"/>
  <c r="BE139"/>
  <c r="BE145"/>
  <c i="23" r="J100"/>
  <c i="24" r="BE132"/>
  <c r="BE134"/>
  <c r="BE135"/>
  <c r="BE146"/>
  <c r="BE148"/>
  <c r="BE153"/>
  <c r="BE154"/>
  <c r="BE141"/>
  <c r="BE142"/>
  <c r="BE151"/>
  <c r="BE140"/>
  <c i="22" r="J100"/>
  <c i="23" r="J120"/>
  <c r="BE133"/>
  <c r="BE150"/>
  <c r="E85"/>
  <c r="BE137"/>
  <c r="BE148"/>
  <c r="BE162"/>
  <c r="BE163"/>
  <c r="BE164"/>
  <c r="BE171"/>
  <c r="BE176"/>
  <c r="BE184"/>
  <c r="BE188"/>
  <c i="22" r="J127"/>
  <c r="J101"/>
  <c i="23" r="BE143"/>
  <c r="BE153"/>
  <c r="BE166"/>
  <c r="BE167"/>
  <c r="J123"/>
  <c r="BE142"/>
  <c r="BE146"/>
  <c r="BE149"/>
  <c r="BE161"/>
  <c r="BE168"/>
  <c r="BE170"/>
  <c r="BE172"/>
  <c r="BE173"/>
  <c r="BE185"/>
  <c r="BE186"/>
  <c r="F123"/>
  <c r="BE130"/>
  <c r="BE135"/>
  <c r="BE138"/>
  <c r="BE140"/>
  <c r="BE157"/>
  <c r="BE180"/>
  <c r="BE182"/>
  <c r="BE183"/>
  <c r="BE193"/>
  <c r="BE131"/>
  <c r="BE160"/>
  <c r="BE169"/>
  <c r="BE187"/>
  <c r="BE128"/>
  <c r="BE132"/>
  <c r="BE134"/>
  <c r="BE147"/>
  <c r="BE154"/>
  <c r="BE159"/>
  <c r="BE165"/>
  <c r="BE178"/>
  <c r="BE179"/>
  <c r="BE181"/>
  <c r="BE189"/>
  <c r="BE190"/>
  <c r="BE129"/>
  <c r="BE136"/>
  <c r="BE139"/>
  <c r="BE141"/>
  <c r="BE144"/>
  <c r="BE145"/>
  <c r="BE151"/>
  <c r="BE152"/>
  <c r="BE155"/>
  <c r="BE156"/>
  <c r="BE158"/>
  <c r="BE174"/>
  <c r="BE175"/>
  <c r="BE177"/>
  <c r="BE192"/>
  <c i="22" r="J123"/>
  <c r="BE138"/>
  <c r="BE147"/>
  <c r="BE148"/>
  <c r="BE156"/>
  <c r="BE158"/>
  <c r="BE161"/>
  <c r="BE162"/>
  <c r="BE165"/>
  <c r="BE129"/>
  <c r="BE133"/>
  <c r="BE139"/>
  <c r="BE145"/>
  <c r="BE146"/>
  <c r="BE160"/>
  <c i="21" r="J128"/>
  <c r="J101"/>
  <c i="22" r="BE131"/>
  <c r="BE142"/>
  <c r="BE152"/>
  <c r="BE128"/>
  <c r="BE140"/>
  <c r="BE141"/>
  <c r="BE150"/>
  <c r="BE154"/>
  <c r="J120"/>
  <c r="BE143"/>
  <c r="BE144"/>
  <c r="BE149"/>
  <c r="BE166"/>
  <c r="E85"/>
  <c r="F123"/>
  <c r="BE130"/>
  <c r="BE132"/>
  <c r="BE134"/>
  <c r="BE135"/>
  <c r="BE153"/>
  <c r="BE157"/>
  <c r="BE159"/>
  <c r="BE136"/>
  <c r="BE137"/>
  <c r="BE151"/>
  <c r="BE155"/>
  <c r="BE163"/>
  <c i="21" r="J96"/>
  <c r="BE129"/>
  <c r="BE135"/>
  <c r="BE136"/>
  <c r="BE141"/>
  <c r="BE153"/>
  <c r="BE157"/>
  <c r="BE181"/>
  <c r="J121"/>
  <c r="BE132"/>
  <c r="BE133"/>
  <c r="BE159"/>
  <c r="BE177"/>
  <c i="20" r="J124"/>
  <c r="J99"/>
  <c i="21" r="F96"/>
  <c r="BE139"/>
  <c r="BE140"/>
  <c r="BE148"/>
  <c r="BE155"/>
  <c r="BE165"/>
  <c r="BE167"/>
  <c r="BE173"/>
  <c r="BE130"/>
  <c r="BE142"/>
  <c r="BE144"/>
  <c r="BE154"/>
  <c r="BE156"/>
  <c r="BE160"/>
  <c r="BE131"/>
  <c r="BE134"/>
  <c r="BE158"/>
  <c r="BE161"/>
  <c r="BE163"/>
  <c r="BE180"/>
  <c r="E113"/>
  <c r="BE150"/>
  <c r="BE162"/>
  <c r="BE170"/>
  <c r="BE171"/>
  <c r="BE172"/>
  <c r="BE175"/>
  <c r="BE137"/>
  <c r="BE138"/>
  <c r="BE143"/>
  <c r="BE146"/>
  <c r="BE147"/>
  <c r="BE149"/>
  <c r="BE152"/>
  <c r="BE166"/>
  <c r="BE174"/>
  <c r="BE176"/>
  <c r="BE145"/>
  <c r="BE151"/>
  <c r="BE168"/>
  <c r="BE169"/>
  <c r="BE178"/>
  <c i="20" r="J91"/>
  <c r="BE138"/>
  <c r="BE151"/>
  <c r="BE167"/>
  <c r="BE168"/>
  <c r="BE182"/>
  <c r="BE186"/>
  <c r="BE188"/>
  <c i="19" r="J148"/>
  <c r="J104"/>
  <c i="20" r="E111"/>
  <c r="J120"/>
  <c r="BE136"/>
  <c r="BE141"/>
  <c r="BE143"/>
  <c r="BE155"/>
  <c r="BE165"/>
  <c r="BE171"/>
  <c r="BE173"/>
  <c r="BE177"/>
  <c r="BE178"/>
  <c r="BE190"/>
  <c r="F94"/>
  <c r="BE132"/>
  <c r="BE139"/>
  <c r="BE140"/>
  <c r="BE142"/>
  <c r="BE153"/>
  <c r="BE156"/>
  <c r="BE160"/>
  <c r="BE163"/>
  <c r="BE181"/>
  <c r="BE184"/>
  <c r="BE191"/>
  <c r="BE192"/>
  <c r="BE130"/>
  <c r="BE133"/>
  <c r="BE134"/>
  <c r="BE146"/>
  <c r="BE152"/>
  <c r="BE161"/>
  <c r="BE164"/>
  <c r="BE179"/>
  <c r="BE189"/>
  <c r="BE194"/>
  <c r="BE125"/>
  <c r="BE126"/>
  <c r="BE144"/>
  <c r="BE148"/>
  <c r="BE158"/>
  <c r="BE169"/>
  <c r="BE174"/>
  <c r="BE175"/>
  <c r="BE183"/>
  <c r="BE185"/>
  <c r="BE131"/>
  <c r="BE135"/>
  <c r="BE145"/>
  <c r="BE157"/>
  <c r="BE159"/>
  <c r="BE166"/>
  <c r="BE180"/>
  <c r="BE187"/>
  <c r="BE127"/>
  <c r="BE128"/>
  <c r="BE129"/>
  <c r="BE137"/>
  <c r="BE147"/>
  <c r="BE149"/>
  <c r="BE150"/>
  <c r="BE154"/>
  <c r="BE162"/>
  <c r="BE170"/>
  <c r="BE176"/>
  <c i="19" r="J94"/>
  <c r="BE140"/>
  <c r="BE145"/>
  <c r="BE149"/>
  <c r="BE151"/>
  <c r="BE157"/>
  <c r="BE171"/>
  <c r="BE188"/>
  <c r="BE192"/>
  <c r="BE195"/>
  <c r="BE212"/>
  <c r="BE218"/>
  <c r="BE220"/>
  <c r="BE225"/>
  <c i="18" r="J124"/>
  <c r="J100"/>
  <c i="19" r="E120"/>
  <c r="BE135"/>
  <c r="BE175"/>
  <c r="BE197"/>
  <c r="BE198"/>
  <c r="BE201"/>
  <c r="BE203"/>
  <c r="BE205"/>
  <c r="BE206"/>
  <c r="BE208"/>
  <c r="J126"/>
  <c r="BE141"/>
  <c r="BE154"/>
  <c r="BE159"/>
  <c r="BE161"/>
  <c r="BE162"/>
  <c r="BE168"/>
  <c r="BE172"/>
  <c r="BE174"/>
  <c r="BE177"/>
  <c r="BE191"/>
  <c r="BE221"/>
  <c r="BE222"/>
  <c r="BE142"/>
  <c r="BE152"/>
  <c r="BE160"/>
  <c r="BE187"/>
  <c r="BE193"/>
  <c r="BE204"/>
  <c r="F94"/>
  <c r="BE143"/>
  <c r="BE146"/>
  <c r="BE166"/>
  <c r="BE202"/>
  <c i="18" r="BK122"/>
  <c r="J122"/>
  <c i="19" r="BE153"/>
  <c r="BE155"/>
  <c r="BE163"/>
  <c r="BE165"/>
  <c r="BE173"/>
  <c r="BE189"/>
  <c r="BE190"/>
  <c r="BE194"/>
  <c r="BE213"/>
  <c r="BE214"/>
  <c r="BE224"/>
  <c r="BE138"/>
  <c r="BE156"/>
  <c r="BE176"/>
  <c r="BE178"/>
  <c r="BE179"/>
  <c r="BE184"/>
  <c r="BE186"/>
  <c r="BE199"/>
  <c r="BE200"/>
  <c r="BE207"/>
  <c r="BE209"/>
  <c r="BE210"/>
  <c r="BE211"/>
  <c r="BE217"/>
  <c r="BE137"/>
  <c r="BE144"/>
  <c r="BE150"/>
  <c r="BE164"/>
  <c r="BE167"/>
  <c r="BE169"/>
  <c r="BE181"/>
  <c r="BE182"/>
  <c r="BE183"/>
  <c r="BE185"/>
  <c r="BE196"/>
  <c r="BE215"/>
  <c i="17" r="J135"/>
  <c r="J100"/>
  <c i="18" r="F94"/>
  <c r="BE137"/>
  <c r="E85"/>
  <c r="J94"/>
  <c r="BE125"/>
  <c i="17" r="BK235"/>
  <c r="J235"/>
  <c r="J107"/>
  <c i="18" r="J116"/>
  <c r="BE129"/>
  <c i="17" r="J91"/>
  <c r="E121"/>
  <c r="BE136"/>
  <c r="BE143"/>
  <c r="BE154"/>
  <c r="BE172"/>
  <c r="BE208"/>
  <c r="BE212"/>
  <c r="BE217"/>
  <c r="BE229"/>
  <c r="BE237"/>
  <c r="BE251"/>
  <c i="16" r="BK149"/>
  <c i="17" r="F94"/>
  <c r="BE137"/>
  <c r="BE147"/>
  <c r="BE160"/>
  <c r="BE164"/>
  <c r="BE177"/>
  <c r="BE184"/>
  <c r="BE228"/>
  <c r="BE234"/>
  <c i="16" r="J604"/>
  <c r="J108"/>
  <c i="17" r="BE153"/>
  <c r="BE198"/>
  <c r="BE219"/>
  <c i="16" r="BK1191"/>
  <c r="J1191"/>
  <c r="J125"/>
  <c i="17" r="BE140"/>
  <c r="BE227"/>
  <c r="J94"/>
  <c r="BE150"/>
  <c r="BE203"/>
  <c r="BE222"/>
  <c r="BE226"/>
  <c r="BE244"/>
  <c r="BE246"/>
  <c r="BE141"/>
  <c r="BE142"/>
  <c r="BE183"/>
  <c r="BE191"/>
  <c r="BE207"/>
  <c r="BE213"/>
  <c r="BE232"/>
  <c i="15" r="J135"/>
  <c r="J99"/>
  <c i="16" r="J142"/>
  <c r="BE167"/>
  <c r="BE185"/>
  <c r="BE189"/>
  <c r="BE219"/>
  <c r="BE227"/>
  <c r="BE231"/>
  <c r="BE291"/>
  <c r="BE294"/>
  <c r="BE295"/>
  <c r="BE380"/>
  <c r="BE411"/>
  <c r="BE421"/>
  <c r="BE425"/>
  <c r="BE435"/>
  <c r="BE445"/>
  <c r="BE460"/>
  <c r="BE504"/>
  <c r="BE517"/>
  <c r="BE520"/>
  <c r="BE538"/>
  <c r="BE559"/>
  <c r="BE577"/>
  <c r="BE597"/>
  <c r="BE605"/>
  <c r="BE631"/>
  <c r="BE664"/>
  <c r="BE682"/>
  <c r="BE685"/>
  <c r="BE700"/>
  <c r="BE729"/>
  <c r="BE733"/>
  <c r="BE736"/>
  <c r="BE766"/>
  <c r="BE772"/>
  <c r="BE778"/>
  <c r="BE782"/>
  <c r="BE790"/>
  <c r="BE808"/>
  <c r="BE816"/>
  <c r="BE831"/>
  <c r="BE835"/>
  <c r="BE873"/>
  <c r="BE875"/>
  <c r="BE877"/>
  <c r="BE879"/>
  <c r="BE911"/>
  <c r="BE965"/>
  <c r="BE1027"/>
  <c r="BE1030"/>
  <c r="BE1069"/>
  <c r="BE1100"/>
  <c r="BE1125"/>
  <c r="BE1163"/>
  <c r="BE1168"/>
  <c r="BE1171"/>
  <c r="BE1174"/>
  <c r="BE1177"/>
  <c r="BE1180"/>
  <c r="BE1183"/>
  <c r="BE1187"/>
  <c r="BE1193"/>
  <c r="BE1195"/>
  <c r="BE1197"/>
  <c r="BE1199"/>
  <c r="BE1204"/>
  <c r="BE1208"/>
  <c r="BE1212"/>
  <c r="BE1216"/>
  <c r="BE157"/>
  <c r="BE163"/>
  <c r="BE173"/>
  <c r="BE175"/>
  <c r="BE181"/>
  <c r="BE190"/>
  <c r="BE206"/>
  <c r="BE220"/>
  <c r="BE232"/>
  <c r="BE282"/>
  <c r="BE288"/>
  <c r="BE308"/>
  <c r="BE316"/>
  <c r="BE336"/>
  <c r="BE350"/>
  <c r="BE384"/>
  <c r="BE427"/>
  <c r="BE494"/>
  <c r="BE496"/>
  <c r="BE567"/>
  <c r="BE593"/>
  <c r="BE608"/>
  <c r="BE622"/>
  <c r="BE672"/>
  <c r="BE703"/>
  <c r="BE715"/>
  <c r="BE776"/>
  <c r="BE822"/>
  <c r="BE833"/>
  <c r="BE841"/>
  <c r="BE853"/>
  <c r="BE857"/>
  <c r="BE903"/>
  <c r="BE909"/>
  <c r="BE951"/>
  <c r="BE955"/>
  <c r="BE967"/>
  <c r="BE978"/>
  <c r="BE1018"/>
  <c r="BE1047"/>
  <c r="BE1082"/>
  <c r="BE1118"/>
  <c r="BE1121"/>
  <c r="BE1155"/>
  <c r="BE1162"/>
  <c r="J94"/>
  <c r="BE164"/>
  <c r="BE174"/>
  <c r="BE197"/>
  <c r="BE212"/>
  <c r="BE217"/>
  <c r="BE218"/>
  <c r="BE243"/>
  <c r="BE245"/>
  <c r="BE276"/>
  <c r="BE299"/>
  <c r="BE339"/>
  <c r="BE349"/>
  <c r="BE377"/>
  <c r="BE472"/>
  <c r="BE481"/>
  <c r="BE491"/>
  <c r="BE495"/>
  <c r="BE526"/>
  <c r="BE532"/>
  <c r="BE564"/>
  <c r="BE574"/>
  <c r="BE588"/>
  <c r="BE615"/>
  <c r="BE636"/>
  <c r="BE669"/>
  <c r="BE671"/>
  <c r="BE690"/>
  <c r="BE731"/>
  <c r="BE739"/>
  <c r="BE760"/>
  <c r="BE768"/>
  <c r="BE770"/>
  <c r="BE780"/>
  <c r="BE786"/>
  <c r="BE806"/>
  <c r="BE901"/>
  <c r="BE913"/>
  <c r="BE919"/>
  <c r="BE936"/>
  <c r="BE945"/>
  <c r="BE952"/>
  <c r="BE966"/>
  <c r="BE998"/>
  <c r="BE1059"/>
  <c r="BE1073"/>
  <c r="BE1123"/>
  <c r="E85"/>
  <c r="BE151"/>
  <c r="BE154"/>
  <c r="BE161"/>
  <c r="BE199"/>
  <c r="BE214"/>
  <c r="BE215"/>
  <c r="BE223"/>
  <c r="BE273"/>
  <c r="BE313"/>
  <c r="BE345"/>
  <c r="BE348"/>
  <c r="BE351"/>
  <c r="BE405"/>
  <c r="BE476"/>
  <c r="BE584"/>
  <c r="BE589"/>
  <c r="BE595"/>
  <c r="BE626"/>
  <c r="BE748"/>
  <c r="BE788"/>
  <c r="BE800"/>
  <c r="BE812"/>
  <c r="BE889"/>
  <c r="BE897"/>
  <c r="BE905"/>
  <c r="BE907"/>
  <c r="BE915"/>
  <c r="BE923"/>
  <c r="BE927"/>
  <c r="BE929"/>
  <c r="BE931"/>
  <c r="BE937"/>
  <c r="BE1053"/>
  <c r="BE1098"/>
  <c r="BE1106"/>
  <c r="F145"/>
  <c r="BE230"/>
  <c r="BE237"/>
  <c r="BE249"/>
  <c r="BE267"/>
  <c r="BE414"/>
  <c r="BE417"/>
  <c r="BE451"/>
  <c r="BE455"/>
  <c r="BE500"/>
  <c r="BE553"/>
  <c r="BE570"/>
  <c r="BE633"/>
  <c r="BE647"/>
  <c r="BE661"/>
  <c r="BE693"/>
  <c r="BE706"/>
  <c r="BE709"/>
  <c r="BE711"/>
  <c r="BE735"/>
  <c r="BE737"/>
  <c r="BE753"/>
  <c r="BE784"/>
  <c r="BE796"/>
  <c r="BE798"/>
  <c r="BE802"/>
  <c r="BE839"/>
  <c r="BE845"/>
  <c r="BE865"/>
  <c r="BE953"/>
  <c r="BE961"/>
  <c r="BE976"/>
  <c r="BE1093"/>
  <c r="BE1096"/>
  <c r="BE1102"/>
  <c r="BE1105"/>
  <c r="BE1110"/>
  <c r="BE1159"/>
  <c r="BE1161"/>
  <c r="BE162"/>
  <c r="BE171"/>
  <c r="BE256"/>
  <c r="BE261"/>
  <c r="BE320"/>
  <c r="BE323"/>
  <c r="BE426"/>
  <c r="BE442"/>
  <c r="BE446"/>
  <c r="BE447"/>
  <c r="BE452"/>
  <c r="BE469"/>
  <c r="BE513"/>
  <c r="BE544"/>
  <c r="BE547"/>
  <c r="BE563"/>
  <c r="BE580"/>
  <c r="BE596"/>
  <c r="BE600"/>
  <c r="BE602"/>
  <c r="BE611"/>
  <c r="BE618"/>
  <c r="BE675"/>
  <c r="BE697"/>
  <c r="BE702"/>
  <c r="BE705"/>
  <c r="BE708"/>
  <c r="BE718"/>
  <c r="BE764"/>
  <c r="BE792"/>
  <c r="BE810"/>
  <c r="BE814"/>
  <c r="BE820"/>
  <c r="BE843"/>
  <c r="BE847"/>
  <c r="BE863"/>
  <c r="BE867"/>
  <c r="BE871"/>
  <c r="BE883"/>
  <c r="BE891"/>
  <c r="BE893"/>
  <c r="BE899"/>
  <c r="BE917"/>
  <c r="BE925"/>
  <c r="BE975"/>
  <c r="BE1041"/>
  <c r="BE1046"/>
  <c r="BE1048"/>
  <c r="BE1084"/>
  <c r="BE1107"/>
  <c r="BE209"/>
  <c r="BE216"/>
  <c r="BE248"/>
  <c r="BE252"/>
  <c r="BE285"/>
  <c r="BE387"/>
  <c r="BE438"/>
  <c r="BE439"/>
  <c r="BE456"/>
  <c r="BE465"/>
  <c r="BE466"/>
  <c r="BE488"/>
  <c r="BE523"/>
  <c r="BE529"/>
  <c r="BE535"/>
  <c r="BE550"/>
  <c r="BE556"/>
  <c r="BE560"/>
  <c r="BE724"/>
  <c r="BE725"/>
  <c r="BE728"/>
  <c r="BE758"/>
  <c r="BE762"/>
  <c r="BE774"/>
  <c r="BE794"/>
  <c r="BE861"/>
  <c r="BE881"/>
  <c r="BE895"/>
  <c r="BE921"/>
  <c r="BE933"/>
  <c r="BE939"/>
  <c r="BE1097"/>
  <c r="BE1126"/>
  <c r="BE172"/>
  <c r="BE193"/>
  <c r="BE203"/>
  <c r="BE236"/>
  <c r="BE255"/>
  <c r="BE257"/>
  <c r="BE264"/>
  <c r="BE270"/>
  <c r="BE279"/>
  <c r="BE296"/>
  <c r="BE342"/>
  <c r="BE365"/>
  <c r="BE390"/>
  <c r="BE450"/>
  <c r="BE509"/>
  <c r="BE541"/>
  <c r="BE598"/>
  <c r="BE639"/>
  <c r="BE642"/>
  <c r="BE678"/>
  <c r="BE713"/>
  <c r="BE721"/>
  <c r="BE804"/>
  <c r="BE818"/>
  <c r="BE837"/>
  <c r="BE849"/>
  <c r="BE851"/>
  <c r="BE855"/>
  <c r="BE859"/>
  <c r="BE869"/>
  <c r="BE885"/>
  <c r="BE887"/>
  <c r="BE948"/>
  <c r="BE949"/>
  <c r="BE1021"/>
  <c r="BE1039"/>
  <c r="BE1063"/>
  <c r="BE1075"/>
  <c r="BE1078"/>
  <c r="BE1114"/>
  <c r="BE1156"/>
  <c i="15" r="F94"/>
  <c r="BE152"/>
  <c r="BE161"/>
  <c r="BE166"/>
  <c r="BE174"/>
  <c r="BE181"/>
  <c r="BE183"/>
  <c r="BE189"/>
  <c r="BE191"/>
  <c r="BE192"/>
  <c r="BE194"/>
  <c r="BE199"/>
  <c r="BE203"/>
  <c r="BE206"/>
  <c r="BE219"/>
  <c r="BE227"/>
  <c r="BE279"/>
  <c r="J131"/>
  <c r="BE141"/>
  <c r="BE163"/>
  <c r="BE165"/>
  <c r="BE187"/>
  <c r="BE213"/>
  <c r="BE228"/>
  <c r="BE238"/>
  <c r="BE254"/>
  <c r="BE257"/>
  <c r="BE267"/>
  <c r="BE269"/>
  <c r="BE275"/>
  <c i="14" r="J126"/>
  <c r="J101"/>
  <c i="15" r="BE148"/>
  <c r="BE158"/>
  <c r="BE167"/>
  <c r="BE168"/>
  <c r="BE177"/>
  <c r="BE178"/>
  <c r="BE182"/>
  <c r="BE196"/>
  <c r="BE197"/>
  <c r="BE208"/>
  <c r="BE211"/>
  <c r="BE216"/>
  <c r="BE251"/>
  <c r="BE153"/>
  <c r="BE160"/>
  <c r="BE162"/>
  <c r="BE164"/>
  <c r="BE184"/>
  <c r="BE214"/>
  <c r="BE220"/>
  <c r="BE221"/>
  <c r="BE224"/>
  <c r="BE234"/>
  <c r="BE240"/>
  <c r="BE242"/>
  <c r="BE248"/>
  <c r="BE256"/>
  <c r="BE265"/>
  <c r="BE276"/>
  <c r="E122"/>
  <c r="BE137"/>
  <c r="BE138"/>
  <c r="BE139"/>
  <c r="BE146"/>
  <c r="BE156"/>
  <c r="BE157"/>
  <c r="BE198"/>
  <c r="BE210"/>
  <c r="BE212"/>
  <c r="BE246"/>
  <c r="BE247"/>
  <c r="BE249"/>
  <c r="BE259"/>
  <c r="BE260"/>
  <c r="BE262"/>
  <c r="BE274"/>
  <c r="J91"/>
  <c r="BE144"/>
  <c r="BE145"/>
  <c r="BE150"/>
  <c r="BE151"/>
  <c r="BE159"/>
  <c r="BE169"/>
  <c r="BE170"/>
  <c r="BE171"/>
  <c r="BE195"/>
  <c r="BE202"/>
  <c r="BE204"/>
  <c r="BE207"/>
  <c r="BE209"/>
  <c r="BE218"/>
  <c r="BE230"/>
  <c r="BE232"/>
  <c r="BE236"/>
  <c r="BE255"/>
  <c r="BE261"/>
  <c r="BE136"/>
  <c r="BE140"/>
  <c r="BE142"/>
  <c r="BE149"/>
  <c r="BE176"/>
  <c r="BE179"/>
  <c r="BE185"/>
  <c r="BE201"/>
  <c r="BE250"/>
  <c r="BE264"/>
  <c r="BE266"/>
  <c r="BE271"/>
  <c r="BE272"/>
  <c r="BE273"/>
  <c r="BE277"/>
  <c r="BE143"/>
  <c r="BE154"/>
  <c r="BE172"/>
  <c r="BE175"/>
  <c r="BE186"/>
  <c r="BE188"/>
  <c r="BE190"/>
  <c r="BE200"/>
  <c r="BE215"/>
  <c r="BE222"/>
  <c r="BE223"/>
  <c r="BE225"/>
  <c r="BE226"/>
  <c r="BE244"/>
  <c r="BE252"/>
  <c r="BE253"/>
  <c r="BE263"/>
  <c i="13" r="J130"/>
  <c r="J101"/>
  <c i="14" r="J119"/>
  <c r="F96"/>
  <c r="J122"/>
  <c r="BE127"/>
  <c r="BE128"/>
  <c r="E85"/>
  <c i="12" r="J128"/>
  <c r="J101"/>
  <c i="13" r="J123"/>
  <c r="E85"/>
  <c r="BE139"/>
  <c r="BE148"/>
  <c r="F96"/>
  <c r="BE138"/>
  <c r="BE142"/>
  <c r="BE144"/>
  <c r="BE147"/>
  <c r="BE135"/>
  <c r="BE141"/>
  <c r="BE157"/>
  <c r="BE134"/>
  <c r="BE137"/>
  <c r="BE140"/>
  <c r="BE156"/>
  <c r="J96"/>
  <c r="BE132"/>
  <c r="BE133"/>
  <c r="BE146"/>
  <c r="BE131"/>
  <c r="BE143"/>
  <c r="BE151"/>
  <c r="BE153"/>
  <c r="BE149"/>
  <c r="BE150"/>
  <c r="BE154"/>
  <c i="12" r="J124"/>
  <c r="BE137"/>
  <c i="11" r="BK126"/>
  <c r="J126"/>
  <c i="12" r="E113"/>
  <c r="F124"/>
  <c r="BE129"/>
  <c r="BE131"/>
  <c r="BE133"/>
  <c r="BE136"/>
  <c r="J121"/>
  <c r="BE141"/>
  <c r="BE143"/>
  <c r="BE140"/>
  <c r="BE135"/>
  <c r="BE138"/>
  <c r="BE147"/>
  <c r="BE142"/>
  <c r="BE144"/>
  <c r="BE146"/>
  <c i="11" r="E112"/>
  <c r="BE139"/>
  <c r="F123"/>
  <c r="BE130"/>
  <c r="BE132"/>
  <c r="BE136"/>
  <c r="BE144"/>
  <c r="BE128"/>
  <c r="BE146"/>
  <c r="BE150"/>
  <c r="J120"/>
  <c r="BE138"/>
  <c r="BE141"/>
  <c r="BE145"/>
  <c i="10" r="BK129"/>
  <c r="J129"/>
  <c i="11" r="BE133"/>
  <c r="BE147"/>
  <c r="BE148"/>
  <c r="J96"/>
  <c r="BE151"/>
  <c r="BE131"/>
  <c r="BE137"/>
  <c r="BE134"/>
  <c r="BE135"/>
  <c r="BE140"/>
  <c r="BE142"/>
  <c r="BE143"/>
  <c i="10" r="BE131"/>
  <c r="BE146"/>
  <c i="9" r="J127"/>
  <c r="J101"/>
  <c i="10" r="J93"/>
  <c r="BE141"/>
  <c r="BE143"/>
  <c r="BE140"/>
  <c r="E85"/>
  <c r="BE135"/>
  <c r="BE137"/>
  <c r="BE138"/>
  <c r="BE147"/>
  <c r="BE148"/>
  <c r="BE155"/>
  <c r="J96"/>
  <c r="BE133"/>
  <c r="BE144"/>
  <c r="BE149"/>
  <c r="BE150"/>
  <c r="BE151"/>
  <c r="F96"/>
  <c r="BE132"/>
  <c r="BE134"/>
  <c r="BE139"/>
  <c r="BE152"/>
  <c r="BE153"/>
  <c i="9" r="J96"/>
  <c r="BE128"/>
  <c r="BE136"/>
  <c r="J93"/>
  <c r="F123"/>
  <c r="BE129"/>
  <c r="BE137"/>
  <c r="E85"/>
  <c r="BE133"/>
  <c i="8" r="BK126"/>
  <c r="J126"/>
  <c r="J100"/>
  <c i="9" r="BE145"/>
  <c r="BE130"/>
  <c r="BE131"/>
  <c r="BE132"/>
  <c r="BE134"/>
  <c r="BE138"/>
  <c r="BE139"/>
  <c r="BE140"/>
  <c r="BE141"/>
  <c r="BE142"/>
  <c r="BE143"/>
  <c r="BE146"/>
  <c r="BE135"/>
  <c i="8" r="F123"/>
  <c r="BE139"/>
  <c r="BE141"/>
  <c r="BE152"/>
  <c r="BE161"/>
  <c r="BE166"/>
  <c r="BE167"/>
  <c r="BE168"/>
  <c r="BE173"/>
  <c r="BE175"/>
  <c r="BE177"/>
  <c r="BE187"/>
  <c r="BE151"/>
  <c r="BE156"/>
  <c r="BE162"/>
  <c r="BE163"/>
  <c r="BE171"/>
  <c r="BE179"/>
  <c r="E112"/>
  <c r="J123"/>
  <c r="BE131"/>
  <c r="BE133"/>
  <c r="BE136"/>
  <c r="BE143"/>
  <c r="BE145"/>
  <c r="BE148"/>
  <c r="BE149"/>
  <c r="BE154"/>
  <c r="BE164"/>
  <c r="BE165"/>
  <c r="BE174"/>
  <c i="7" r="BK127"/>
  <c r="J127"/>
  <c i="8" r="J93"/>
  <c r="BE128"/>
  <c r="BE129"/>
  <c r="BE135"/>
  <c r="BE150"/>
  <c r="BE157"/>
  <c r="BE160"/>
  <c r="BE172"/>
  <c r="BE182"/>
  <c r="BE183"/>
  <c r="BE184"/>
  <c r="BE186"/>
  <c r="BE188"/>
  <c r="BE132"/>
  <c r="BE159"/>
  <c r="BE170"/>
  <c r="BE176"/>
  <c r="BE181"/>
  <c r="BE130"/>
  <c r="BE134"/>
  <c r="BE137"/>
  <c r="BE144"/>
  <c r="BE147"/>
  <c r="BE153"/>
  <c r="BE158"/>
  <c r="BE189"/>
  <c r="BE192"/>
  <c r="BE193"/>
  <c r="BE138"/>
  <c r="BE140"/>
  <c r="BE142"/>
  <c r="BE146"/>
  <c r="BE155"/>
  <c r="BE178"/>
  <c r="BE180"/>
  <c r="BE185"/>
  <c r="BE190"/>
  <c r="BE169"/>
  <c i="6" r="J123"/>
  <c r="J99"/>
  <c i="7" r="E85"/>
  <c r="BE144"/>
  <c r="BE169"/>
  <c r="BE172"/>
  <c r="BE174"/>
  <c r="BE131"/>
  <c r="BE139"/>
  <c r="BE143"/>
  <c r="BE152"/>
  <c r="BE176"/>
  <c r="BE180"/>
  <c r="BE135"/>
  <c r="BE138"/>
  <c r="BE142"/>
  <c r="BE154"/>
  <c r="BE167"/>
  <c r="BE171"/>
  <c r="J93"/>
  <c r="BE133"/>
  <c r="BE134"/>
  <c r="BE136"/>
  <c r="BE140"/>
  <c r="BE147"/>
  <c r="BE148"/>
  <c r="BE150"/>
  <c r="BE159"/>
  <c r="BE160"/>
  <c r="BE163"/>
  <c r="BE166"/>
  <c r="BE175"/>
  <c r="BE181"/>
  <c r="F124"/>
  <c r="BE130"/>
  <c r="BE137"/>
  <c r="BE155"/>
  <c r="BE157"/>
  <c r="BE158"/>
  <c r="BE162"/>
  <c r="BE173"/>
  <c r="J124"/>
  <c r="BE132"/>
  <c r="BE145"/>
  <c r="BE151"/>
  <c r="BE161"/>
  <c r="BE165"/>
  <c r="BE141"/>
  <c r="BE149"/>
  <c r="BE153"/>
  <c r="BE168"/>
  <c r="BE177"/>
  <c r="BE178"/>
  <c r="BE129"/>
  <c r="BE146"/>
  <c r="BE156"/>
  <c r="BE170"/>
  <c i="6" r="J91"/>
  <c r="BE128"/>
  <c r="BE133"/>
  <c r="BE136"/>
  <c r="BE143"/>
  <c r="BE161"/>
  <c r="BE162"/>
  <c r="BE163"/>
  <c r="BE165"/>
  <c i="5" r="J134"/>
  <c r="J100"/>
  <c i="6" r="E85"/>
  <c r="J119"/>
  <c r="BE140"/>
  <c r="BE147"/>
  <c r="BE154"/>
  <c r="BE155"/>
  <c r="BE157"/>
  <c r="BE168"/>
  <c r="BE169"/>
  <c r="BE172"/>
  <c i="5" r="J179"/>
  <c r="J105"/>
  <c i="6" r="F94"/>
  <c r="BE148"/>
  <c r="BE130"/>
  <c r="BE146"/>
  <c r="BE152"/>
  <c r="BE124"/>
  <c r="BE125"/>
  <c r="BE127"/>
  <c r="BE131"/>
  <c r="BE135"/>
  <c r="BE156"/>
  <c r="BE173"/>
  <c r="BE174"/>
  <c r="BE175"/>
  <c r="BE134"/>
  <c r="BE138"/>
  <c r="BE144"/>
  <c r="BE145"/>
  <c r="BE150"/>
  <c r="BE164"/>
  <c r="BE166"/>
  <c r="BE170"/>
  <c r="BE171"/>
  <c r="BE177"/>
  <c r="BE137"/>
  <c r="BE139"/>
  <c r="BE149"/>
  <c r="BE153"/>
  <c r="BE160"/>
  <c r="BE167"/>
  <c r="BE126"/>
  <c r="BE129"/>
  <c r="BE132"/>
  <c r="BE141"/>
  <c r="BE142"/>
  <c r="BE151"/>
  <c r="BE158"/>
  <c r="BE159"/>
  <c i="5" r="BE141"/>
  <c r="BE147"/>
  <c r="BE186"/>
  <c r="BE200"/>
  <c r="BE202"/>
  <c r="BE203"/>
  <c r="BE204"/>
  <c r="BE214"/>
  <c r="BE222"/>
  <c r="BE242"/>
  <c r="BE252"/>
  <c r="BE254"/>
  <c r="BE267"/>
  <c r="BE271"/>
  <c r="BE276"/>
  <c r="BE277"/>
  <c r="BE278"/>
  <c r="BE279"/>
  <c r="BE280"/>
  <c r="BE281"/>
  <c r="BE282"/>
  <c r="BE285"/>
  <c r="BE287"/>
  <c r="BE289"/>
  <c r="BE304"/>
  <c r="BE305"/>
  <c r="BE306"/>
  <c r="BE319"/>
  <c r="E120"/>
  <c r="BE146"/>
  <c r="BE148"/>
  <c r="BE161"/>
  <c r="BE166"/>
  <c r="BE167"/>
  <c r="BE210"/>
  <c r="BE211"/>
  <c r="BE226"/>
  <c r="BE238"/>
  <c r="BE240"/>
  <c r="BE243"/>
  <c r="BE247"/>
  <c r="BE248"/>
  <c r="BE259"/>
  <c r="BE299"/>
  <c r="BE300"/>
  <c r="BE311"/>
  <c i="4" r="J135"/>
  <c r="J100"/>
  <c i="5" r="J126"/>
  <c r="BE137"/>
  <c r="BE143"/>
  <c r="BE149"/>
  <c r="BE168"/>
  <c r="BE185"/>
  <c r="BE189"/>
  <c r="BE190"/>
  <c r="BE194"/>
  <c r="BE197"/>
  <c r="BE220"/>
  <c r="BE224"/>
  <c r="BE225"/>
  <c r="BE229"/>
  <c r="BE235"/>
  <c r="BE239"/>
  <c r="BE246"/>
  <c r="BE251"/>
  <c r="BE264"/>
  <c r="BE291"/>
  <c r="BE292"/>
  <c r="BE301"/>
  <c r="BE307"/>
  <c r="F129"/>
  <c r="BE138"/>
  <c r="BE142"/>
  <c r="BE153"/>
  <c r="BE157"/>
  <c r="BE169"/>
  <c r="BE176"/>
  <c r="BE180"/>
  <c r="BE181"/>
  <c r="BE184"/>
  <c r="BE191"/>
  <c r="BE196"/>
  <c r="BE209"/>
  <c r="BE221"/>
  <c r="BE255"/>
  <c r="BE257"/>
  <c r="BE258"/>
  <c r="BE261"/>
  <c r="BE263"/>
  <c r="BE266"/>
  <c r="BE269"/>
  <c r="BE270"/>
  <c r="BE284"/>
  <c r="BE296"/>
  <c r="BE297"/>
  <c r="BE298"/>
  <c r="BE310"/>
  <c r="BE315"/>
  <c r="BE317"/>
  <c r="BE140"/>
  <c r="BE151"/>
  <c r="BE154"/>
  <c r="BE173"/>
  <c r="BE177"/>
  <c r="BE188"/>
  <c r="BE205"/>
  <c r="BE215"/>
  <c r="BE223"/>
  <c r="BE231"/>
  <c r="BE237"/>
  <c r="BE253"/>
  <c r="BE260"/>
  <c r="BE273"/>
  <c r="BE274"/>
  <c r="BE288"/>
  <c r="BE294"/>
  <c r="BE295"/>
  <c r="BE302"/>
  <c r="BE303"/>
  <c r="BE313"/>
  <c r="BE314"/>
  <c r="BE155"/>
  <c r="BE170"/>
  <c r="BE172"/>
  <c r="BE183"/>
  <c r="BE187"/>
  <c r="BE192"/>
  <c r="BE193"/>
  <c r="BE201"/>
  <c r="BE212"/>
  <c r="BE213"/>
  <c r="BE217"/>
  <c r="BE218"/>
  <c r="BE228"/>
  <c r="BE230"/>
  <c r="BE234"/>
  <c r="BE244"/>
  <c r="BE250"/>
  <c r="BE262"/>
  <c r="BE265"/>
  <c r="BE268"/>
  <c r="BE272"/>
  <c r="BE283"/>
  <c r="BE308"/>
  <c r="BE320"/>
  <c i="4" r="J163"/>
  <c r="J105"/>
  <c i="5" r="J94"/>
  <c r="BE135"/>
  <c r="BE136"/>
  <c r="BE139"/>
  <c r="BE150"/>
  <c r="BE159"/>
  <c r="BE182"/>
  <c r="BE195"/>
  <c r="BE206"/>
  <c r="BE207"/>
  <c r="BE208"/>
  <c r="BE219"/>
  <c r="BE241"/>
  <c r="BE245"/>
  <c r="BE144"/>
  <c r="BE158"/>
  <c r="BE160"/>
  <c r="BE162"/>
  <c r="BE163"/>
  <c r="BE164"/>
  <c r="BE165"/>
  <c r="BE171"/>
  <c r="BE174"/>
  <c r="BE175"/>
  <c r="BE198"/>
  <c r="BE216"/>
  <c r="BE232"/>
  <c r="BE233"/>
  <c r="BE236"/>
  <c r="BE249"/>
  <c r="BE256"/>
  <c r="BE275"/>
  <c r="BE286"/>
  <c r="BE290"/>
  <c r="BE309"/>
  <c r="BE312"/>
  <c i="3" r="J208"/>
  <c r="J106"/>
  <c i="4" r="F94"/>
  <c r="J127"/>
  <c r="BE143"/>
  <c r="BE144"/>
  <c r="BE146"/>
  <c r="BE157"/>
  <c r="BE158"/>
  <c r="BE183"/>
  <c r="BE184"/>
  <c r="BE185"/>
  <c r="BE187"/>
  <c r="BE205"/>
  <c r="BE207"/>
  <c r="BE219"/>
  <c r="BE222"/>
  <c r="BE249"/>
  <c r="BE261"/>
  <c r="BE271"/>
  <c i="3" r="J130"/>
  <c r="J100"/>
  <c i="4" r="J130"/>
  <c r="BE180"/>
  <c r="BE181"/>
  <c r="BE182"/>
  <c r="BE196"/>
  <c r="BE203"/>
  <c r="BE209"/>
  <c r="BE210"/>
  <c r="BE218"/>
  <c r="BE227"/>
  <c r="BE228"/>
  <c r="BE234"/>
  <c r="BE242"/>
  <c r="BE247"/>
  <c r="BE257"/>
  <c r="BE298"/>
  <c r="BE167"/>
  <c r="BE168"/>
  <c r="BE169"/>
  <c r="BE225"/>
  <c r="BE226"/>
  <c r="BE233"/>
  <c r="BE248"/>
  <c r="BE253"/>
  <c r="BE254"/>
  <c r="BE260"/>
  <c r="BE262"/>
  <c r="BE264"/>
  <c r="BE265"/>
  <c r="BE267"/>
  <c r="BE269"/>
  <c r="BE270"/>
  <c r="BE272"/>
  <c r="BE273"/>
  <c r="BE274"/>
  <c r="BE275"/>
  <c r="BE278"/>
  <c r="BE288"/>
  <c r="BE301"/>
  <c r="BE137"/>
  <c r="BE151"/>
  <c r="BE155"/>
  <c r="BE161"/>
  <c r="BE164"/>
  <c r="BE165"/>
  <c r="BE166"/>
  <c r="BE170"/>
  <c r="BE171"/>
  <c r="BE172"/>
  <c r="BE173"/>
  <c r="BE176"/>
  <c r="BE178"/>
  <c r="BE188"/>
  <c r="BE208"/>
  <c r="BE211"/>
  <c r="BE212"/>
  <c r="BE213"/>
  <c r="BE224"/>
  <c r="BE230"/>
  <c r="BE232"/>
  <c r="BE239"/>
  <c r="BE243"/>
  <c r="BE244"/>
  <c r="BE258"/>
  <c r="BE268"/>
  <c r="BE276"/>
  <c r="BE304"/>
  <c r="BE140"/>
  <c r="BE159"/>
  <c r="BE174"/>
  <c r="BE175"/>
  <c r="BE179"/>
  <c r="BE191"/>
  <c r="BE192"/>
  <c r="BE193"/>
  <c r="BE195"/>
  <c r="BE197"/>
  <c r="BE200"/>
  <c r="BE202"/>
  <c r="BE215"/>
  <c r="BE216"/>
  <c r="BE217"/>
  <c r="BE223"/>
  <c r="BE236"/>
  <c r="BE245"/>
  <c r="BE250"/>
  <c r="BE251"/>
  <c r="BE255"/>
  <c r="BE256"/>
  <c r="BE259"/>
  <c r="BE279"/>
  <c r="BE280"/>
  <c r="BE281"/>
  <c r="BE282"/>
  <c r="BE283"/>
  <c r="BE286"/>
  <c r="BE287"/>
  <c r="BE289"/>
  <c r="BE290"/>
  <c r="BE294"/>
  <c r="E85"/>
  <c r="BE141"/>
  <c r="BE148"/>
  <c r="BE150"/>
  <c r="BE152"/>
  <c r="BE153"/>
  <c r="BE160"/>
  <c r="BE220"/>
  <c r="BE229"/>
  <c r="BE231"/>
  <c r="BE237"/>
  <c r="BE284"/>
  <c r="BE285"/>
  <c r="BE295"/>
  <c r="BE296"/>
  <c r="BE303"/>
  <c r="BE138"/>
  <c r="BE139"/>
  <c r="BE147"/>
  <c r="BE154"/>
  <c r="BE189"/>
  <c r="BE190"/>
  <c r="BE194"/>
  <c r="BE204"/>
  <c r="BE221"/>
  <c r="BE235"/>
  <c r="BE246"/>
  <c r="BE266"/>
  <c r="BE291"/>
  <c r="BE292"/>
  <c r="BE293"/>
  <c r="BE136"/>
  <c r="BE156"/>
  <c r="BE198"/>
  <c r="BE199"/>
  <c r="BE201"/>
  <c r="BE214"/>
  <c r="BE238"/>
  <c r="BE240"/>
  <c r="BE241"/>
  <c r="BE252"/>
  <c r="BE277"/>
  <c r="BE299"/>
  <c r="BE300"/>
  <c i="3" r="J94"/>
  <c r="BE131"/>
  <c r="BE138"/>
  <c r="BE145"/>
  <c r="BE158"/>
  <c r="BE178"/>
  <c i="2" r="BK377"/>
  <c r="J377"/>
  <c r="J106"/>
  <c i="3" r="BE155"/>
  <c r="BE166"/>
  <c r="BE190"/>
  <c r="BE209"/>
  <c r="J122"/>
  <c r="BE176"/>
  <c r="BE194"/>
  <c r="BE198"/>
  <c r="BE200"/>
  <c r="E85"/>
  <c r="F125"/>
  <c r="BE151"/>
  <c r="BE169"/>
  <c r="BE204"/>
  <c r="BE206"/>
  <c i="2" r="BK141"/>
  <c r="BK140"/>
  <c r="J140"/>
  <c i="3" r="BE144"/>
  <c r="BE162"/>
  <c r="BE170"/>
  <c r="BE184"/>
  <c r="BE199"/>
  <c r="BE220"/>
  <c r="BE132"/>
  <c r="BE177"/>
  <c r="BE201"/>
  <c i="1" r="BD96"/>
  <c r="BB96"/>
  <c r="AW96"/>
  <c r="BA96"/>
  <c i="2" r="E85"/>
  <c r="J91"/>
  <c r="F94"/>
  <c r="J94"/>
  <c r="BE143"/>
  <c r="BE144"/>
  <c r="BE145"/>
  <c r="BE146"/>
  <c r="BE147"/>
  <c r="BE148"/>
  <c r="BE149"/>
  <c r="BE150"/>
  <c r="BE151"/>
  <c r="BE156"/>
  <c r="BE159"/>
  <c r="BE162"/>
  <c r="BE163"/>
  <c r="BE167"/>
  <c r="BE169"/>
  <c r="BE172"/>
  <c r="BE176"/>
  <c r="BE178"/>
  <c r="BE182"/>
  <c r="BE185"/>
  <c r="BE186"/>
  <c r="BE187"/>
  <c r="BE191"/>
  <c r="BE192"/>
  <c r="BE198"/>
  <c r="BE200"/>
  <c r="BE201"/>
  <c r="BE202"/>
  <c r="BE205"/>
  <c r="BE217"/>
  <c r="BE218"/>
  <c r="BE230"/>
  <c r="BE240"/>
  <c r="BE245"/>
  <c r="BE248"/>
  <c r="BE251"/>
  <c r="BE266"/>
  <c r="BE270"/>
  <c r="BE273"/>
  <c r="BE277"/>
  <c r="BE280"/>
  <c r="BE283"/>
  <c r="BE284"/>
  <c r="BE287"/>
  <c r="BE288"/>
  <c r="BE293"/>
  <c r="BE298"/>
  <c r="BE299"/>
  <c r="BE300"/>
  <c r="BE304"/>
  <c r="BE308"/>
  <c r="BE312"/>
  <c r="BE317"/>
  <c r="BE321"/>
  <c r="BE325"/>
  <c r="BE328"/>
  <c r="BE329"/>
  <c r="BE332"/>
  <c r="BE335"/>
  <c r="BE338"/>
  <c r="BE341"/>
  <c r="BE344"/>
  <c r="BE347"/>
  <c r="BE350"/>
  <c r="BE353"/>
  <c r="BE356"/>
  <c r="BE359"/>
  <c r="BE362"/>
  <c r="BE363"/>
  <c r="BE367"/>
  <c r="BE369"/>
  <c r="BE370"/>
  <c r="BE371"/>
  <c r="BE372"/>
  <c r="BE374"/>
  <c r="BE376"/>
  <c r="BE379"/>
  <c r="BE383"/>
  <c r="BE387"/>
  <c r="BE393"/>
  <c r="BE395"/>
  <c r="BE398"/>
  <c r="BE402"/>
  <c r="BE416"/>
  <c r="BE418"/>
  <c r="BE423"/>
  <c r="BE425"/>
  <c r="BE433"/>
  <c r="BE436"/>
  <c r="BE439"/>
  <c r="BE443"/>
  <c r="BE446"/>
  <c r="BE450"/>
  <c r="BE452"/>
  <c r="BE454"/>
  <c r="BE456"/>
  <c r="BE457"/>
  <c r="BE459"/>
  <c r="BE460"/>
  <c r="BE461"/>
  <c r="BE463"/>
  <c r="BE465"/>
  <c r="BE468"/>
  <c r="BE469"/>
  <c r="BE472"/>
  <c r="BE473"/>
  <c r="BE475"/>
  <c r="BE477"/>
  <c r="BE478"/>
  <c r="BE489"/>
  <c r="BE491"/>
  <c r="BE496"/>
  <c r="BE501"/>
  <c r="BE503"/>
  <c r="BE505"/>
  <c r="BE507"/>
  <c r="BE509"/>
  <c r="BE511"/>
  <c r="BE513"/>
  <c r="BE515"/>
  <c r="BE517"/>
  <c r="BE519"/>
  <c r="BE521"/>
  <c r="BE523"/>
  <c r="BE525"/>
  <c r="BE527"/>
  <c r="BE529"/>
  <c r="BE531"/>
  <c r="BE533"/>
  <c r="BE535"/>
  <c r="BE537"/>
  <c r="BE539"/>
  <c r="BE541"/>
  <c r="BE543"/>
  <c r="BE545"/>
  <c r="BE547"/>
  <c r="BE549"/>
  <c r="BE551"/>
  <c r="BE553"/>
  <c r="BE555"/>
  <c r="BE557"/>
  <c r="BE559"/>
  <c r="BE561"/>
  <c r="BE563"/>
  <c r="BE565"/>
  <c r="BE567"/>
  <c r="BE569"/>
  <c r="BE571"/>
  <c r="BE573"/>
  <c r="BE575"/>
  <c r="BE577"/>
  <c r="BE579"/>
  <c r="BE581"/>
  <c r="BE583"/>
  <c r="BE591"/>
  <c r="BE593"/>
  <c r="BE595"/>
  <c r="BE597"/>
  <c r="BE599"/>
  <c r="BE601"/>
  <c r="BE603"/>
  <c r="BE605"/>
  <c r="BE607"/>
  <c r="BE609"/>
  <c r="BE611"/>
  <c r="BE613"/>
  <c r="BE615"/>
  <c r="BE617"/>
  <c r="BE619"/>
  <c r="BE621"/>
  <c r="BE623"/>
  <c r="BE625"/>
  <c r="BE627"/>
  <c r="BE629"/>
  <c r="BE631"/>
  <c r="BE633"/>
  <c r="BE635"/>
  <c r="BE637"/>
  <c r="BE639"/>
  <c r="BE641"/>
  <c r="BE643"/>
  <c r="BE645"/>
  <c r="BE647"/>
  <c r="BE649"/>
  <c r="BE650"/>
  <c r="BE652"/>
  <c r="BE658"/>
  <c r="BE661"/>
  <c r="BE662"/>
  <c r="BE664"/>
  <c r="BE665"/>
  <c r="BE666"/>
  <c r="BE668"/>
  <c r="BE671"/>
  <c r="BE677"/>
  <c r="BE680"/>
  <c r="BE688"/>
  <c r="BE690"/>
  <c r="BE694"/>
  <c r="BE695"/>
  <c r="BE696"/>
  <c r="BE701"/>
  <c r="BE707"/>
  <c r="BE710"/>
  <c r="BE716"/>
  <c r="BE720"/>
  <c r="BE726"/>
  <c r="BE729"/>
  <c r="BE735"/>
  <c r="BE739"/>
  <c r="BE741"/>
  <c r="BE745"/>
  <c r="BE748"/>
  <c r="BE749"/>
  <c r="BE750"/>
  <c r="BE752"/>
  <c r="BE754"/>
  <c r="BE757"/>
  <c r="BE758"/>
  <c r="BE759"/>
  <c r="BE760"/>
  <c r="BE763"/>
  <c r="BE767"/>
  <c r="BE771"/>
  <c r="BE774"/>
  <c r="BE776"/>
  <c r="BE778"/>
  <c r="BE782"/>
  <c r="BE783"/>
  <c r="BE801"/>
  <c r="BE802"/>
  <c r="BE804"/>
  <c r="BE805"/>
  <c r="BE806"/>
  <c i="1" r="BC96"/>
  <c i="3" r="F37"/>
  <c i="1" r="BB97"/>
  <c i="5" r="F37"/>
  <c i="1" r="BB99"/>
  <c i="7" r="F38"/>
  <c i="1" r="BA102"/>
  <c i="8" r="F40"/>
  <c i="1" r="BC103"/>
  <c i="11" r="J38"/>
  <c i="1" r="AW106"/>
  <c i="13" r="F41"/>
  <c i="1" r="BD108"/>
  <c i="15" r="F39"/>
  <c i="1" r="BD110"/>
  <c i="17" r="F39"/>
  <c i="1" r="BD113"/>
  <c i="17" r="F36"/>
  <c i="1" r="BA113"/>
  <c i="19" r="J36"/>
  <c i="1" r="AW115"/>
  <c i="19" r="F38"/>
  <c i="1" r="BC115"/>
  <c i="20" r="F37"/>
  <c i="1" r="BB116"/>
  <c i="21" r="F39"/>
  <c i="1" r="BB118"/>
  <c i="21" r="F40"/>
  <c i="1" r="BC118"/>
  <c i="22" r="F38"/>
  <c i="1" r="BA119"/>
  <c i="22" r="F39"/>
  <c i="1" r="BB119"/>
  <c i="23" r="J38"/>
  <c i="1" r="AW120"/>
  <c i="23" r="F40"/>
  <c i="1" r="BC120"/>
  <c i="25" r="F38"/>
  <c i="1" r="BC122"/>
  <c i="23" r="J34"/>
  <c i="3" r="F36"/>
  <c i="1" r="BA97"/>
  <c i="5" r="J36"/>
  <c i="1" r="AW99"/>
  <c i="7" r="J38"/>
  <c i="1" r="AW102"/>
  <c i="8" r="F41"/>
  <c i="1" r="BD103"/>
  <c i="11" r="F40"/>
  <c i="1" r="BC106"/>
  <c i="12" r="F41"/>
  <c i="1" r="BD107"/>
  <c i="14" r="F38"/>
  <c i="1" r="BA109"/>
  <c i="14" r="F40"/>
  <c i="1" r="BC109"/>
  <c i="16" r="F36"/>
  <c i="1" r="BA112"/>
  <c i="25" r="F39"/>
  <c i="1" r="BD122"/>
  <c r="AS111"/>
  <c i="4" r="J36"/>
  <c i="1" r="AW98"/>
  <c i="5" r="F38"/>
  <c i="1" r="BC99"/>
  <c i="9" r="F39"/>
  <c i="1" r="BB104"/>
  <c i="10" r="J38"/>
  <c i="1" r="AW105"/>
  <c i="11" r="F38"/>
  <c i="1" r="BA106"/>
  <c i="13" r="F40"/>
  <c i="1" r="BC108"/>
  <c i="15" r="F38"/>
  <c i="1" r="BC110"/>
  <c i="17" r="F37"/>
  <c i="1" r="BB113"/>
  <c i="18" r="J36"/>
  <c i="1" r="AW114"/>
  <c i="18" r="F38"/>
  <c i="1" r="BC114"/>
  <c i="18" r="F36"/>
  <c i="1" r="BA114"/>
  <c i="18" r="F37"/>
  <c i="1" r="BB114"/>
  <c i="18" r="F39"/>
  <c i="1" r="BD114"/>
  <c i="19" r="F37"/>
  <c i="1" r="BB115"/>
  <c i="19" r="F39"/>
  <c i="1" r="BD115"/>
  <c i="20" r="F39"/>
  <c i="1" r="BD116"/>
  <c i="21" r="F38"/>
  <c i="1" r="BA118"/>
  <c i="22" r="J38"/>
  <c i="1" r="AW119"/>
  <c i="22" r="F41"/>
  <c i="1" r="BD119"/>
  <c i="23" r="F39"/>
  <c i="1" r="BB120"/>
  <c i="23" r="F41"/>
  <c i="1" r="BD120"/>
  <c i="26" r="J34"/>
  <c i="1" r="AW123"/>
  <c i="26" r="F37"/>
  <c i="1" r="BD123"/>
  <c i="3" r="J36"/>
  <c i="1" r="AW97"/>
  <c i="4" r="F39"/>
  <c i="1" r="BD98"/>
  <c i="6" r="F38"/>
  <c i="1" r="BC100"/>
  <c i="7" r="F41"/>
  <c i="1" r="BD102"/>
  <c i="8" r="J38"/>
  <c i="1" r="AW103"/>
  <c i="10" r="F38"/>
  <c i="1" r="BA105"/>
  <c i="11" r="F39"/>
  <c i="1" r="BB106"/>
  <c i="11" r="J34"/>
  <c i="13" r="F38"/>
  <c i="1" r="BA108"/>
  <c i="15" r="F37"/>
  <c i="1" r="BB110"/>
  <c i="16" r="F38"/>
  <c i="1" r="BC112"/>
  <c i="24" r="F39"/>
  <c i="1" r="BB121"/>
  <c i="26" r="F35"/>
  <c i="1" r="BB123"/>
  <c i="3" r="F39"/>
  <c i="1" r="BD97"/>
  <c i="5" r="F36"/>
  <c i="1" r="BA99"/>
  <c i="6" r="F39"/>
  <c i="1" r="BD100"/>
  <c i="8" r="F38"/>
  <c i="1" r="BA103"/>
  <c i="10" r="F39"/>
  <c i="1" r="BB105"/>
  <c i="12" r="J38"/>
  <c i="1" r="AW107"/>
  <c i="13" r="F39"/>
  <c i="1" r="BB108"/>
  <c i="16" r="F37"/>
  <c i="1" r="BB112"/>
  <c i="25" r="F36"/>
  <c i="1" r="BA122"/>
  <c i="2" r="J32"/>
  <c i="4" r="F36"/>
  <c i="1" r="BA98"/>
  <c i="5" r="F39"/>
  <c i="1" r="BD99"/>
  <c i="9" r="J38"/>
  <c i="1" r="AW104"/>
  <c i="9" r="F40"/>
  <c i="1" r="BC104"/>
  <c i="10" r="F40"/>
  <c i="1" r="BC105"/>
  <c i="12" r="F38"/>
  <c i="1" r="BA107"/>
  <c i="14" r="F39"/>
  <c i="1" r="BB109"/>
  <c i="14" r="F41"/>
  <c i="1" r="BD109"/>
  <c i="15" r="F36"/>
  <c i="1" r="BA110"/>
  <c i="16" r="F39"/>
  <c i="1" r="BD112"/>
  <c i="24" r="F40"/>
  <c i="1" r="BC121"/>
  <c i="26" r="F34"/>
  <c i="1" r="BA123"/>
  <c i="26" r="F36"/>
  <c i="1" r="BC123"/>
  <c i="3" r="F38"/>
  <c i="1" r="BC97"/>
  <c i="4" r="F38"/>
  <c i="1" r="BC98"/>
  <c i="6" r="F36"/>
  <c i="1" r="BA100"/>
  <c i="6" r="J32"/>
  <c i="7" r="F39"/>
  <c i="1" r="BB102"/>
  <c i="7" r="J34"/>
  <c i="9" r="F38"/>
  <c i="1" r="BA104"/>
  <c i="9" r="F41"/>
  <c i="1" r="BD104"/>
  <c i="10" r="F41"/>
  <c i="1" r="BD105"/>
  <c i="10" r="J34"/>
  <c i="12" r="F40"/>
  <c i="1" r="BC107"/>
  <c i="13" r="J38"/>
  <c i="1" r="AW108"/>
  <c i="14" r="J34"/>
  <c i="16" r="J36"/>
  <c i="1" r="AW112"/>
  <c i="24" r="J38"/>
  <c i="1" r="AW121"/>
  <c i="25" r="F37"/>
  <c i="1" r="BB122"/>
  <c i="22" r="J34"/>
  <c i="1" r="AS95"/>
  <c r="AS94"/>
  <c i="4" r="F37"/>
  <c i="1" r="BB98"/>
  <c i="6" r="F37"/>
  <c i="1" r="BB100"/>
  <c i="6" r="J36"/>
  <c i="1" r="AW100"/>
  <c i="7" r="F40"/>
  <c i="1" r="BC102"/>
  <c i="8" r="F39"/>
  <c i="1" r="BB103"/>
  <c i="9" r="J34"/>
  <c i="11" r="F41"/>
  <c i="1" r="BD106"/>
  <c i="12" r="F39"/>
  <c i="1" r="BB107"/>
  <c i="14" r="J38"/>
  <c i="1" r="AW109"/>
  <c i="15" r="J36"/>
  <c i="1" r="AW110"/>
  <c i="17" r="F38"/>
  <c i="1" r="BC113"/>
  <c i="17" r="J36"/>
  <c i="1" r="AW113"/>
  <c i="19" r="F36"/>
  <c i="1" r="BA115"/>
  <c i="18" r="J32"/>
  <c i="20" r="J36"/>
  <c i="1" r="AW116"/>
  <c i="20" r="F36"/>
  <c i="1" r="BA116"/>
  <c i="20" r="F38"/>
  <c i="1" r="BC116"/>
  <c i="21" r="J38"/>
  <c i="1" r="AW118"/>
  <c i="21" r="F41"/>
  <c i="1" r="BD118"/>
  <c i="22" r="F40"/>
  <c i="1" r="BC119"/>
  <c i="21" r="J34"/>
  <c i="23" r="F38"/>
  <c i="1" r="BA120"/>
  <c i="24" r="F38"/>
  <c i="1" r="BA121"/>
  <c i="24" r="F41"/>
  <c i="1" r="BD121"/>
  <c i="25" r="J36"/>
  <c i="1" r="AW122"/>
  <c i="4" l="1" r="R162"/>
  <c i="13" r="R129"/>
  <c i="26" r="R123"/>
  <c i="5" r="P178"/>
  <c i="3" r="BK129"/>
  <c r="BK128"/>
  <c r="J128"/>
  <c i="23" r="R126"/>
  <c i="16" r="P149"/>
  <c i="5" r="P133"/>
  <c r="P132"/>
  <c i="1" r="AU99"/>
  <c i="9" r="R126"/>
  <c i="5" r="T133"/>
  <c r="T132"/>
  <c i="2" r="T141"/>
  <c i="13" r="T129"/>
  <c i="11" r="T126"/>
  <c i="26" r="T123"/>
  <c i="15" r="BK134"/>
  <c r="J134"/>
  <c i="3" r="T129"/>
  <c r="T128"/>
  <c i="2" r="T377"/>
  <c i="24" r="T128"/>
  <c i="19" r="P147"/>
  <c r="P132"/>
  <c i="1" r="AU115"/>
  <c i="7" r="P127"/>
  <c i="1" r="AU102"/>
  <c i="4" r="BK162"/>
  <c r="J162"/>
  <c r="J104"/>
  <c i="23" r="T126"/>
  <c i="24" r="P128"/>
  <c i="1" r="AU121"/>
  <c i="13" r="BK129"/>
  <c r="J129"/>
  <c i="19" r="T147"/>
  <c r="T132"/>
  <c i="4" r="T162"/>
  <c i="20" r="R123"/>
  <c i="26" r="P124"/>
  <c r="P123"/>
  <c i="1" r="AU123"/>
  <c i="12" r="P127"/>
  <c i="1" r="AU107"/>
  <c i="10" r="P129"/>
  <c i="1" r="AU105"/>
  <c i="3" r="P129"/>
  <c r="P128"/>
  <c i="1" r="AU97"/>
  <c i="2" r="P377"/>
  <c i="12" r="BK127"/>
  <c r="J127"/>
  <c r="J100"/>
  <c i="4" r="R134"/>
  <c r="R133"/>
  <c i="19" r="R132"/>
  <c i="20" r="BK123"/>
  <c r="J123"/>
  <c i="16" r="R148"/>
  <c i="4" r="T134"/>
  <c r="T133"/>
  <c i="22" r="R126"/>
  <c i="15" r="R134"/>
  <c i="9" r="T126"/>
  <c i="17" r="R134"/>
  <c r="R133"/>
  <c i="5" r="BK178"/>
  <c r="J178"/>
  <c r="J104"/>
  <c i="21" r="T127"/>
  <c i="2" r="R377"/>
  <c r="R140"/>
  <c i="19" r="BK147"/>
  <c r="J147"/>
  <c r="J103"/>
  <c i="15" r="P134"/>
  <c i="1" r="AU110"/>
  <c i="5" r="BK133"/>
  <c r="J133"/>
  <c r="J99"/>
  <c r="R133"/>
  <c i="16" r="BK603"/>
  <c r="J603"/>
  <c r="J107"/>
  <c i="21" r="P127"/>
  <c i="1" r="AU118"/>
  <c i="13" r="P129"/>
  <c i="1" r="AU108"/>
  <c i="16" r="P603"/>
  <c i="24" r="BK128"/>
  <c r="J128"/>
  <c i="12" r="R127"/>
  <c i="2" r="P141"/>
  <c r="P140"/>
  <c i="1" r="AU96"/>
  <c i="24" r="R128"/>
  <c i="17" r="P134"/>
  <c r="P133"/>
  <c i="1" r="AU113"/>
  <c i="16" r="T603"/>
  <c i="8" r="P126"/>
  <c i="1" r="AU103"/>
  <c i="17" r="T134"/>
  <c i="8" r="R126"/>
  <c i="25" r="T139"/>
  <c i="17" r="T235"/>
  <c r="BK134"/>
  <c r="J134"/>
  <c r="J99"/>
  <c i="5" r="R178"/>
  <c i="4" r="P162"/>
  <c i="25" r="R139"/>
  <c r="P139"/>
  <c i="1" r="AU122"/>
  <c i="10" r="T129"/>
  <c i="15" r="T134"/>
  <c i="4" r="P134"/>
  <c r="P133"/>
  <c i="1" r="AU98"/>
  <c i="16" r="T149"/>
  <c r="T148"/>
  <c i="22" r="T126"/>
  <c i="11" r="P126"/>
  <c i="1" r="AU106"/>
  <c i="20" r="T123"/>
  <c i="1" r="AG119"/>
  <c r="AG120"/>
  <c i="17" r="BK249"/>
  <c r="J249"/>
  <c r="J110"/>
  <c i="19" r="BK133"/>
  <c r="J133"/>
  <c r="J99"/>
  <c i="26" r="BK124"/>
  <c r="J124"/>
  <c r="J97"/>
  <c i="1" r="AG118"/>
  <c r="AG114"/>
  <c i="18" r="J98"/>
  <c i="17" r="BK133"/>
  <c r="J133"/>
  <c r="J98"/>
  <c i="16" r="BK148"/>
  <c r="J148"/>
  <c r="J98"/>
  <c r="J149"/>
  <c r="J99"/>
  <c i="1" r="AG109"/>
  <c r="AG106"/>
  <c i="11" r="J100"/>
  <c i="1" r="AG105"/>
  <c i="10" r="J100"/>
  <c i="1" r="AG104"/>
  <c r="AG102"/>
  <c i="7" r="J100"/>
  <c i="1" r="AG100"/>
  <c r="AG96"/>
  <c i="2" r="J98"/>
  <c r="J141"/>
  <c r="J99"/>
  <c i="3" r="J32"/>
  <c i="1" r="AG97"/>
  <c i="5" r="F35"/>
  <c i="1" r="AZ99"/>
  <c i="8" r="J34"/>
  <c i="1" r="AG103"/>
  <c i="9" r="J37"/>
  <c i="1" r="AV104"/>
  <c r="AT104"/>
  <c r="AN104"/>
  <c i="11" r="J37"/>
  <c i="1" r="AV106"/>
  <c r="AT106"/>
  <c r="AN106"/>
  <c i="13" r="F37"/>
  <c i="1" r="AZ108"/>
  <c i="16" r="J35"/>
  <c i="1" r="AV112"/>
  <c r="AT112"/>
  <c i="24" r="J34"/>
  <c i="1" r="AG121"/>
  <c r="AG117"/>
  <c i="3" r="J35"/>
  <c i="1" r="AV97"/>
  <c r="AT97"/>
  <c r="AN97"/>
  <c i="6" r="F35"/>
  <c i="1" r="AZ100"/>
  <c i="7" r="F37"/>
  <c i="1" r="AZ102"/>
  <c i="10" r="J37"/>
  <c i="1" r="AV105"/>
  <c r="AT105"/>
  <c r="AN105"/>
  <c i="12" r="F37"/>
  <c i="1" r="AZ107"/>
  <c r="BA101"/>
  <c r="AW101"/>
  <c i="15" r="J35"/>
  <c i="1" r="AV110"/>
  <c r="AT110"/>
  <c i="20" r="J35"/>
  <c i="1" r="AV116"/>
  <c r="AT116"/>
  <c i="22" r="F37"/>
  <c i="1" r="AZ119"/>
  <c i="24" r="F37"/>
  <c i="1" r="AZ121"/>
  <c r="BC117"/>
  <c r="AY117"/>
  <c i="5" r="J35"/>
  <c i="1" r="AV99"/>
  <c r="AT99"/>
  <c i="9" r="F37"/>
  <c i="1" r="AZ104"/>
  <c i="11" r="F37"/>
  <c i="1" r="AZ106"/>
  <c i="13" r="J37"/>
  <c i="1" r="AV108"/>
  <c r="AT108"/>
  <c i="17" r="F35"/>
  <c i="1" r="AZ113"/>
  <c i="18" r="J35"/>
  <c i="1" r="AV114"/>
  <c r="AT114"/>
  <c r="AN114"/>
  <c i="19" r="J35"/>
  <c i="1" r="AV115"/>
  <c r="AT115"/>
  <c i="21" r="J37"/>
  <c i="1" r="AV118"/>
  <c r="AT118"/>
  <c r="AN118"/>
  <c r="BD117"/>
  <c i="24" r="J37"/>
  <c i="1" r="AV121"/>
  <c r="AT121"/>
  <c r="AN121"/>
  <c i="25" r="F35"/>
  <c i="1" r="AZ122"/>
  <c i="15" r="J32"/>
  <c i="1" r="AG110"/>
  <c i="20" r="J32"/>
  <c i="1" r="AG116"/>
  <c i="4" r="J35"/>
  <c i="1" r="AV98"/>
  <c r="AT98"/>
  <c i="8" r="J37"/>
  <c i="1" r="AV103"/>
  <c r="AT103"/>
  <c i="14" r="F37"/>
  <c i="1" r="AZ109"/>
  <c r="BC101"/>
  <c r="AY101"/>
  <c i="16" r="F35"/>
  <c i="1" r="AZ112"/>
  <c i="3" r="F35"/>
  <c i="1" r="AZ97"/>
  <c i="6" r="J35"/>
  <c i="1" r="AV100"/>
  <c r="AT100"/>
  <c r="AN100"/>
  <c i="7" r="J37"/>
  <c i="1" r="AV102"/>
  <c r="AT102"/>
  <c r="AN102"/>
  <c i="10" r="F37"/>
  <c i="1" r="AZ105"/>
  <c i="12" r="J37"/>
  <c i="1" r="AV107"/>
  <c r="AT107"/>
  <c r="BB101"/>
  <c r="AX101"/>
  <c i="15" r="F35"/>
  <c i="1" r="AZ110"/>
  <c i="20" r="F35"/>
  <c i="1" r="AZ116"/>
  <c i="22" r="J37"/>
  <c i="1" r="AV119"/>
  <c r="AT119"/>
  <c r="AN119"/>
  <c i="23" r="J37"/>
  <c i="1" r="AV120"/>
  <c r="AT120"/>
  <c r="AN120"/>
  <c i="13" r="J34"/>
  <c i="1" r="AG108"/>
  <c i="2" r="F35"/>
  <c i="1" r="AZ96"/>
  <c r="BB117"/>
  <c r="AX117"/>
  <c i="25" r="J35"/>
  <c i="1" r="AV122"/>
  <c r="AT122"/>
  <c i="2" r="J35"/>
  <c i="1" r="AV96"/>
  <c r="AT96"/>
  <c r="AN96"/>
  <c r="BA117"/>
  <c r="AW117"/>
  <c i="25" r="J32"/>
  <c i="1" r="AG122"/>
  <c i="26" r="J33"/>
  <c i="1" r="AV123"/>
  <c r="AT123"/>
  <c i="4" r="F35"/>
  <c i="1" r="AZ98"/>
  <c i="8" r="F37"/>
  <c i="1" r="AZ103"/>
  <c i="14" r="J37"/>
  <c i="1" r="AV109"/>
  <c r="AT109"/>
  <c r="AN109"/>
  <c r="BD101"/>
  <c i="17" r="J35"/>
  <c i="1" r="AV113"/>
  <c r="AT113"/>
  <c i="18" r="F35"/>
  <c i="1" r="AZ114"/>
  <c i="19" r="F35"/>
  <c i="1" r="AZ115"/>
  <c i="21" r="F37"/>
  <c i="1" r="AZ118"/>
  <c i="23" r="F37"/>
  <c i="1" r="AZ120"/>
  <c i="26" r="F33"/>
  <c i="1" r="AZ123"/>
  <c i="17" l="1" r="T133"/>
  <c i="2" r="T140"/>
  <c i="16" r="P148"/>
  <c i="1" r="AU112"/>
  <c i="5" r="R132"/>
  <c i="19" r="BK132"/>
  <c r="J132"/>
  <c r="J98"/>
  <c i="13" r="J100"/>
  <c i="5" r="BK132"/>
  <c r="J132"/>
  <c i="4" r="BK133"/>
  <c r="J133"/>
  <c r="J98"/>
  <c i="15" r="J98"/>
  <c i="24" r="J100"/>
  <c i="26" r="BK123"/>
  <c r="J123"/>
  <c r="J96"/>
  <c i="3" r="J98"/>
  <c r="J129"/>
  <c r="J99"/>
  <c i="20" r="J98"/>
  <c i="1" r="AN122"/>
  <c i="25" r="J41"/>
  <c i="24" r="J43"/>
  <c i="23" r="J43"/>
  <c i="22" r="J43"/>
  <c i="21" r="J43"/>
  <c i="20" r="J41"/>
  <c i="18" r="J41"/>
  <c i="15" r="J41"/>
  <c i="14" r="J43"/>
  <c i="13" r="J43"/>
  <c i="11" r="J43"/>
  <c i="10" r="J43"/>
  <c i="1" r="AN103"/>
  <c i="9" r="J43"/>
  <c i="8" r="J43"/>
  <c i="7" r="J43"/>
  <c i="6" r="J41"/>
  <c i="3" r="J41"/>
  <c i="2" r="J41"/>
  <c i="1" r="AN110"/>
  <c r="AN116"/>
  <c r="AN108"/>
  <c i="5" r="J32"/>
  <c i="1" r="AG99"/>
  <c r="BC95"/>
  <c r="AY95"/>
  <c r="AZ117"/>
  <c r="AV117"/>
  <c r="AT117"/>
  <c r="AN117"/>
  <c r="AU101"/>
  <c r="AU95"/>
  <c i="12" r="J34"/>
  <c i="1" r="AG107"/>
  <c r="AG101"/>
  <c r="AZ101"/>
  <c r="AV101"/>
  <c r="AT101"/>
  <c r="AN101"/>
  <c i="17" r="J32"/>
  <c i="1" r="AG113"/>
  <c r="AN113"/>
  <c r="AU117"/>
  <c r="BD95"/>
  <c r="BD111"/>
  <c r="BA95"/>
  <c r="AW95"/>
  <c r="BA111"/>
  <c r="AW111"/>
  <c r="BB95"/>
  <c r="AX95"/>
  <c i="16" r="J32"/>
  <c i="1" r="AG112"/>
  <c r="BB111"/>
  <c r="AX111"/>
  <c r="BC111"/>
  <c r="AY111"/>
  <c i="5" l="1" r="J41"/>
  <c i="12" r="J43"/>
  <c i="5" r="J98"/>
  <c i="17" r="J41"/>
  <c i="16" r="J41"/>
  <c i="1" r="AN112"/>
  <c r="AN99"/>
  <c r="AN107"/>
  <c r="AU111"/>
  <c r="BC94"/>
  <c r="W32"/>
  <c i="4" r="J32"/>
  <c i="1" r="AG98"/>
  <c r="AN98"/>
  <c r="BA94"/>
  <c r="W30"/>
  <c r="BB94"/>
  <c r="W31"/>
  <c i="19" r="J32"/>
  <c i="1" r="AG115"/>
  <c r="AN115"/>
  <c r="AZ111"/>
  <c r="AV111"/>
  <c r="AT111"/>
  <c i="26" r="J30"/>
  <c i="1" r="AG123"/>
  <c r="AZ95"/>
  <c r="AV95"/>
  <c r="AT95"/>
  <c r="BD94"/>
  <c r="W33"/>
  <c i="26" l="1" r="J39"/>
  <c i="19" r="J41"/>
  <c i="4" r="J41"/>
  <c i="1" r="AN123"/>
  <c r="AU94"/>
  <c r="AG111"/>
  <c r="AN111"/>
  <c r="AY94"/>
  <c r="AG95"/>
  <c r="AZ94"/>
  <c r="W29"/>
  <c r="AW94"/>
  <c r="AK30"/>
  <c r="AX94"/>
  <c l="1" r="AN95"/>
  <c r="AG94"/>
  <c r="AV94"/>
  <c r="AK29"/>
  <c l="1" r="AK26"/>
  <c r="AT94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<sst xmlns="http://schemas.openxmlformats.org/spreadsheetml/2006/main">
  <si>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</si>
  <si>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</si>
  <si>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</si>
  <si>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</si>
  <si>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</si>
  <si>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{32749969-b921-4af1-9c4e-7511b1bc0e45}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</si>
  <si>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</si>
  <si>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</si>
  <si>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</si>
  <si>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</si>
  <si>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</si>
  <si>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</si>
  <si>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</si>
  <si>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</si>
  <si>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3264SP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</si>
  <si>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</si>
  <si>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</si>
  <si>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Objekty OU, část D a DM</t>
  </si>
  <si>
    <t>KSO:</t>
  </si>
  <si>
    <t>CC-CZ:</t>
  </si>
  <si>
    <t>Místo:</t>
  </si>
  <si>
    <t xml:space="preserve"> </t>
  </si>
  <si>
    <t>Datum:</t>
  </si>
  <si>
    <t>31. 8. 2018</t>
  </si>
  <si>
    <t>Zadavatel:</t>
  </si>
  <si>
    <t>IČ:</t>
  </si>
  <si>
    <t>Ostravská univerzita</t>
  </si>
  <si>
    <t>DIČ:</t>
  </si>
  <si>
    <t>Uchazeč:</t>
  </si>
  <si>
    <t>Vyplň údaj</t>
  </si>
  <si>
    <t>Projektant:</t>
  </si>
  <si>
    <t>Marpo s.r.o.</t>
  </si>
  <si>
    <t>True</t>
  </si>
  <si>
    <t>Zpracovatel:</t>
  </si>
  <si>
    <t>Poznámka:</t>
  </si>
  <si>
    <t xml:space="preserve"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													_x000d_
POLOŽKY BUDOU OCENĚNY V SOULADU S POŽADAVKY NPÚ (VIZ. SOUHRANNÁ TECHNICKÁ ZPRÁVA, TECHNICKÁ ZPRÁVA A VYJÁDŘENÍ NPÚ)																						_x000d_
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</si>
  <si>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</si>
  <si>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</si>
  <si>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</si>
  <si>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</si>
  <si>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</si>
  <si>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</si>
  <si>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</si>
  <si>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</si>
  <si>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</si>
  <si>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</si>
  <si>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</si>
  <si>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</si>
  <si>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</si>
  <si>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</si>
  <si>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</si>
  <si>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</si>
  <si>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</si>
  <si>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</si>
  <si>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</si>
  <si>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</si>
  <si>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</si>
  <si>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</si>
  <si>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</si>
  <si>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</si>
  <si>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</si>
  <si>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</si>
  <si>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</si>
  <si>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</si>
  <si>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</si>
  <si>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</si>
  <si>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</si>
  <si>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</si>
  <si>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</si>
  <si>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</si>
  <si>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</si>
  <si>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</si>
  <si>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</si>
  <si>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</si>
  <si>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</si>
  <si>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</si>
  <si>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</si>
  <si>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</si>
  <si>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</si>
  <si>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</si>
  <si>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</t>
  </si>
  <si>
    <t>Uznatelné náklady</t>
  </si>
  <si>
    <t>STA</t>
  </si>
  <si>
    <t>1</t>
  </si>
  <si>
    <t>{9e2cd42f-25f3-4d7a-a143-9b81db76a351}</t>
  </si>
  <si>
    <t>2</t>
  </si>
  <si>
    <t>/</t>
  </si>
  <si>
    <t>D.1.1</t>
  </si>
  <si>
    <t>Architektonicko-stavební řešení</t>
  </si>
  <si>
    <t>Soupis</t>
  </si>
  <si>
    <t>{12188ac8-5bdd-427c-814c-3d0aa6fb5f5b}</t>
  </si>
  <si>
    <t>D.1.2</t>
  </si>
  <si>
    <t>Stavebně konstrukční řešení</t>
  </si>
  <si>
    <t>{94c34959-4d6f-4bc5-87ad-d78ef27f9231}</t>
  </si>
  <si>
    <t>D.1.4.1</t>
  </si>
  <si>
    <t>Vytápění</t>
  </si>
  <si>
    <t>{36093749-f684-44f2-a84b-baa68e976007}</t>
  </si>
  <si>
    <t>D.1.4.2</t>
  </si>
  <si>
    <t>Zdravotně technické instalace</t>
  </si>
  <si>
    <t>{33412682-c218-4d1a-a0b7-7193c3658bd3}</t>
  </si>
  <si>
    <t>D.1.4.3</t>
  </si>
  <si>
    <t>Silnoproudá elektrotechnika a bleskosvody</t>
  </si>
  <si>
    <t>{aef5e60f-1c4f-4665-8388-d96200c8d2c5}</t>
  </si>
  <si>
    <t>D.1.4.4</t>
  </si>
  <si>
    <t>Elekrotechnické komunikace vč.EPS</t>
  </si>
  <si>
    <t>{40c3f9c7-3499-4c7a-aa7d-8f80d059e826}</t>
  </si>
  <si>
    <t>D.1.4.4a</t>
  </si>
  <si>
    <t>Strukturovaná kabeláž</t>
  </si>
  <si>
    <t>3</t>
  </si>
  <si>
    <t>{f75832c6-1328-4255-b1a1-6f8c6ca7674b}</t>
  </si>
  <si>
    <t>D.1.4.4b</t>
  </si>
  <si>
    <t>Kabelové trasy</t>
  </si>
  <si>
    <t>{806db941-7abe-4884-8f66-73c354b4984b}</t>
  </si>
  <si>
    <t>D.1.4.4c</t>
  </si>
  <si>
    <t>Elektrická zabezpečovací signalizace</t>
  </si>
  <si>
    <t>{b8c8b538-6bec-407d-a92c-0fbd8968cc52}</t>
  </si>
  <si>
    <t>D.1.4.4d</t>
  </si>
  <si>
    <t>Elektrická kontrola vstupu</t>
  </si>
  <si>
    <t>{c3b65978-24be-48c2-b8aa-aa613da936e7}</t>
  </si>
  <si>
    <t>D.1.4.4e</t>
  </si>
  <si>
    <t>Evakuační rozhlas</t>
  </si>
  <si>
    <t>{73e40df1-7e9c-41cc-b63d-6e0437e797b3}</t>
  </si>
  <si>
    <t>D.1.4.4f</t>
  </si>
  <si>
    <t>Dohledový systém</t>
  </si>
  <si>
    <t>{544db853-8455-4ca6-a7c7-d3099de83c84}</t>
  </si>
  <si>
    <t>D.1.4.4g</t>
  </si>
  <si>
    <t>Domácí telefony</t>
  </si>
  <si>
    <t>{c8b8724d-4ddb-4d66-a1db-9bd36cc5be64}</t>
  </si>
  <si>
    <t>D.1.4.4h</t>
  </si>
  <si>
    <t>Aktivní prvky</t>
  </si>
  <si>
    <t>{31f3121b-3c5f-48fd-a88d-a5d58f73c254}</t>
  </si>
  <si>
    <t>D.1.4.6</t>
  </si>
  <si>
    <t>Vzduchotechnika</t>
  </si>
  <si>
    <t>{90869c6f-7f87-4493-9849-a7412e58f99a}</t>
  </si>
  <si>
    <t>02</t>
  </si>
  <si>
    <t>Neuznatelné náklady</t>
  </si>
  <si>
    <t>{75deb638-af45-4cd4-90ef-aaec22e115db}</t>
  </si>
  <si>
    <t>{ddbeb74d-336f-4794-9550-73ffa287e159}</t>
  </si>
  <si>
    <t>{1596977f-0c54-4d71-9399-f6a1df7ff4da}</t>
  </si>
  <si>
    <t>D.1.3</t>
  </si>
  <si>
    <t>Požárně bezpečnostní řešení</t>
  </si>
  <si>
    <t>{68ca20a0-2cb2-4f18-b7cc-313ec0b6275a}</t>
  </si>
  <si>
    <t>{8cb7a892-fc6d-4c54-a1a2-9587cc8009b3}</t>
  </si>
  <si>
    <t>Silnoproudá elektrotechnika</t>
  </si>
  <si>
    <t>{97061894-e31e-47b0-b655-6428034cca15}</t>
  </si>
  <si>
    <t>{c0b41bf3-4c6d-4ee2-936d-bd80f74810a2}</t>
  </si>
  <si>
    <t>{f840200f-e774-4b6b-bb3c-49fd60320775}</t>
  </si>
  <si>
    <t>Elektrická požární signalizace</t>
  </si>
  <si>
    <t>{cbc676b8-f87b-4a25-890a-b5120a6be772}</t>
  </si>
  <si>
    <t>Kabelové trasy slaboproudých rozvodů</t>
  </si>
  <si>
    <t>{fdd458f4-e1cf-4035-9dcf-1e405cfc903f}</t>
  </si>
  <si>
    <t>Grafická nástavba, vizualizace</t>
  </si>
  <si>
    <t>{ab0fdb10-3cb7-4914-bb75-4f0492d1a2df}</t>
  </si>
  <si>
    <t>{629da374-03cc-411d-8e5d-f220df9aa676}</t>
  </si>
  <si>
    <t>VON</t>
  </si>
  <si>
    <t>Vedlejší a ostatní rozpočtové náklady</t>
  </si>
  <si>
    <t>{c2a7ee58-29db-4309-ab6f-051957814b4e}</t>
  </si>
  <si>
    <t>KRYCÍ LIST SOUPISU PRACÍ</t>
  </si>
  <si>
    <t>Objekt:</t>
  </si>
  <si>
    <t>01 - Uznatelné náklady</t>
  </si>
  <si>
    <t>Soupis:</t>
  </si>
  <si>
    <t>D.1.1 - Architektonicko-stavební řešení</t>
  </si>
  <si>
    <t xml:space="preserve"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													 POLOŽKY BUDOU OCENĚNY V SOULADU S POŽADAVKY NPÚ (VIZ. SOUHRANNÁ TECHNICKÁ ZPRÁVA, TECHNICKÁ ZPRÁVA A VYJÁDŘENÍ NPÚ)																						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</si>
  <si>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</si>
  <si>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</si>
  <si>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</si>
  <si>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</si>
  <si>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</si>
  <si>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</si>
  <si>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</si>
  <si>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</si>
  <si>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</si>
  <si>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</si>
  <si>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</si>
  <si>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</si>
  <si>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</si>
  <si>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</si>
  <si>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</si>
  <si>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</si>
  <si>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</si>
  <si>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</si>
  <si>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</si>
  <si>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</si>
  <si>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773 - Podlahy z litého teraca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</si>
  <si>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</si>
  <si>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</si>
  <si>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</si>
  <si>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</si>
  <si>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</si>
  <si>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</si>
  <si>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</si>
  <si>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</si>
  <si>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</si>
  <si>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</si>
  <si>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</si>
  <si>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</si>
  <si>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</si>
  <si>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</si>
  <si>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</si>
  <si>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</si>
  <si>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</si>
  <si>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</si>
  <si>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</si>
  <si>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</si>
  <si>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Svislé a kompletní konstrukce</t>
  </si>
  <si>
    <t>K</t>
  </si>
  <si>
    <t>311231127</t>
  </si>
  <si>
    <t xml:space="preserve">Zdivo nosné z cihel dl 290 mm  P20 až 25 na SMS 10 MPa</t>
  </si>
  <si>
    <t>m3</t>
  </si>
  <si>
    <t>4</t>
  </si>
  <si>
    <t>30</t>
  </si>
  <si>
    <t>311235141</t>
  </si>
  <si>
    <t>Zdivo jednovrstvé z cihel broušených přes P10 do P15 na tenkovrstvou maltu tloušťky 240 mm</t>
  </si>
  <si>
    <t>m2</t>
  </si>
  <si>
    <t>32</t>
  </si>
  <si>
    <t>311236311</t>
  </si>
  <si>
    <t>Zdivo jednovrstvé zvukově izolační na tenkovrstvou maltu z cihel děrovaných broušených P20 tloušťky 190 mm</t>
  </si>
  <si>
    <t>36</t>
  </si>
  <si>
    <t>317168011</t>
  </si>
  <si>
    <t>Překlad keramický plochý š 115 mm dl 1000 mm</t>
  </si>
  <si>
    <t>kus</t>
  </si>
  <si>
    <t>42</t>
  </si>
  <si>
    <t>5</t>
  </si>
  <si>
    <t>317168012</t>
  </si>
  <si>
    <t>Překlad keramický plochý š 115 mm dl 1250 mm</t>
  </si>
  <si>
    <t>44</t>
  </si>
  <si>
    <t>6</t>
  </si>
  <si>
    <t>317168016</t>
  </si>
  <si>
    <t>Překlad keramický plochý š 115 mm dl 2250 mm</t>
  </si>
  <si>
    <t>50</t>
  </si>
  <si>
    <t>7</t>
  </si>
  <si>
    <t>317168022</t>
  </si>
  <si>
    <t>Překlad keramický plochý š 145 mm dl 1250 mm</t>
  </si>
  <si>
    <t>52</t>
  </si>
  <si>
    <t>8</t>
  </si>
  <si>
    <t>317168052</t>
  </si>
  <si>
    <t>Překlad keramický vysoký v 238 mm dl 1250 mm</t>
  </si>
  <si>
    <t>54</t>
  </si>
  <si>
    <t>9</t>
  </si>
  <si>
    <t>317944321</t>
  </si>
  <si>
    <t>Válcované nosníky do č.12 dodatečně osazované do připravených otvorů</t>
  </si>
  <si>
    <t>t</t>
  </si>
  <si>
    <t>56</t>
  </si>
  <si>
    <t>VV</t>
  </si>
  <si>
    <t xml:space="preserve">"viz v.č. NS_1.PP-7.NP" </t>
  </si>
  <si>
    <t>(0,65-0,078-0,191)*1,15</t>
  </si>
  <si>
    <t>"související drobné prvky" 0,15*0,381</t>
  </si>
  <si>
    <t>Součet</t>
  </si>
  <si>
    <t>10</t>
  </si>
  <si>
    <t>319201321</t>
  </si>
  <si>
    <t>Vyrovnání nerovného povrchu zdiva tl do 30 mm maltou</t>
  </si>
  <si>
    <t>58</t>
  </si>
  <si>
    <t>"viz stávající svislé konstrukce (otlučení omítek stěn)"9428</t>
  </si>
  <si>
    <t>11</t>
  </si>
  <si>
    <t>319202321</t>
  </si>
  <si>
    <t>Vyrovnání nerovného povrchu zdiva tl do 80 mm přizděním</t>
  </si>
  <si>
    <t>60</t>
  </si>
  <si>
    <t>"viz stávající svislé konstrukce (otlučení omítek stěn)" 9428*0,5</t>
  </si>
  <si>
    <t>342244221</t>
  </si>
  <si>
    <t>Příčka z cihel broušených na tenkovrstvou maltu tloušťky do 140 mm</t>
  </si>
  <si>
    <t>62</t>
  </si>
  <si>
    <t>13</t>
  </si>
  <si>
    <t>346244371</t>
  </si>
  <si>
    <t>Zazdívka rýh, nik nebo kapes z cihel pálených</t>
  </si>
  <si>
    <t>66</t>
  </si>
  <si>
    <t>"viz vysekání rýh a kapes"</t>
  </si>
  <si>
    <t>(0,03*8494)+(0,07*2767)+(0,1*(2494+1480))+(0,2*1967)+(0,15*1199)+(0,3*650)</t>
  </si>
  <si>
    <t>14</t>
  </si>
  <si>
    <t>346244382</t>
  </si>
  <si>
    <t>Plentování válcovaných nosníků</t>
  </si>
  <si>
    <t>68</t>
  </si>
  <si>
    <t>Vodorovné konstrukce</t>
  </si>
  <si>
    <t>15</t>
  </si>
  <si>
    <t>411321313</t>
  </si>
  <si>
    <t>Desková konstrukce ze ŽB tř. C 16/20</t>
  </si>
  <si>
    <t>74</t>
  </si>
  <si>
    <t>"skladby podlah_NS (D+DM)_NP8" 49,7*0,1</t>
  </si>
  <si>
    <t>16</t>
  </si>
  <si>
    <t>411362021</t>
  </si>
  <si>
    <t>Výztuž deskových konstrukcí svařovanými sítěmi Kari</t>
  </si>
  <si>
    <t>76</t>
  </si>
  <si>
    <t>"skladby podlah_NS (D+DM)_NP8" 49,7*10/1000</t>
  </si>
  <si>
    <t>"skladby podlah_NS (D+DM)_NP31"(181,7-26,70)*10/1000</t>
  </si>
  <si>
    <t>17</t>
  </si>
  <si>
    <t>413231221</t>
  </si>
  <si>
    <t>Zazdívka zhlaví stropních a střešních trámů</t>
  </si>
  <si>
    <t>78</t>
  </si>
  <si>
    <t>Úpravy povrchů, podlahy a osazování výplní</t>
  </si>
  <si>
    <t>18</t>
  </si>
  <si>
    <t>612131101</t>
  </si>
  <si>
    <t>Cementový postřik vnitřních stěn nanášený celoplošně ručně</t>
  </si>
  <si>
    <t>94</t>
  </si>
  <si>
    <t>"viz otlučení omítek stěn" 9428</t>
  </si>
  <si>
    <t>"viz zdivo a zazdívky" 2*(828+355,20+147,70+192,30)</t>
  </si>
  <si>
    <t>19</t>
  </si>
  <si>
    <t>612131121</t>
  </si>
  <si>
    <t>Penetrační disperzní nátěr vnitřních stěn nanášený ručně</t>
  </si>
  <si>
    <t>96</t>
  </si>
  <si>
    <t>"MVC-keramické obklady stěn" 12474,40-4,538</t>
  </si>
  <si>
    <t>20</t>
  </si>
  <si>
    <t>612135101</t>
  </si>
  <si>
    <t>Hrubá výplň rýh ve stěnách maltou jakékoli šířky rýhy</t>
  </si>
  <si>
    <t>98</t>
  </si>
  <si>
    <t>612142001</t>
  </si>
  <si>
    <t>Potažení vnitřních stěn sklovláknitým pletivem vtlačeným do tenkovrstvé hmoty</t>
  </si>
  <si>
    <t>100</t>
  </si>
  <si>
    <t>22</t>
  </si>
  <si>
    <t>6121430R0</t>
  </si>
  <si>
    <t>Příplatek za dodávku a osazení veškerých omítkových lišt, rohovníků a profilů vnitřních omítek stěn - viz specifikace systému a TP výrobce, TZ</t>
  </si>
  <si>
    <t>102</t>
  </si>
  <si>
    <t>"kompletní provedení dle specifikace PD a TZ vč. přímo souvisejících prací a dodávek"</t>
  </si>
  <si>
    <t>"množství/rozsah vztažen na celkové štukové plochy" 12469,862</t>
  </si>
  <si>
    <t>23</t>
  </si>
  <si>
    <t>612311131</t>
  </si>
  <si>
    <t>Potažení vnitřních stěn vápenným štukem tloušťky do 3 mm</t>
  </si>
  <si>
    <t>104</t>
  </si>
  <si>
    <t>24</t>
  </si>
  <si>
    <t>612321111</t>
  </si>
  <si>
    <t>Vápenocementová omítka hrubá jednovrstvá zatřená vnitřních stěn nanášená ručně</t>
  </si>
  <si>
    <t>106</t>
  </si>
  <si>
    <t>om</t>
  </si>
  <si>
    <t>12474,40</t>
  </si>
  <si>
    <t>ob</t>
  </si>
  <si>
    <t>4,538</t>
  </si>
  <si>
    <t>25</t>
  </si>
  <si>
    <t>612321191</t>
  </si>
  <si>
    <t>Příplatek k vápenocementové omítce vnitřních stěn za každých dalších 5 mm tloušťky ručně</t>
  </si>
  <si>
    <t>108</t>
  </si>
  <si>
    <t>12478,938*8 'Přepočtené koeficientem množství</t>
  </si>
  <si>
    <t>26</t>
  </si>
  <si>
    <t>615142012</t>
  </si>
  <si>
    <t>Potažení vnitřních nosníků rabicovým pletivem</t>
  </si>
  <si>
    <t>118</t>
  </si>
  <si>
    <t>27</t>
  </si>
  <si>
    <t>619995001</t>
  </si>
  <si>
    <t>Začištění omítek kolem oken, dveří, podlah nebo obkladů</t>
  </si>
  <si>
    <t>m</t>
  </si>
  <si>
    <t>120</t>
  </si>
  <si>
    <t>28</t>
  </si>
  <si>
    <t>631311115</t>
  </si>
  <si>
    <t>Mazanina tl do 80 mm z betonu prostého bez zvýšených nároků na prostředí tř. C 20/25</t>
  </si>
  <si>
    <t>168</t>
  </si>
  <si>
    <t>"skladby podlah_NS (D+DM)_NP34" 30,3*0,06</t>
  </si>
  <si>
    <t>29</t>
  </si>
  <si>
    <t>631311116</t>
  </si>
  <si>
    <t>Mazanina tl do 80 mm z betonu prostého bez zvýšených nároků na prostředí tř. C 25/30</t>
  </si>
  <si>
    <t>170</t>
  </si>
  <si>
    <t>"skladby podlah_NS (D+DM)_NP3" 363,2*0,05</t>
  </si>
  <si>
    <t>"skladby podlah_NS (D+DM)_NP7" (30,2-11,90)*0,05</t>
  </si>
  <si>
    <t>"skladby podlah_NS (D+DM)_NP8" 49,7*0,05</t>
  </si>
  <si>
    <t>"skladby podlah_NS (D+DM)_NP9" 66,2*0,05</t>
  </si>
  <si>
    <t>"skladby podlah_NS (D+DM)_NP10" (137,7+60,8-147,70)*0,085</t>
  </si>
  <si>
    <t>"skladby podlah_NS (D+DM)_NP19" (64,0)*0,05</t>
  </si>
  <si>
    <t>"skladby podlah_NS (D+DM)_NP23" 47,8*0,05</t>
  </si>
  <si>
    <t>"skladby podlah_NS (D+DM)_NP27" (273,3-151,60)*0,05</t>
  </si>
  <si>
    <t>"skladby podlah_NS (D+DM)_NP31" (181,7-26,70)*0,05</t>
  </si>
  <si>
    <t>"skladby podlah_NS (D+DM)_NP33" (17,2-12,20)*0,05</t>
  </si>
  <si>
    <t>631319171</t>
  </si>
  <si>
    <t>Příplatek k mazanině tl do 80 mm za stržení povrchu spodní vrstvy před vložením výztuže</t>
  </si>
  <si>
    <t>180</t>
  </si>
  <si>
    <t>31</t>
  </si>
  <si>
    <t>631319234.1</t>
  </si>
  <si>
    <t>Příplatek k mazaninám za přidání skelné sítě s oky 40/40 mm</t>
  </si>
  <si>
    <t>186</t>
  </si>
  <si>
    <t>"skladby podlah_NS (D+DM)_NP19" (20,2)*0,05</t>
  </si>
  <si>
    <t>631341115</t>
  </si>
  <si>
    <t>Mazanina tl do 80 mm z betonu lehkého keramického (600 kg/m3)</t>
  </si>
  <si>
    <t>188</t>
  </si>
  <si>
    <t>"skladby podlah_NS (D+DM)_NP4" (135,8-29,60)*0,06</t>
  </si>
  <si>
    <t>"skladby podlah_NS (D+DM)_NP7" (30,2-11,90)*0,085</t>
  </si>
  <si>
    <t>"skladby podlah_NS (D+DM)_NP8" 49,7*0,08</t>
  </si>
  <si>
    <t>"skladby podlah_NS (D+DM)_NP11" (1036,1+72,1-36,60)*0,08</t>
  </si>
  <si>
    <t>"skladby podlah_NS (D+DM)_NP17" (253,1-36,90)*0,05</t>
  </si>
  <si>
    <t>"skladby podlah_NS (D+DM)_NP31" (181,7-26,70)*0,06</t>
  </si>
  <si>
    <t>33</t>
  </si>
  <si>
    <t>631341135</t>
  </si>
  <si>
    <t>Mazanina tl do 240 mm z betonu lehkého keramického (600 kg/m3)</t>
  </si>
  <si>
    <t>192</t>
  </si>
  <si>
    <t>"skladby podlah_NS (D+DM)_NP9" 66,2*0,165</t>
  </si>
  <si>
    <t>"skladby podlah_NS (D+DM)_NP23" 47,8*0,23</t>
  </si>
  <si>
    <t>"skladby podlah_NS (D+DM)_NP27" (273,3-151,60)*0,4</t>
  </si>
  <si>
    <t>34</t>
  </si>
  <si>
    <t>631362021</t>
  </si>
  <si>
    <t>Výztuž mazanin svařovanými sítěmi Kari</t>
  </si>
  <si>
    <t>194</t>
  </si>
  <si>
    <t>"objekt D+DM_předpoklad"360*10/1000</t>
  </si>
  <si>
    <t>35</t>
  </si>
  <si>
    <t>632450134</t>
  </si>
  <si>
    <t>Vyrovnávací cementový potěr tl do 30-50 mm ze suchých směsí provedený v ploše</t>
  </si>
  <si>
    <t>196</t>
  </si>
  <si>
    <t>"vyrovnání stávajících konstrukcí po provedení BP_viz NPx_objekt D+DM" (3657)*0,75</t>
  </si>
  <si>
    <t>632451103</t>
  </si>
  <si>
    <t>Cementový samonivelační potěr ze suchých směsí tloušťky do 10 mm</t>
  </si>
  <si>
    <t>198</t>
  </si>
  <si>
    <t>"objekt D+DM" (0,0)+(40,2)</t>
  </si>
  <si>
    <t>"skladby podlah_NS (D+DM)_NP3" 363,2</t>
  </si>
  <si>
    <t>"skladby podlah_NS (D+DM)_NP4" 135,8-29,60</t>
  </si>
  <si>
    <t>"skladby podlah_NS (D+DM)_NP7" 30,2-11,90</t>
  </si>
  <si>
    <t>"skladby podlah_NS (D+DM)_NP8" 49,7</t>
  </si>
  <si>
    <t>"skladby podlah_NS (D+DM)_NP9" 66,2</t>
  </si>
  <si>
    <t>"skladby podlah_NS (D+DM)_NP11" (1036,1+72,1)-36,60</t>
  </si>
  <si>
    <t>"skladby podlah_NS (D+DM)_NP12" 356,3-30,50</t>
  </si>
  <si>
    <t>"skladby podlah_NS (D+DM)_NP17" 253,1-36,90</t>
  </si>
  <si>
    <t>"skladby podlah_NS (D+DM)_NP23" 47,8</t>
  </si>
  <si>
    <t>"skladby podlah_NS (D+DM)_NP27" 273,3-151,60</t>
  </si>
  <si>
    <t>"skladby podlah_NS (D+DM)_NP28" 23,3-20</t>
  </si>
  <si>
    <t>"skladby podlah_NS (D+DM)_NP33" 17,2-12,20</t>
  </si>
  <si>
    <t>37</t>
  </si>
  <si>
    <t>632451107</t>
  </si>
  <si>
    <t>Cementový samonivelační potěr ze suchých směsí tloušťky do 20 mm</t>
  </si>
  <si>
    <t>200</t>
  </si>
  <si>
    <t>"skladby podlah_NS (D+DM)_NP13" 22,9</t>
  </si>
  <si>
    <t>"skladby podlah_NS (D+DM)_NP16" 23,9-14,20</t>
  </si>
  <si>
    <t>38</t>
  </si>
  <si>
    <t>632451111</t>
  </si>
  <si>
    <t>Cementový samonivelační potěr ze suchých směsí tloušťky do 40 mm</t>
  </si>
  <si>
    <t>202</t>
  </si>
  <si>
    <t>"skladby podlah_NS (D+DM)_NP20" 270,6</t>
  </si>
  <si>
    <t>39</t>
  </si>
  <si>
    <t>633811111</t>
  </si>
  <si>
    <t>Broušení nerovností betonových podlah do 2 mm - stržení šlemu</t>
  </si>
  <si>
    <t>206</t>
  </si>
  <si>
    <t>"viz samonivelační potěry" 2435,20+32,60+270,60</t>
  </si>
  <si>
    <t>Ostatní konstrukce a práce, bourání</t>
  </si>
  <si>
    <t>40</t>
  </si>
  <si>
    <t>949101111</t>
  </si>
  <si>
    <t>Lešení pomocné pro objekty pozemních staveb s lešeňovou podlahou v do 1,9 m zatížení do 150 kg/m2</t>
  </si>
  <si>
    <t>232</t>
  </si>
  <si>
    <t>66,20+46,20+1028,50+263,80+325+352,90</t>
  </si>
  <si>
    <t>41</t>
  </si>
  <si>
    <t>952901111</t>
  </si>
  <si>
    <t>Vyčištění budov bytové a občanské výstavby při výšce podlaží do 4 m</t>
  </si>
  <si>
    <t>240</t>
  </si>
  <si>
    <t>"objekty D+DM" (2742,40)*1,25</t>
  </si>
  <si>
    <t>962031136</t>
  </si>
  <si>
    <t>Bourání příček z tvárnic nebo příčkovek tl do 150 mm</t>
  </si>
  <si>
    <t>242</t>
  </si>
  <si>
    <t>43</t>
  </si>
  <si>
    <t>962032241</t>
  </si>
  <si>
    <t>Bourání zdiva z cihel pálených nebo vápenopískových na MC přes 1 m3</t>
  </si>
  <si>
    <t>244</t>
  </si>
  <si>
    <t>"viz v.č._BP_1.PP-7.NP" 263</t>
  </si>
  <si>
    <t>962052211</t>
  </si>
  <si>
    <t>Bourání zdiva a konstrukcí nadzákladových ze ŽB přes 1 m3</t>
  </si>
  <si>
    <t>248</t>
  </si>
  <si>
    <t>45</t>
  </si>
  <si>
    <t>965042141</t>
  </si>
  <si>
    <t>Bourání podkladů pod dlažby nebo mazanin betonových tl do 100 mm pl přes 4 m2</t>
  </si>
  <si>
    <t>1607298019</t>
  </si>
  <si>
    <t>"BP_skladba konstrukce podlah BP1-BP34"</t>
  </si>
  <si>
    <t>0,05*(67,30+328,30+27+14,60+41,40+64,70+50)</t>
  </si>
  <si>
    <t>0,1*(37,1+246,90+67,80+1001,10+24,90+67,30+20,60+14,70+164,90+154,40+16,30)</t>
  </si>
  <si>
    <t>46</t>
  </si>
  <si>
    <t>965042241</t>
  </si>
  <si>
    <t>Bourání podkladů pod dlažby nebo mazanin betonových tl přes 100 mm pl pře 4 m2</t>
  </si>
  <si>
    <t>-793784566</t>
  </si>
  <si>
    <t>0,15*(18,6)</t>
  </si>
  <si>
    <t>(36,6*0,25)</t>
  </si>
  <si>
    <t>47</t>
  </si>
  <si>
    <t>965049111</t>
  </si>
  <si>
    <t>Příplatek k bourání betonových mazanin za bourání mazanin se svařovanou sítí tl do 100 mm</t>
  </si>
  <si>
    <t>35991247</t>
  </si>
  <si>
    <t>48</t>
  </si>
  <si>
    <t>965049112</t>
  </si>
  <si>
    <t>Příplatek k bourání betonových mazanin za bourání mazanin se svařovanou sítí tl přes 100 mm</t>
  </si>
  <si>
    <t>220981495</t>
  </si>
  <si>
    <t>49</t>
  </si>
  <si>
    <t>965081113</t>
  </si>
  <si>
    <t>Bourání podkladu z cihel plných plochy přes 1 m2</t>
  </si>
  <si>
    <t>268</t>
  </si>
  <si>
    <t>246,90</t>
  </si>
  <si>
    <t>965081213</t>
  </si>
  <si>
    <t>Bourání podlah z dlaždic keramických nebo xylolitových tl do 10 mm plochy přes 1 m2</t>
  </si>
  <si>
    <t>270</t>
  </si>
  <si>
    <t>P</t>
  </si>
  <si>
    <t>Poznámka k položce:_x000d_
Poznámka k položce: V jednotkové ceně zahrnuty náklady na bourání souvisejících obvodových soklů v = do 150 mm.</t>
  </si>
  <si>
    <t>153</t>
  </si>
  <si>
    <t>51</t>
  </si>
  <si>
    <t>965081333</t>
  </si>
  <si>
    <t>Bourání podlah z dlaždic kamenných, betonových, teracových nebo čedičových tl do 30 mm plochy přes 1 m2</t>
  </si>
  <si>
    <t>272</t>
  </si>
  <si>
    <t>"D" 68,5</t>
  </si>
  <si>
    <t>"DM" 18,6</t>
  </si>
  <si>
    <t>965082923</t>
  </si>
  <si>
    <t>Odstranění násypů pod podlahami tl do 100 mm pl přes 2 m2</t>
  </si>
  <si>
    <t>274</t>
  </si>
  <si>
    <t>0,05*(18,60+50,00)</t>
  </si>
  <si>
    <t>0,1*(18,00+154,40)</t>
  </si>
  <si>
    <t>53</t>
  </si>
  <si>
    <t>965082933</t>
  </si>
  <si>
    <t>Odstranění násypů pod podlahami tl do 200 mm pl přes 2 m2</t>
  </si>
  <si>
    <t>276</t>
  </si>
  <si>
    <t>0,15*(222,4)</t>
  </si>
  <si>
    <t>965082941</t>
  </si>
  <si>
    <t>Odstranění násypů pod podlahami tl přes 200 mm</t>
  </si>
  <si>
    <t>278</t>
  </si>
  <si>
    <t>(66*0,25)+(16,30*0,35)+(36,6*0,2)</t>
  </si>
  <si>
    <t>55</t>
  </si>
  <si>
    <t>967031732</t>
  </si>
  <si>
    <t>Přisekání plošné zdiva z cihel pálených na MV nebo MVC tl do 100 mm</t>
  </si>
  <si>
    <t>284</t>
  </si>
  <si>
    <t>968072455</t>
  </si>
  <si>
    <t>Vybourání dveřních zárubní pl do 2 m2 včetně vyvěšení křídel</t>
  </si>
  <si>
    <t>288</t>
  </si>
  <si>
    <t>57</t>
  </si>
  <si>
    <t>974031121</t>
  </si>
  <si>
    <t>Vysekání rýh ve zdivu cihelném hl do 30 mm š do 30 mm</t>
  </si>
  <si>
    <t>290</t>
  </si>
  <si>
    <t>"stavební přípravenost pro rozvody_bez rozlišení" 8494</t>
  </si>
  <si>
    <t>974031132</t>
  </si>
  <si>
    <t>Vysekání rýh ve zdivu cihelném hl do 50 mm š do 70 mm</t>
  </si>
  <si>
    <t>292</t>
  </si>
  <si>
    <t>"stavební přípravenost pro rozvody_bez rozlišení" 2767</t>
  </si>
  <si>
    <t>59</t>
  </si>
  <si>
    <t>974031143</t>
  </si>
  <si>
    <t>Vysekání rýh ve zdivu cihelném hl do 70 mm š do 100 mm</t>
  </si>
  <si>
    <t>294</t>
  </si>
  <si>
    <t>"stavební přípravenost pro rozvody_bez rozlišení" 2494</t>
  </si>
  <si>
    <t>974031153</t>
  </si>
  <si>
    <t>Vysekání rýh ve zdivu cihelném hl do 100 mm š do 100 mm</t>
  </si>
  <si>
    <t>296</t>
  </si>
  <si>
    <t>"stavební přípravenost pro rozvody_bez rozlišení" 1480</t>
  </si>
  <si>
    <t>61</t>
  </si>
  <si>
    <t>974031155</t>
  </si>
  <si>
    <t>Vysekání rýh ve zdivu cihelném hl do 100 mm š do 200 mm</t>
  </si>
  <si>
    <t>298</t>
  </si>
  <si>
    <t>"stavební přípravenost pro rozvody_bez rozlišení" 1967</t>
  </si>
  <si>
    <t>974031164</t>
  </si>
  <si>
    <t>Vysekání rýh ve zdivu cihelném hl do 150 mm š do 150 mm</t>
  </si>
  <si>
    <t>300</t>
  </si>
  <si>
    <t>"stavební přípravenost pro rozvody_bez rozlišení" 1199</t>
  </si>
  <si>
    <t>63</t>
  </si>
  <si>
    <t>974031167</t>
  </si>
  <si>
    <t>Vysekání rýh ve zdivu cihelném hl do 150 mm š do 300 mm</t>
  </si>
  <si>
    <t>302</t>
  </si>
  <si>
    <t>"stavební přípravenost pro rozvody_bez rozlišení" 650</t>
  </si>
  <si>
    <t>64</t>
  </si>
  <si>
    <t>977151118</t>
  </si>
  <si>
    <t>Jádrové vrty diamantovými korunkami do D 100 mm do stavebních materiálů</t>
  </si>
  <si>
    <t>304</t>
  </si>
  <si>
    <t>"stavební přípravenost pro rozvody_bez rozlišení" 26</t>
  </si>
  <si>
    <t>65</t>
  </si>
  <si>
    <t>977151123</t>
  </si>
  <si>
    <t>Jádrové vrty diamantovými korunkami do D 150 mm do stavebních materiálů</t>
  </si>
  <si>
    <t>306</t>
  </si>
  <si>
    <t>"stavební přípravenost pro rozvody_bez rozlišení" 23,25</t>
  </si>
  <si>
    <t>977151127</t>
  </si>
  <si>
    <t>Jádrové vrty diamantovými korunkami do D 250 mm do stavebních materiálů</t>
  </si>
  <si>
    <t>308</t>
  </si>
  <si>
    <t>"stavební přípravenost pro rozvody_bez rozlišení" 20</t>
  </si>
  <si>
    <t>67</t>
  </si>
  <si>
    <t>977151128</t>
  </si>
  <si>
    <t>Jádrové vrty diamantovými korunkami do D 300 mm do stavebních materiálů</t>
  </si>
  <si>
    <t>310</t>
  </si>
  <si>
    <t>"stavební přípravenost pro rozvody_bez rozlišení" 17</t>
  </si>
  <si>
    <t>977312114</t>
  </si>
  <si>
    <t>Řezání stávajících betonových konstrukcí a mazanin vyztužených hl do 200 mm</t>
  </si>
  <si>
    <t>312</t>
  </si>
  <si>
    <t>69</t>
  </si>
  <si>
    <t>978012191</t>
  </si>
  <si>
    <t>Otlučení (osekání) vnitřní vápenné nebo vápenocementové omítky stropů s výztužnou vrstvou v rozsahu do 100 %</t>
  </si>
  <si>
    <t>314</t>
  </si>
  <si>
    <t>"viz BP_podhledové konstrukce</t>
  </si>
  <si>
    <t>5389,20-2646,80</t>
  </si>
  <si>
    <t>70</t>
  </si>
  <si>
    <t>978013191</t>
  </si>
  <si>
    <t>Otlučení (osekání) vnitřní vápenné nebo vápenocementové omítky stěn v rozsahu do 100 %</t>
  </si>
  <si>
    <t>316</t>
  </si>
  <si>
    <t>997</t>
  </si>
  <si>
    <t>Přesun sutě</t>
  </si>
  <si>
    <t>71</t>
  </si>
  <si>
    <t>997013158</t>
  </si>
  <si>
    <t>Vnitrostaveništní doprava suti a vybouraných hmot pro budovy v do 27 m s omezením mechanizace</t>
  </si>
  <si>
    <t>340</t>
  </si>
  <si>
    <t>72</t>
  </si>
  <si>
    <t>997013631</t>
  </si>
  <si>
    <t>Poplatek za uložení na skládce (skládkovné) stavebního odpadu směsného kód odpadu 17 09 04</t>
  </si>
  <si>
    <t>342</t>
  </si>
  <si>
    <t>73</t>
  </si>
  <si>
    <t>997321511</t>
  </si>
  <si>
    <t>Vodorovná doprava suti a vybouraných hmot po suchu do 1 km</t>
  </si>
  <si>
    <t>344</t>
  </si>
  <si>
    <t>997321519</t>
  </si>
  <si>
    <t>Příplatek ZKD 1km vodorovné dopravy suti a vybouraných hmot po suchu</t>
  </si>
  <si>
    <t>346</t>
  </si>
  <si>
    <t>4713,217*20 'Přepočtené koeficientem množství</t>
  </si>
  <si>
    <t>75</t>
  </si>
  <si>
    <t>997321611</t>
  </si>
  <si>
    <t>Nakládání nebo překládání suti a vybouraných hmot</t>
  </si>
  <si>
    <t>348</t>
  </si>
  <si>
    <t>998</t>
  </si>
  <si>
    <t>Přesun hmot</t>
  </si>
  <si>
    <t>998011004</t>
  </si>
  <si>
    <t>Přesun hmot pro budovy zděné v přes 24 do 36 m</t>
  </si>
  <si>
    <t>-468556771</t>
  </si>
  <si>
    <t>PSV</t>
  </si>
  <si>
    <t>Práce a dodávky PSV</t>
  </si>
  <si>
    <t>711</t>
  </si>
  <si>
    <t>Izolace proti vodě, vlhkosti a plynům</t>
  </si>
  <si>
    <t>77</t>
  </si>
  <si>
    <t>711131811</t>
  </si>
  <si>
    <t>Odstranění izolace proti vlhkosti vodorovné</t>
  </si>
  <si>
    <t>354</t>
  </si>
  <si>
    <t>11,10+13,80</t>
  </si>
  <si>
    <t>711493112</t>
  </si>
  <si>
    <t>Izolace proti vodě vodorovná těsnicí stěrkou</t>
  </si>
  <si>
    <t>360</t>
  </si>
  <si>
    <t>Poznámka k položce:_x000d_
Poznámka k položce: Specifikace: -------------------------------------- V jednotkové ceně zahrnuty náklady na systémové koutové pásky/profily. Tl. hydroizolační stěrky 2x1,5 mm. ---------------------------------------</t>
  </si>
  <si>
    <t>"viz keramické dlažby" 45,571</t>
  </si>
  <si>
    <t>79</t>
  </si>
  <si>
    <t>711493122</t>
  </si>
  <si>
    <t>Izolace proti vodě svislá těsnicí stěrkou</t>
  </si>
  <si>
    <t>362</t>
  </si>
  <si>
    <t xml:space="preserve">Poznámka k položce:_x000d_
Poznámka k položce: Specifikace:  -------------------------------------- V jednotkové ceně zahrnuty náklady na systémové koutové pásky/profily. Tl. hydroizolační stěrky 2x2 mm. ---------------------------------------</t>
  </si>
  <si>
    <t xml:space="preserve">"viz keramické obklady stěn" </t>
  </si>
  <si>
    <t xml:space="preserve">"objekt DM" </t>
  </si>
  <si>
    <t>1,5*(3,025)</t>
  </si>
  <si>
    <t>80</t>
  </si>
  <si>
    <t>998711203</t>
  </si>
  <si>
    <t>Přesun hmot procentní pro izolace proti vodě, vlhkosti a plynům v objektech v do 60 m</t>
  </si>
  <si>
    <t>%</t>
  </si>
  <si>
    <t>364</t>
  </si>
  <si>
    <t>713</t>
  </si>
  <si>
    <t>Izolace tepelné</t>
  </si>
  <si>
    <t>81</t>
  </si>
  <si>
    <t>713110813</t>
  </si>
  <si>
    <t>Odstranění tepelné izolace stropů z vláknitých materiálů tl přes 100 mm</t>
  </si>
  <si>
    <t>380</t>
  </si>
  <si>
    <t>"SB7_7.NP D" (16,25*26,0)</t>
  </si>
  <si>
    <t>82</t>
  </si>
  <si>
    <t>713120811</t>
  </si>
  <si>
    <t>Odstranění tepelné izolace podlah volně kladené z desek tl. do 50 mm</t>
  </si>
  <si>
    <t>386</t>
  </si>
  <si>
    <t>246,90+1001,10+67,30+328,30+41,40+164,90</t>
  </si>
  <si>
    <t>83</t>
  </si>
  <si>
    <t>713121111</t>
  </si>
  <si>
    <t>Montáž izolace tepelné podlah rohožemi, pásy, dílci, deskami 1 vrstva</t>
  </si>
  <si>
    <t>388</t>
  </si>
  <si>
    <t>Poznámka k položce:_x000d_
Poznámka k položce: -tepelné izolace lepené nízkoexpanzní montážní pěnou</t>
  </si>
  <si>
    <t>"skladby podlah_NS (D+DM)_NP10" (137,7+60,8)-147,70</t>
  </si>
  <si>
    <t>"skladby podlah_NS (D+DM)_NP19" (20,2)</t>
  </si>
  <si>
    <t>"skladby podlah_NS (D+DM)_NP31" 181,7-26,70</t>
  </si>
  <si>
    <t>84</t>
  </si>
  <si>
    <t>M</t>
  </si>
  <si>
    <t>28375671</t>
  </si>
  <si>
    <t>deska EPS pro kročejový útlum tl 20mm</t>
  </si>
  <si>
    <t>390</t>
  </si>
  <si>
    <t>905,9*1,1 'Přepočtené koeficientem množství</t>
  </si>
  <si>
    <t>85</t>
  </si>
  <si>
    <t>713191R32</t>
  </si>
  <si>
    <t>Překrytí izolace tepelné separační a parotěsnou fólií tl 0,2 mm u podlah a stropů vč. vytažení na svislé konstrukce v = do cca 150 mm</t>
  </si>
  <si>
    <t>400</t>
  </si>
  <si>
    <t>"kompletní provedení dle specifikace PD a TZ vč. všech souvisejících prací a dodávek"</t>
  </si>
  <si>
    <t>v jednotkové ceně započítány náklady na obvodové dilatační pásky tl. min 10 mm v = min 150 mm</t>
  </si>
  <si>
    <t>1,15*905,90</t>
  </si>
  <si>
    <t>86</t>
  </si>
  <si>
    <t>998713204</t>
  </si>
  <si>
    <t>Přesun hmot procentní pro izolace tepelné v objektech v do 36 m</t>
  </si>
  <si>
    <t>402</t>
  </si>
  <si>
    <t>762</t>
  </si>
  <si>
    <t>Konstrukce tesařské</t>
  </si>
  <si>
    <t>87</t>
  </si>
  <si>
    <t>762018R03</t>
  </si>
  <si>
    <t>D+M dřevěné prvky konstrukcí, impregnace</t>
  </si>
  <si>
    <t>406</t>
  </si>
  <si>
    <t xml:space="preserve">Poznámka k položce:_x000d_
Poznámka k položce: Specifikace / obsah jednotkové ceny: -dodávka, výroba řeziva/prvků, - kvalita dle PD a TZ  -přesuny vč. potřebné zdvihací techniky -kompletní osazení/montážní práce/kotvení vč. kotevních prvků -spojovací prostředky, ošetření a impregnace řeziva vč. příslušných finálních povrchových úprav (ochranné povrchové úpravy dle požadavků PBŘ)  ------------------ -dílenská a výrobní dokumentace vč. příslušných statických výpočtů ------------------ -ostatní, jinde neuvedené. přímo související práce a dodávky</t>
  </si>
  <si>
    <t>"kompletní provedení dle specifikace PD a TZ vč. všech souvisejících prací a dodávek</t>
  </si>
  <si>
    <t>"podkladní nosná konstrukce skladby NP21" (0,08*0,22*6)*173,3</t>
  </si>
  <si>
    <t>"konstrukce dřevěné podlahy" 8,0</t>
  </si>
  <si>
    <t>Mezisoučet</t>
  </si>
  <si>
    <t>"ztratné, ochranné prostředky" 0,1*26,3</t>
  </si>
  <si>
    <t>88</t>
  </si>
  <si>
    <t>762420815</t>
  </si>
  <si>
    <t>Demontáž obložení stropů z desek sololak na nosném roštu</t>
  </si>
  <si>
    <t>446</t>
  </si>
  <si>
    <t>"skladba SB4_6.NP DM" 17,40+14,60</t>
  </si>
  <si>
    <t>89</t>
  </si>
  <si>
    <t>762511266</t>
  </si>
  <si>
    <t>Podlahové kce podkladové z desek OSB tl 20 mm nebroušených na pero a drážku šroubovaných</t>
  </si>
  <si>
    <t>452</t>
  </si>
  <si>
    <t>"skladby podlah_NS (D+DM)_NP21" (61,60+53,80)*2</t>
  </si>
  <si>
    <t>90</t>
  </si>
  <si>
    <t>762522811</t>
  </si>
  <si>
    <t>Demontáž podlah s polštáři z prken tloušťky do 32 mm</t>
  </si>
  <si>
    <t>458</t>
  </si>
  <si>
    <t xml:space="preserve">"střešní konstrukce a skladby_BP" </t>
  </si>
  <si>
    <t>"BP_skladba konstrukce podlah BP1-BP34" 40</t>
  </si>
  <si>
    <t>91</t>
  </si>
  <si>
    <t>762526811</t>
  </si>
  <si>
    <t>Demontáž podlah z cementotřísky , dřevotřísky, překližky, sololitu tloušťky do 20 mm bez polštářů</t>
  </si>
  <si>
    <t>460</t>
  </si>
  <si>
    <t>"BP_skladba konstrukce podlah BP1-BP34" 55</t>
  </si>
  <si>
    <t>92</t>
  </si>
  <si>
    <t>762841811</t>
  </si>
  <si>
    <t>Demontáž podbíjení obkladů stropů a střech sklonu do 60° z hrubých prken tl do 35 mm</t>
  </si>
  <si>
    <t>462</t>
  </si>
  <si>
    <t>"SB4_6.NP DM" 12*6,15</t>
  </si>
  <si>
    <t>"viz BP_podhledové konstrukce" 2742,40</t>
  </si>
  <si>
    <t>93</t>
  </si>
  <si>
    <t>998762204</t>
  </si>
  <si>
    <t>Přesun hmot procentní pro kce tesařské v objektech v do 36 m</t>
  </si>
  <si>
    <t>466</t>
  </si>
  <si>
    <t>763</t>
  </si>
  <si>
    <t>Konstrukce suché výstavby</t>
  </si>
  <si>
    <t>763111445</t>
  </si>
  <si>
    <t>SDK příčka a předstěna tl do 200 mm profil CW+UW desky A/H2/DF 12,5 TI 100 kg/m3 EI 90 Rw 53 dB</t>
  </si>
  <si>
    <t>468</t>
  </si>
  <si>
    <t>Poznámka k položce:_x000d_
SDK příčka a předstěna tl do 75mm profil CW+UW desky A/H2/DF 12,5 TI 100 kg/m3 EI 90 Rw 53 dB = 387,50m2_x000d_
_x000d_
SDK příčka a předstěna tl do 75-100 mm profil CW+UW desky A/H2/DF 12,5 TI 100 kg/m3 EI 90 Rw 53 dB = 17,63m2_x000d_
_x000d_
SDK příčka a předstěna tl do 100-125 mm profil CW+UW desky A/H2/DF 12,5 TI 100 kg/m3 EI 90 Rw 53 dB = 964,35m2_x000d_
_x000d_
SDK příčka a předstěna tl do 125-150 mm profil CW+UW desky A/H2/DF 12,5 TI 100 kg/m3 EI 90 Rw 53 dB = 22,70m2_x000d_
_x000d_
SDK příčka a předstěna tl do 150-200 mm profil CW+UW desky A/H2/DF 12,5 TI 100 kg/m3 EI 90 Rw 53 dB = 70,347m2_x000d_
_x000d_
kombinace prvků viz skladby konstrukcí LP1-LP12</t>
  </si>
  <si>
    <t>95</t>
  </si>
  <si>
    <t>763111717</t>
  </si>
  <si>
    <t>SDK příčka a předstěna základní penetrační nátěr</t>
  </si>
  <si>
    <t>470</t>
  </si>
  <si>
    <t>1462,527*2 'Přepočtené koeficientem množství</t>
  </si>
  <si>
    <t>763111741</t>
  </si>
  <si>
    <t>Montáž parotěsné zábrany do SDK příčky</t>
  </si>
  <si>
    <t>472</t>
  </si>
  <si>
    <t>97</t>
  </si>
  <si>
    <t>28329234</t>
  </si>
  <si>
    <t>fólie PE parotěsná tl 0,2mm</t>
  </si>
  <si>
    <t>474</t>
  </si>
  <si>
    <t>1462,527*1,1 'Přepočtené koeficientem množství</t>
  </si>
  <si>
    <t>763111771</t>
  </si>
  <si>
    <t>Příplatek k SDK příčce a předstěně za rovinnost kvality Q3</t>
  </si>
  <si>
    <t>476</t>
  </si>
  <si>
    <t>99</t>
  </si>
  <si>
    <t>763111812</t>
  </si>
  <si>
    <t>Demontáž SDK příčky s jednoduchou ocelovou nosnou konstrukcí</t>
  </si>
  <si>
    <t>478</t>
  </si>
  <si>
    <t>763131531</t>
  </si>
  <si>
    <t>SDK podhled deska 1xDF 12,5 bez TI jednovrstvá spodní kce profil CD+UD</t>
  </si>
  <si>
    <t>480</t>
  </si>
  <si>
    <t>Poznámka k položce:_x000d_
vč. kce a opláštění čel</t>
  </si>
  <si>
    <t>101</t>
  </si>
  <si>
    <t>763131551</t>
  </si>
  <si>
    <t>SDK podhled deska 1xH2 12,5 bez TI jednovrstvá spodní kce profil CD+UD</t>
  </si>
  <si>
    <t>482</t>
  </si>
  <si>
    <t>763131714</t>
  </si>
  <si>
    <t>SDK podhled základní penetrační nátěr</t>
  </si>
  <si>
    <t>488</t>
  </si>
  <si>
    <t>66,20+46,20+263,80+352,90+325,90</t>
  </si>
  <si>
    <t>103</t>
  </si>
  <si>
    <t>763131771</t>
  </si>
  <si>
    <t>Příplatek k SDK podhledu za rovinnost kvality Q3</t>
  </si>
  <si>
    <t>494</t>
  </si>
  <si>
    <t>763131831</t>
  </si>
  <si>
    <t>Demontáž SDK podhledu s jednovrstvou nosnou kcí z ocelových profilů opláštění jednoduché</t>
  </si>
  <si>
    <t>496</t>
  </si>
  <si>
    <t>"SB6_6.NP DM" (9,5*6)</t>
  </si>
  <si>
    <t>105</t>
  </si>
  <si>
    <t>763135102</t>
  </si>
  <si>
    <t>Montáž kazetového podhledu z kazet 600x600 mm na zavěšenou nosnou konstrukci</t>
  </si>
  <si>
    <t>498</t>
  </si>
  <si>
    <t>59030575.1</t>
  </si>
  <si>
    <t>podhled kazetový akustický</t>
  </si>
  <si>
    <t>500</t>
  </si>
  <si>
    <t>1028,5*1,1 'Přepočtené koeficientem množství</t>
  </si>
  <si>
    <t>107</t>
  </si>
  <si>
    <t>763161761</t>
  </si>
  <si>
    <t>SDK podhled desky 2xDF 12,5 TI 200 mm dvouvrstvá spodní kce profil CD+UD REI 45</t>
  </si>
  <si>
    <t>510</t>
  </si>
  <si>
    <t>763164257</t>
  </si>
  <si>
    <t>SDK obklad kcí desky 2xDF 12,5 na ocelové systémové konstrukci</t>
  </si>
  <si>
    <t>514</t>
  </si>
  <si>
    <t>109</t>
  </si>
  <si>
    <t>763251R43</t>
  </si>
  <si>
    <t xml:space="preserve">Dodávka a montáž skladby konstrukce podlahy _ samolepící panel z dřevovláknité desky MDF tl. 4 mm + tl. 3 mm + podkladní samolepící polypropylenová pěnovka s polypropylenovou folií  tl. 2 mm</t>
  </si>
  <si>
    <t>516</t>
  </si>
  <si>
    <t>Poznámka k položce:_x000d_
Poznámka k položce: Kompletní provedení dle specifikace PD a TZ vč. všech přímo souvisejících prací a dodávek. -----------------------------------------------------------------------------------------------------------------</t>
  </si>
  <si>
    <t>"skladby podlah_NS (D+DM)_NP6" 119,4</t>
  </si>
  <si>
    <t>"skladby podlah_NS (D+DM)_NP20" 270,6-17,70</t>
  </si>
  <si>
    <t>"skladby podlah_NS (D+DM)_NP21" 173,3</t>
  </si>
  <si>
    <t>110</t>
  </si>
  <si>
    <t>763525R01</t>
  </si>
  <si>
    <t>Dodávka a montáž systémového podhledu _ solitérní prvky</t>
  </si>
  <si>
    <t>518</t>
  </si>
  <si>
    <t>Poznámka k položce:_x000d_
Poznámka k položce: Kompletní provedení dle specifikace PD a TZ vč. všech přímo souvisejících prací a dodávek. ----------------------------------------------------------------------------------------------------------------</t>
  </si>
  <si>
    <t>111</t>
  </si>
  <si>
    <t>763755R01</t>
  </si>
  <si>
    <t>Dodávka a osazení veškerých doplňkových prvků SDK konstrukcí (lišt, profilů, výztužných profilů, ukončovacích prvků, dilatačních a přechodových prvků atd)</t>
  </si>
  <si>
    <t>520</t>
  </si>
  <si>
    <t>Poznámka k položce:_x000d_
Poznámka k položce: SYSTÉMOVÉ PROVEDENÍ (DLE KONKRÉTNÍHO DODAVATELE SYSTÉMU)</t>
  </si>
  <si>
    <t xml:space="preserve">"kompletní provedení dle specifikace PD a TZ  vč. všech souvisejících prací a dodávek"</t>
  </si>
  <si>
    <t>"rozsah a množství vztaženo na celkovou plochu SDK konstrukcí" 2925,054+1055+1028,50+352,90</t>
  </si>
  <si>
    <t>112</t>
  </si>
  <si>
    <t>763755R02</t>
  </si>
  <si>
    <t>Příplatek k podhledů s požární odolností za opláštění zabudovaných prvků a zařízení</t>
  </si>
  <si>
    <t>522</t>
  </si>
  <si>
    <t>"rozsah a množství vztaženo na celkovou plochu SDK konstrukcí" 66,20+263,80+325</t>
  </si>
  <si>
    <t>113</t>
  </si>
  <si>
    <t>998763202</t>
  </si>
  <si>
    <t>Přesun hmot procentní pro dřevostavby</t>
  </si>
  <si>
    <t>524</t>
  </si>
  <si>
    <t>766</t>
  </si>
  <si>
    <t>Konstrukce truhlářské</t>
  </si>
  <si>
    <t>114</t>
  </si>
  <si>
    <t>766521N62</t>
  </si>
  <si>
    <t>D12 - D+M Jednokřídlé vnitřní dřevěné dveře, plné, povrch lamino CPL, včetně dřevěné obložkové zárubně a prahu, 800x1970mm</t>
  </si>
  <si>
    <t>ks</t>
  </si>
  <si>
    <t>750</t>
  </si>
  <si>
    <t>Poznámka k položce:_x000d_
Poznámka k položce: 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dveří.</t>
  </si>
  <si>
    <t>115</t>
  </si>
  <si>
    <t>766521N64</t>
  </si>
  <si>
    <t>D14 - D+M Dřevěné dveře vnitřní, plné, křídlo 800x1970mm, včetně dřevěné obložkové zárubně a prahu, PO - EI 30 DP3-S-C</t>
  </si>
  <si>
    <t>754</t>
  </si>
  <si>
    <t>116</t>
  </si>
  <si>
    <t>766521N70</t>
  </si>
  <si>
    <t>D20 - D+M Jednokřídlé vnitřní dřevěné dveře, plné, povrch lamino CPL, včetně dřevěné obložkové zárubně a prahu, 800x1970mm</t>
  </si>
  <si>
    <t>117</t>
  </si>
  <si>
    <t>766521N72</t>
  </si>
  <si>
    <t>D22 - D+M Dřevěné dveře vnitřní, plné, povrch lamino CPL, včetně dřevěné obložkové zárubně, PO - EI 30 DP3-S-C, 800x1970mm</t>
  </si>
  <si>
    <t>770</t>
  </si>
  <si>
    <t>766521N73</t>
  </si>
  <si>
    <t>D23 - D+M Dřevěné dveře vnitřní, plné, povrch lamino CPL, včetně dřevěné obložkové zárubně a prahu, PO - EI 30 DP3-S-C, 800x1970mm</t>
  </si>
  <si>
    <t>772</t>
  </si>
  <si>
    <t>119</t>
  </si>
  <si>
    <t>766521N83</t>
  </si>
  <si>
    <t>D33 - D+M Dvoukřídlé asymetrické vnitřní dveře dřevěné, prosklené, 1400x1970mm, včetně dřevěné zárubně a prahu</t>
  </si>
  <si>
    <t>792</t>
  </si>
  <si>
    <t>766521N85</t>
  </si>
  <si>
    <t>D35 - D+M Dvoukřídlé asymetrické vnitřní dveře dřevěné, prosklené, 1450x1970mm, včetně dřevěné zárubně a prahu</t>
  </si>
  <si>
    <t>796</t>
  </si>
  <si>
    <t>121</t>
  </si>
  <si>
    <t>766521N86</t>
  </si>
  <si>
    <t>D36 - D+M Dvoukřídlé asymetrické vnitřní dveře dřevěné, prosklené, 1500x1970mm, včetně dřevěné zárubně a prahu</t>
  </si>
  <si>
    <t>798</t>
  </si>
  <si>
    <t>122</t>
  </si>
  <si>
    <t>766521N92</t>
  </si>
  <si>
    <t>D42 - D+M Jednokřídlé vnitřní dřevěné dveře, plné, povrch lamino CPL, včetně dřevěné obložkové zárubně a prahu, 800x1970mm</t>
  </si>
  <si>
    <t>810</t>
  </si>
  <si>
    <t>123</t>
  </si>
  <si>
    <t>766521N93</t>
  </si>
  <si>
    <t>D43 - D+M Dřevěné dveře vnitřní, plné, povrch lamino CPL, včetně dřevěné zárubně a prahu, PO - EI 30 DP3-S-C, 800x1970mm</t>
  </si>
  <si>
    <t>812</t>
  </si>
  <si>
    <t>124</t>
  </si>
  <si>
    <t>766521N95</t>
  </si>
  <si>
    <t>D45 - D+M Jednokřídlé vnitřní dřevěné dveře, plné, povrch lamino CPL, včetně dřevěné obložkové zárubně a prahu, 900x1970mm</t>
  </si>
  <si>
    <t>816</t>
  </si>
  <si>
    <t>125</t>
  </si>
  <si>
    <t>766521N96</t>
  </si>
  <si>
    <t>D46 - D+M Jednokřídlé vnitřní dřevěné dveře, plné, povrch lamino CPL, včetně dřevěné obložkové zárubně a prahu, 900x1970mm</t>
  </si>
  <si>
    <t>818</t>
  </si>
  <si>
    <t>126</t>
  </si>
  <si>
    <t>766525N25</t>
  </si>
  <si>
    <t>Dr1 - D+M Replika plných historických dveří, replika křídla a deštěné obložkové zárubně, 700x1970mm</t>
  </si>
  <si>
    <t>876</t>
  </si>
  <si>
    <t>Poznámka k položce:_x000d_
Poznámka k položce: 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dveří - historické dveře - repliky.</t>
  </si>
  <si>
    <t>127</t>
  </si>
  <si>
    <t>766525N29</t>
  </si>
  <si>
    <t>Dr5 - D+M Replika plných historických dveří, replika křídla a deštěné obložkové zárubně, 800x1970mm, včetně prahu</t>
  </si>
  <si>
    <t>884</t>
  </si>
  <si>
    <t>128</t>
  </si>
  <si>
    <t>766525N32a</t>
  </si>
  <si>
    <t>Dr8 - D+M Replika plných historických dveří, PO - EI 30 DP3-C, 800x1970mm, včetně dřevěné obložkové zárubně</t>
  </si>
  <si>
    <t>892</t>
  </si>
  <si>
    <t>129</t>
  </si>
  <si>
    <t>766525N33</t>
  </si>
  <si>
    <t>Dr10 - D+M Replika plných historických dveří, PO - EI 30 DP3-C, 800x1970mm, včetně dřevěné obložkové zárubně</t>
  </si>
  <si>
    <t>-1456542068</t>
  </si>
  <si>
    <t>130</t>
  </si>
  <si>
    <t>766525N34</t>
  </si>
  <si>
    <t>Dr11 - D+M Replika plných historických dveří, replika křídla a deštěné obložkové zárubně, 800x1970mm</t>
  </si>
  <si>
    <t>894</t>
  </si>
  <si>
    <t>131</t>
  </si>
  <si>
    <t>766525N36</t>
  </si>
  <si>
    <t>Dr13 - D+M Replika plných historických dveří, PO - EI 30 DP3-C, 800x2080mm, včetně dřevěné obložkové zárubně</t>
  </si>
  <si>
    <t>898</t>
  </si>
  <si>
    <t>132</t>
  </si>
  <si>
    <t>766525N37</t>
  </si>
  <si>
    <t>Dr14 - D+M Replika částečně prosklených historických dveří, PO - EI 30 DP3-S-C, 800x1870mm, včetně dřevěné obložkové zárubně</t>
  </si>
  <si>
    <t>900</t>
  </si>
  <si>
    <t>133</t>
  </si>
  <si>
    <t>766525N38</t>
  </si>
  <si>
    <t>Dr15 - D+M Replika plných historických dveří, replika křídla a deštěné obložkové zárubně, 800x1970mm</t>
  </si>
  <si>
    <t>902</t>
  </si>
  <si>
    <t>134</t>
  </si>
  <si>
    <t>766525N40</t>
  </si>
  <si>
    <t>Dr17 - D+M Replika plných historických dveří, replika křídla a deštěné obložkové zárubně, 800x1970mm</t>
  </si>
  <si>
    <t>906</t>
  </si>
  <si>
    <t>135</t>
  </si>
  <si>
    <t>766525N42</t>
  </si>
  <si>
    <t>Dr19 - D+M Replika plných historických dveří, PO - EI 30 DP3-C, 800x1950mm, včetně dřevěné obložkové zárubně</t>
  </si>
  <si>
    <t>910</t>
  </si>
  <si>
    <t>136</t>
  </si>
  <si>
    <t>766525N43</t>
  </si>
  <si>
    <t>Dr20 - D+M Replika plných historických dveří, PO - EI 30 DP3-C, 800x1970mm, včetně dřevěné obložkové zárubně</t>
  </si>
  <si>
    <t>912</t>
  </si>
  <si>
    <t>137</t>
  </si>
  <si>
    <t>766525N44a</t>
  </si>
  <si>
    <t>Dr21 - D+M Replika plných historických dveří, PO - EI 30 DP3-C, 800x1970mm, včetně dřevěné obložkové zárubně</t>
  </si>
  <si>
    <t>731241198</t>
  </si>
  <si>
    <t>138</t>
  </si>
  <si>
    <t>766525N44</t>
  </si>
  <si>
    <t>Dr22 - D+M Replika plných historických dveří, PO - EI 30 DP3-C, 800x2080mm, včetně dřevěné obložkové zárubně</t>
  </si>
  <si>
    <t>914</t>
  </si>
  <si>
    <t>139</t>
  </si>
  <si>
    <t>766525N45</t>
  </si>
  <si>
    <t>Dr23 - D+M Replika plných historických dveří, PO - EI 30 DP3-S-C, 800x2080mm, včetně dřevěné obložkové zárubně</t>
  </si>
  <si>
    <t>916</t>
  </si>
  <si>
    <t>140</t>
  </si>
  <si>
    <t>766525N46</t>
  </si>
  <si>
    <t>Dr24 - D+M Replika plných historických dveří, PO - EI 30 DP3-C, 800x2080mm, včetně dřevěné obložkové zárubně</t>
  </si>
  <si>
    <t>918</t>
  </si>
  <si>
    <t>141</t>
  </si>
  <si>
    <t>766525N47</t>
  </si>
  <si>
    <t>Dr25 - D+M Replika plných historických dveří, PO - EI 30 DP3-C, 900x1970mm, včetně dřevěné obložkové zárubně</t>
  </si>
  <si>
    <t>920</t>
  </si>
  <si>
    <t>142</t>
  </si>
  <si>
    <t>766525N50</t>
  </si>
  <si>
    <t>Dr26 - D+M Replika plných historických dveří, PO - EI 30 DP3-C, 900x1970mm, včetně dřevěné obložkové zárubně</t>
  </si>
  <si>
    <t>-201564230</t>
  </si>
  <si>
    <t>143</t>
  </si>
  <si>
    <t>766525N51</t>
  </si>
  <si>
    <t>Dr27 - D+M Replika plných historických dveří, PO - EI 30 DP3-C, 900x1970mm, včetně dřevěné obložkové zárubně</t>
  </si>
  <si>
    <t>928</t>
  </si>
  <si>
    <t>144</t>
  </si>
  <si>
    <t>766525N52</t>
  </si>
  <si>
    <t>Dr29 - D+M Replika vstupních asymetrických částečně prosklených historických dveří, včetně dřevěné obložkové zárubně, 1300x1970mm</t>
  </si>
  <si>
    <t>930</t>
  </si>
  <si>
    <t>145</t>
  </si>
  <si>
    <t>766525N54</t>
  </si>
  <si>
    <t>Dr31 - D+M Replika asymetrických částečně prosklených histor. dveří, PO - EI 30 DP3-C, včetně dřevěné zárubně, 1450x1970mm</t>
  </si>
  <si>
    <t>934</t>
  </si>
  <si>
    <t>146</t>
  </si>
  <si>
    <t>766525N56</t>
  </si>
  <si>
    <t>T-1 - D+M Šatní pult s prosklenou oddělovací stěnou, 3000x900x2200mm, dveře šířky 800mm, posuvná horní prosklená část</t>
  </si>
  <si>
    <t>938</t>
  </si>
  <si>
    <t>Poznámka k položce:_x000d_
Poznámka k položce: 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truhlářských výrobků.</t>
  </si>
  <si>
    <t>147</t>
  </si>
  <si>
    <t>766525N81</t>
  </si>
  <si>
    <t>T-26 - D+M Vnitřní okenní parapet z masivu - dub, šířka 160mm, tl. 25mm, včetně okapního nosu 40mm</t>
  </si>
  <si>
    <t>bm</t>
  </si>
  <si>
    <t>-1504017695</t>
  </si>
  <si>
    <t>148</t>
  </si>
  <si>
    <t>766525N82</t>
  </si>
  <si>
    <t>T-27 - D+M Vnitřní okenní parapet z masivu - dub, šířka 310mm, tl. 25mm, včetně okapního nosu 40mm</t>
  </si>
  <si>
    <t>-640702339</t>
  </si>
  <si>
    <t>149</t>
  </si>
  <si>
    <t>766525N83</t>
  </si>
  <si>
    <t>T-28 - D+M Vnitřní okenní parapet z masivu - dub, šířka 310mm, tl. 25mm, včetně okapního nosu 40mm</t>
  </si>
  <si>
    <t>-646324923</t>
  </si>
  <si>
    <t>150</t>
  </si>
  <si>
    <t>766525N86</t>
  </si>
  <si>
    <t>T-31 - D+M Vnitřní okenní parapet z masivu - dub, šířka 350mm, tl. 25mm, včetně okapního nosu 40mm</t>
  </si>
  <si>
    <t>1137906560</t>
  </si>
  <si>
    <t>151</t>
  </si>
  <si>
    <t>766525N87</t>
  </si>
  <si>
    <t>T-32 - D+M Vnitřní okenní parapet z masivu - dub, šířka 350mm, tl. 25mm, včetně okapního nosu 40mm</t>
  </si>
  <si>
    <t>-1525834748</t>
  </si>
  <si>
    <t>152</t>
  </si>
  <si>
    <t>766525N88</t>
  </si>
  <si>
    <t>T-33 - D+M Vnitřní okenní parapet z masivu - dub, šířka 480mm, tl. 25mm, včetně okapního nosu 40mm</t>
  </si>
  <si>
    <t>1172949089</t>
  </si>
  <si>
    <t>998766204</t>
  </si>
  <si>
    <t>Přesun hmot procentní pro konstrukce truhlářské v objektech v do 36 m</t>
  </si>
  <si>
    <t>1012</t>
  </si>
  <si>
    <t>767</t>
  </si>
  <si>
    <t>Konstrukce zámečnické</t>
  </si>
  <si>
    <t>154</t>
  </si>
  <si>
    <t>767015R11</t>
  </si>
  <si>
    <t>D+M ocelových a zámečnických prvků / konstrukcí</t>
  </si>
  <si>
    <t>kg</t>
  </si>
  <si>
    <t>1014</t>
  </si>
  <si>
    <t xml:space="preserve">Poznámka k položce:_x000d_
Poznámka k položce: Specifikace / rozsah provedení - viz TZ: -------------------------------------------------------- -dodávka a výroba ocelových prvků a konstrukcí - dle zadání a PD -dodávka veškerých spojovacích a kotevních prvků -kompletní provrchobvé úpravy prvků dle požadavků PD a PBŘ -veškeré přesuny/zdvihací technika a kompletní montážní práce -kompletní montážní / usazovací a kotevní práce -------------------------------------------------------- -dílenská dokumentace vč. statického přepočtu -ostatní nespecifikované práce a dodávky, které bezprostředně souvisí s provedení  předmětného prvku/konstrukce dle zadávací dokumentace -veškeré náklady na dodávku a provedení jsou obsaženy v jednotkové ceně</t>
  </si>
  <si>
    <t xml:space="preserve">"viz v.č._BP_1.PP-7.NP" </t>
  </si>
  <si>
    <t>254,574+43,49+127,39+34,52+19,14+29,66+17,26+21,76</t>
  </si>
  <si>
    <t>"ostatní drobné související prvky" 0,15*547,794</t>
  </si>
  <si>
    <t>155</t>
  </si>
  <si>
    <t>767522N06</t>
  </si>
  <si>
    <t>D49 - D+M Automat. 2-křídlé posuvné obloukové dveře, prosklené, plný panel pro pohon, rozměr 3060x2800mm</t>
  </si>
  <si>
    <t>1026</t>
  </si>
  <si>
    <t>156</t>
  </si>
  <si>
    <t>767522N07</t>
  </si>
  <si>
    <t>D50 - D+M Jednokřídlé plné dveře, 800x1970mm, PO - EW 45 DP1-C, včetně ocelové protipožární zárubně</t>
  </si>
  <si>
    <t>1028</t>
  </si>
  <si>
    <t>157</t>
  </si>
  <si>
    <t>767522N10</t>
  </si>
  <si>
    <t>Z-3 - D+M Celoprosklené zábradlí schodiště z čirého skla, bezpečnostní kalené sklo tl. 20mm, výška zábradlí 1,1m, dřevěné madlo</t>
  </si>
  <si>
    <t>1034</t>
  </si>
  <si>
    <t>Poznámka k položce:_x000d_
Poznámka k položce: Kompletní provedení dle specifikace PD a TZ vč. všech souvisejících prací dodávek, příslušenství a komponentů dle výpisu. V jednotkové ceně započítáno: dodávka, výroba, montáž/osazení/kotvení (vč.kotvících prvků), povrchová úprava. Kompletní specifikace viz výpis zámečnických prvků.</t>
  </si>
  <si>
    <t>158</t>
  </si>
  <si>
    <t>767522N11</t>
  </si>
  <si>
    <t>Z-4 - D+M Celoprosklené zábradlí galerie z čirého skla, bezpečnostní kalené sklo tl. 20mm, výška zábradlí 1,1m, dřevěné madlo</t>
  </si>
  <si>
    <t>1036</t>
  </si>
  <si>
    <t>159</t>
  </si>
  <si>
    <t>767522N12</t>
  </si>
  <si>
    <t>Z-5 - D+M Zábradlí u točitého schodiště, výšky 1,1m, vnější i vnitřní vřeteno, materiál nerez 1.4306, 1ks</t>
  </si>
  <si>
    <t>1038</t>
  </si>
  <si>
    <t>160</t>
  </si>
  <si>
    <t>767522N24</t>
  </si>
  <si>
    <t>Z-17 - D+M Čistící zóna vhodná do interiéru, atypická 2800x1130mm, výška rohože 27mm, rohož z AL profilů š. 27mm</t>
  </si>
  <si>
    <t>1062</t>
  </si>
  <si>
    <t>161</t>
  </si>
  <si>
    <t>767522N29</t>
  </si>
  <si>
    <t>Z-22 - D+M Ocelové zábradlí u oken (nízký parapet), 2600x900mm, 2ks</t>
  </si>
  <si>
    <t>-776460514</t>
  </si>
  <si>
    <t>162</t>
  </si>
  <si>
    <t>767522N37</t>
  </si>
  <si>
    <t>Z-30 - D+M Stínící roleta, 2150x1600mm, roletu tvoří celohliníková kce, navíjení potahu pomocí elektromotoru</t>
  </si>
  <si>
    <t>1088</t>
  </si>
  <si>
    <t>163</t>
  </si>
  <si>
    <t>767522N38</t>
  </si>
  <si>
    <t>Z-31 - D+M Stínící roleta, 3350x2400mm, roletu tvoří celohliníková kce, navíjení potahu pomocí elektromotoru</t>
  </si>
  <si>
    <t>1090</t>
  </si>
  <si>
    <t>164</t>
  </si>
  <si>
    <t>767522N39</t>
  </si>
  <si>
    <t>Z-32 - D+M Stínící roleta, 1500x2350mm, roletu tvoří celohliníková kce, navíjení potahu pomocí elektromotoru</t>
  </si>
  <si>
    <t>1092</t>
  </si>
  <si>
    <t>165</t>
  </si>
  <si>
    <t>767522N40</t>
  </si>
  <si>
    <t>Z-32a - D+M Zcela zatemňující roleta, 1500x2350mm, roletu tvoří celohliníková kce, navíjení potahu pomocí elektromotoru</t>
  </si>
  <si>
    <t>1094</t>
  </si>
  <si>
    <t>166</t>
  </si>
  <si>
    <t>767522N41</t>
  </si>
  <si>
    <t>Z-33 - D+M Stínící roleta, 1900x2350mm, roletu tvoří celohliníková kce, navíjení potahu pomocí elektromotoru</t>
  </si>
  <si>
    <t>1096</t>
  </si>
  <si>
    <t>167</t>
  </si>
  <si>
    <t>767522N42</t>
  </si>
  <si>
    <t>Z-34 - D+M Vnitřní žaluzie do okenního otvoru 2000x1500mm, materiál lamel: hliník, mechanické ovládání</t>
  </si>
  <si>
    <t>-248341259</t>
  </si>
  <si>
    <t>767522N43</t>
  </si>
  <si>
    <t>Z-35 - D+M Vnitřní žaluzie do okenního otvoru 1150x1500mm, materiál lamel: hliník, mechanické ovládání</t>
  </si>
  <si>
    <t>959369352</t>
  </si>
  <si>
    <t>169</t>
  </si>
  <si>
    <t>767522N44</t>
  </si>
  <si>
    <t>Z-36 - D+M Vnitřní žaluzie do okenního otvoru 2050x1500mm, materiál lamel: hliník, mechanické ovládání</t>
  </si>
  <si>
    <t>1507333001</t>
  </si>
  <si>
    <t>767522N45</t>
  </si>
  <si>
    <t>Z-37 - D+M Vnitřní žaluzie do okenního otvoru 2260x2020mm, materiál lamel: hliník, mechanické ovládání</t>
  </si>
  <si>
    <t>-1737648321</t>
  </si>
  <si>
    <t>171</t>
  </si>
  <si>
    <t>767522N46</t>
  </si>
  <si>
    <t>Z-38 - D+M Vnitřní žaluzie do okenního otvoru 1170x560mm, materiál lamel: hliník, mechanické ovládání</t>
  </si>
  <si>
    <t>608933809</t>
  </si>
  <si>
    <t>172</t>
  </si>
  <si>
    <t>767522N47</t>
  </si>
  <si>
    <t>Z-39 - D+M Vnitřní žaluzie do okenního otvoru 1400x2200mm, materiál lamel: hliník, mechanické ovládání</t>
  </si>
  <si>
    <t>721600340</t>
  </si>
  <si>
    <t>173</t>
  </si>
  <si>
    <t>767522N48</t>
  </si>
  <si>
    <t>Z-40 - D+M Vnitřní žaluzie do okenního otvoru 1400x2160mm, materiál lamel: hliník, mechanické ovládání</t>
  </si>
  <si>
    <t>1320801195</t>
  </si>
  <si>
    <t>174</t>
  </si>
  <si>
    <t>767522N49</t>
  </si>
  <si>
    <t>Z-41 - D+M Vnitřní žaluzie do okenního otvoru 1800x2240mm, materiál lamel: hliník, mechanické ovládání</t>
  </si>
  <si>
    <t>-1192410402</t>
  </si>
  <si>
    <t>175</t>
  </si>
  <si>
    <t>767522N50</t>
  </si>
  <si>
    <t>Z-42 - D+M Vnitřní žaluzie do okenního otvoru 790x2160mm, materiál lamel: hliník, mechanické ovládání</t>
  </si>
  <si>
    <t>1672841169</t>
  </si>
  <si>
    <t>176</t>
  </si>
  <si>
    <t>767522N51</t>
  </si>
  <si>
    <t>Z-43 - D+M Vnitřní žaluzie do okenního otvoru 800x2220mm, materiál lamel: hliník, mechanické ovládání</t>
  </si>
  <si>
    <t>-1097978026</t>
  </si>
  <si>
    <t>177</t>
  </si>
  <si>
    <t>767522N54</t>
  </si>
  <si>
    <t>Z-46 - D+M Vnitřní žaluzie do okenního otvoru 1800x2150mm, materiál lamel: hliník, mechanické ovládání</t>
  </si>
  <si>
    <t>-391791325</t>
  </si>
  <si>
    <t>178</t>
  </si>
  <si>
    <t>767522N55</t>
  </si>
  <si>
    <t>Z-47 - D+M Vnitřní žaluzie do okenního otvoru 650x1200mm, materiál lamel: hliník, mechanické ovládání</t>
  </si>
  <si>
    <t>-1653396215</t>
  </si>
  <si>
    <t>179</t>
  </si>
  <si>
    <t>767522N56</t>
  </si>
  <si>
    <t>Z-48 - D+M Vnitřní žaluzie do okenního otvoru 1400x1650mm, materiál lamel: hliník, mechanické ovládání</t>
  </si>
  <si>
    <t>-252352065</t>
  </si>
  <si>
    <t>767522N57</t>
  </si>
  <si>
    <t>Z-49 - D+M Vnitřní žaluzie do okenního otvoru 620x1580mm, materiál lamel: hliník, mechanické ovládání</t>
  </si>
  <si>
    <t>593634611</t>
  </si>
  <si>
    <t>181</t>
  </si>
  <si>
    <t>767522N72</t>
  </si>
  <si>
    <t>Z-62 - D+M Vnitřní ocelová kce - parapetní konzola, rozměr 500x860x30mm, celkem 15ks</t>
  </si>
  <si>
    <t>-430847975</t>
  </si>
  <si>
    <t>182</t>
  </si>
  <si>
    <t>767522N73</t>
  </si>
  <si>
    <t>Z-63 - D+M Vnitřní ocelová kce - parapetní konzola, rozměr 300x450x40mm, celkem 11ks</t>
  </si>
  <si>
    <t>-2064449782</t>
  </si>
  <si>
    <t>183</t>
  </si>
  <si>
    <t>767522N74</t>
  </si>
  <si>
    <t>Z-64 - D+M Vnitřní ocelová kce - parapetní konzola, rozměr 250x450x40mm, celkem 4ks</t>
  </si>
  <si>
    <t>-990564518</t>
  </si>
  <si>
    <t>184</t>
  </si>
  <si>
    <t>767996702</t>
  </si>
  <si>
    <t>Demontáž atypických zámečnických konstrukcí řezáním hmotnosti jednotlivých dílů do 100 kg</t>
  </si>
  <si>
    <t>1222</t>
  </si>
  <si>
    <t>185</t>
  </si>
  <si>
    <t>998767204</t>
  </si>
  <si>
    <t>Přesun hmot procentní pro zámečnické konstrukce v objektech v do 36 m</t>
  </si>
  <si>
    <t>1224</t>
  </si>
  <si>
    <t>771</t>
  </si>
  <si>
    <t>Podlahy z dlaždic</t>
  </si>
  <si>
    <t>771574131</t>
  </si>
  <si>
    <t>Montáž podlah keramických protiskluzných lepených flexibilním lepidlem do 50 ks/m2</t>
  </si>
  <si>
    <t>1226</t>
  </si>
  <si>
    <t>Poznámka k položce:_x000d_
Poznámka k položce: V jednotkové ceně zahrnuty náklady na montáž a spárování souvisejících obvodových soklů v= do 150 mm.</t>
  </si>
  <si>
    <t>"objekt D+DM" (18,40+14,40+3,30+5,00)</t>
  </si>
  <si>
    <t>"výklenky a ostatní plochy" 0,1*44,71</t>
  </si>
  <si>
    <t>187</t>
  </si>
  <si>
    <t>597612R04</t>
  </si>
  <si>
    <t>dlaždice keramické protiskluzné - dle specifikace PD a TZ</t>
  </si>
  <si>
    <t>1228</t>
  </si>
  <si>
    <t>Poznámka k položce:_x000d_
Poznámka k položce: V jednotkové ceně zahrnuty náklady na veškeré doplňky a příslušenství dle PD a TZ. (přechodové, dilatační a ukončovací lišty, ostatní doplňky) --------------------------------------------------------------------- Jednotková cena zahrnuje dodávku keramických dlažeb vč. souvisejících obvodových soklů v= do 150 mm --------------------------------------------------------------------- 5.KERAMICKÁ DLAŽBA	12 mm -KERAMICKÁ DLAŽBA SE SPÁROVACÍ FLEXIBILNÍ HMOTOU	9 mm -PROTISKLUZNOST ZA MOKRA R10 -KOEFICIENT TŘENÍ ZA MOKRA u &gt; 0,6 TŘÍDA ODOLNOSTI PEI 3</t>
  </si>
  <si>
    <t>45,571*1,15 'Přepočtené koeficientem množství</t>
  </si>
  <si>
    <t>771579196</t>
  </si>
  <si>
    <t>Příplatek k montáž podlah keramických za spárování tmelem</t>
  </si>
  <si>
    <t>1230</t>
  </si>
  <si>
    <t>189</t>
  </si>
  <si>
    <t>771494R18</t>
  </si>
  <si>
    <t>Příplatek k vnitřním dlažbám za dodávku a montáž ukončovacích, rohových a koutových profilů</t>
  </si>
  <si>
    <t>1232</t>
  </si>
  <si>
    <t>Poznámka k položce:_x000d_
Poznámka k položce: Množství/rozsah - VZTAŽEN NA CELKOVOU PLOCHU vnitřních obkladů. (specifikace materiálů dle PD a TZ) ------------------------------------------------------------------------------------</t>
  </si>
  <si>
    <t>190</t>
  </si>
  <si>
    <t>771591111</t>
  </si>
  <si>
    <t>Podlahy penetrace podkladu</t>
  </si>
  <si>
    <t>1234</t>
  </si>
  <si>
    <t>191</t>
  </si>
  <si>
    <t>771990112</t>
  </si>
  <si>
    <t>Vyrovnání podkladu samonivelační stěrkou tl 4 mm pevnosti 30 Mpa</t>
  </si>
  <si>
    <t>1236</t>
  </si>
  <si>
    <t>998771204</t>
  </si>
  <si>
    <t>Přesun hmot procentní pro podlahy z dlaždic v objektech v do 36 m</t>
  </si>
  <si>
    <t>1238</t>
  </si>
  <si>
    <t>773</t>
  </si>
  <si>
    <t>Podlahy z litého teraca</t>
  </si>
  <si>
    <t>193</t>
  </si>
  <si>
    <t>773500910</t>
  </si>
  <si>
    <t>Opravy podlah z litého teraca tl do 30 mm</t>
  </si>
  <si>
    <t>1258</t>
  </si>
  <si>
    <t>"oprava stávajících povrchů_předpoklad" 16,5*0,20</t>
  </si>
  <si>
    <t>773521361</t>
  </si>
  <si>
    <t>Podlahy z barevného litého teraca zřízení podlahy prosté tl 30 mm</t>
  </si>
  <si>
    <t>1260</t>
  </si>
  <si>
    <t>Poznámka k položce:_x000d_
Poznámka k položce: 4.LITÉ TERACO -LITÉ TERACO - PŘÍRODNÍ KÁMEN, BARVA DLE NPÚ 15-20 mm DILATAČNÍ SPÁRY Š. 2-3 mm,ŽLUTÁ MOSAZ, MAX. PLOCHA 3x3m -------------------------------------------------------------------------------------</t>
  </si>
  <si>
    <t>"objekt D+DM"16,90</t>
  </si>
  <si>
    <t>"výklenky a ostatní plochy" 0,1*16,90</t>
  </si>
  <si>
    <t>195</t>
  </si>
  <si>
    <t>58346122</t>
  </si>
  <si>
    <t>drť teracová bílá frakce 2/4</t>
  </si>
  <si>
    <t>1262</t>
  </si>
  <si>
    <t>18,59*0,06 "Přepočtené koeficientem množství</t>
  </si>
  <si>
    <t>773901112</t>
  </si>
  <si>
    <t>Strojní broušení povrchu litého teraca</t>
  </si>
  <si>
    <t>1264</t>
  </si>
  <si>
    <t>Nové podlahy:</t>
  </si>
  <si>
    <t>"objekt D+DM"18,59</t>
  </si>
  <si>
    <t>"výklenky a ostatní plochy" 0,1*18,59</t>
  </si>
  <si>
    <t>Opravy povrchů:</t>
  </si>
  <si>
    <t>"objekt D" 3,30</t>
  </si>
  <si>
    <t>197</t>
  </si>
  <si>
    <t>998773204</t>
  </si>
  <si>
    <t>Přesun hmot procentní pro podlahy teracové lité v objektech v do 36 m</t>
  </si>
  <si>
    <t>1266</t>
  </si>
  <si>
    <t>776</t>
  </si>
  <si>
    <t>Podlahy povlakové</t>
  </si>
  <si>
    <t>776111311</t>
  </si>
  <si>
    <t>Vysátí podkladu povlakových podlah</t>
  </si>
  <si>
    <t>1268</t>
  </si>
  <si>
    <t xml:space="preserve">"skladba podlah dle nášlapné vrstvy" </t>
  </si>
  <si>
    <t>495+141,24+35,97+3032,04</t>
  </si>
  <si>
    <t>199</t>
  </si>
  <si>
    <t>776121111</t>
  </si>
  <si>
    <t>Vodou ředitelná penetrace savého podkladu povlakových podlah ředěná v poměru 1:3</t>
  </si>
  <si>
    <t>1270</t>
  </si>
  <si>
    <t>776141122</t>
  </si>
  <si>
    <t>Vyrovnání podkladu povlakových podlah stěrkou pevnosti 30 MPa tl 5 mm</t>
  </si>
  <si>
    <t>1272</t>
  </si>
  <si>
    <t>201</t>
  </si>
  <si>
    <t>776201811</t>
  </si>
  <si>
    <t>Demontáž lepených povlakových podlah bez podložky ručně</t>
  </si>
  <si>
    <t>1274</t>
  </si>
  <si>
    <t>Poznámka k položce:_x000d_
Poznámka k položce: V jednotkové ceně zahrnuty náklady na demontáž souvisejících obvodových soklů.</t>
  </si>
  <si>
    <t>"stávající nášlapné vrstvy objekt D+DM"</t>
  </si>
  <si>
    <t>2151+2307,20</t>
  </si>
  <si>
    <t>776211111</t>
  </si>
  <si>
    <t>Lepení textilních pásů</t>
  </si>
  <si>
    <t>1276</t>
  </si>
  <si>
    <t>Poznámka k položce:_x000d_
Poznámka k položce: V jednotkové ceně zahrnuty náklady na montáž souvisejících obvodových soklů v= do 50 mm.</t>
  </si>
  <si>
    <t>"objekt D+DM" 61,70+233,50+119,40+35,40</t>
  </si>
  <si>
    <t>"výklenky a ostatní plochy" 0,1*450,00</t>
  </si>
  <si>
    <t>203</t>
  </si>
  <si>
    <t>697510R01</t>
  </si>
  <si>
    <t>dodávka povlakové podlahové krytiny - koberce v pásech - dle specifikace PD a TZ</t>
  </si>
  <si>
    <t>1278</t>
  </si>
  <si>
    <t xml:space="preserve">Poznámka k položce:_x000d_
Poznámka k položce: V jednotkové ceně zahrnuty náklady na veškeré doplňky a příslušenství dle PD a TZ. (přechodové, dilatační a ukončovací lišty, ostatní doplňky) --------------------------------------------------------------------- Jednotková cena zahrnuje dodávku systémového obvodového soklu v = do 50 mm  ---------------------------------------------------------------------</t>
  </si>
  <si>
    <t>495*1,15 'Přepočtené koeficientem množství</t>
  </si>
  <si>
    <t>204</t>
  </si>
  <si>
    <t>776221111</t>
  </si>
  <si>
    <t>Lepení pásů z PVC standardním lepidlem</t>
  </si>
  <si>
    <t>1280</t>
  </si>
  <si>
    <t>Poznámka k položce:_x000d_
Poznámka k položce: V jednotkové ceně zahrnuty náklady na : - spoj podlah svařováním -montáž souvisejících obvodových soklů v= do 50 mm. --------------------------------------------------------</t>
  </si>
  <si>
    <t>"objekt D+DM" (16,2)+(112,2)</t>
  </si>
  <si>
    <t>"výklenky a ostatní plochy" 0,1*128,4</t>
  </si>
  <si>
    <t>205</t>
  </si>
  <si>
    <t>284110R01</t>
  </si>
  <si>
    <t>dodávka povlakové podlahové krytiny - PVC - specifikace dle PD a TZ</t>
  </si>
  <si>
    <t>1282</t>
  </si>
  <si>
    <t>141,24*1,15 "Přepočtené koeficientem množství</t>
  </si>
  <si>
    <t>776221221</t>
  </si>
  <si>
    <t>Lepení elektrostaticky vodivých čtverců z PVC standardním lepidlem</t>
  </si>
  <si>
    <t>1284</t>
  </si>
  <si>
    <t>Poznámka k položce:_x000d_
Poznámka k položce: V jednotkové ceně zahrnuty náklady na : - spoj podlah svařováním -montáž souvisejících obvodových soklů v= do 50 mm. -------------------------------------------------------- 3.ANTISTATICKÉ PVC	2 mm -Homogenní neválcované PVC ve čtvercích bez ftalátů -Hodnota el. odporu je 5x104 &lt; R &lt; 106 -Rozměry čtverců 615mm x 615mm -Celková tloušťka 2 mm -Třídy zátěže 34/43 -Rozměrová stálost dle EN 434 je &lt; 0,05% -Zbytkový otlak dle EN 433 je 0,035mm -Součinitel smykového tření dle ČSN je u &gt; 0,6 -Reakce na oheň dle EN13501-1: třída B/l S1 -Splňuje normu pro čisté provozy ISO 14644-1 třída 4 -Splňuje normu pro čisté provozy ISO 14644-8 (TVOC 23°C/90°C) třída -9,1 -Biologická odolnost dle ISO 846 intenzita růstu 0 -Adheze mikroorganismů dle ISO 14698-1 třída A-B -Třída čistitelnosti dle ISO 14644-9 úspěšnost čištění více než 99 % -Vynikající chemická odolnost dle ISO 26787/ EN423 bez nutnosti nanášení dalších povrchových úprav -Možnost oprav stejným materiálem bez nutnosti výměny čtverců</t>
  </si>
  <si>
    <t>"objekt DM" 18,3+14,4</t>
  </si>
  <si>
    <t>"výklenky a ostatní plochy" 0,1*32,70</t>
  </si>
  <si>
    <t>207</t>
  </si>
  <si>
    <t>284110R11</t>
  </si>
  <si>
    <t>dodávka povlakové podlahové krytiny - PVC el.vodivé - specifikace dle PD a TZ</t>
  </si>
  <si>
    <t>1286</t>
  </si>
  <si>
    <t xml:space="preserve">Poznámka k položce:_x000d_
Poznámka k položce: V jednotkové ceně zahrnuty náklady na veškeré doplňky a příslušenství dle PD a TZ. (přechodové, dilatační a ukončovací lišty, ostatní doplňky) --------------------------------------------------------------------- Jednotková cena zahrnuje dodávku systémového obvodového soklu v = do 50 mm  --------------------------------------------------------------------- 3.ANTISTATICKÉ PVC	2 mm -Homogenní neválcované PVC ve čtvercích bez ftalátů -Hodnota el. odporu je 5x104 &lt; R &lt; 106 -Rozměry čtverců 615mm x 615mm -Celková tloušťka 2 mm -Třídy zátěže 34/43 -Rozměrová stálost dle EN 434 je &lt; 0,05% -Zbytkový otlak dle EN 433 je 0,035mm -Součinitel smykového tření dle ČSN je u &gt; 0,6 -Reakce na oheň dle EN13501-1: třída B/l S1 -Splňuje normu pro čisté provozy ISO 14644-1 třída 4 -Splňuje normu pro čisté provozy ISO 14644-8 (TVOC 23°C/90°C) třída -9,1 -Biologická odolnost dle ISO 846 intenzita růstu 0 -Adheze mikroorganismů dle ISO 14698-1 třída A-B -Třída čistitelnosti dle ISO 14644-9 úspěšnost čištění více než 99 % -Vynikající chemická odolnost dle ISO 26787/ EN423 bez nutnosti nanášení dalších povrchových úprav -Možnost oprav stejným materiálem bez nutnosti výměny čtverců</t>
  </si>
  <si>
    <t>35,97*1,15 'Přepočtené koeficientem množství</t>
  </si>
  <si>
    <t>208</t>
  </si>
  <si>
    <t>776242111</t>
  </si>
  <si>
    <t>Lepení podlahovin ze sametového vinylu</t>
  </si>
  <si>
    <t>1292</t>
  </si>
  <si>
    <t>"objekt D+DM" 2756,40</t>
  </si>
  <si>
    <t>"výklenky a ostatní plochy" 0,1*2756,40</t>
  </si>
  <si>
    <t>209</t>
  </si>
  <si>
    <t>284110R14</t>
  </si>
  <si>
    <t>dodávka povlakové podlahové krytiny - vinyl samet - specifikace dle PD a TZ</t>
  </si>
  <si>
    <t>1294</t>
  </si>
  <si>
    <t xml:space="preserve">Poznámka k položce:_x000d_
Poznámka k položce: V jednotkové ceně zahrnuty náklady na veškeré doplňky a příslušenství dle PD a TZ. (přechodové, dilatační a ukončovací lišty, ostatní doplňky) --------------------------------------------------------------------- Jednotková cena zahrnuje dodávku systémového obvodového soklu v = do 50 mm  ---------------------------------------------------------------------  KOBEREC - SAMETOVÝ VINYL 4,3 mm -Sametová textilní podlahová krytina v rolích -Spodní vrstva elastická, voděodolná, vyztužená skelným rounem -Antimikrobiální úprava - odolnost proti plísním -Vlákno 100% Nylon 6.6 -Hustota vlákna: 70-80 milionů vláken/m2 -Celková tloušťka: 4,3 mm -Šířka role: 2m -Třída zátěže: 33 -Reakce na oheň dle EN13501-1: třída B/l S1 -Hodnoty kročejového útlumu: DLw = 20 dB -Součinitel smykového tření dle ČSN: u &gt; 0,6 -Absorpce zvuku dle ISO 354: 0,10 -Možnost rotačního kartáčového čištění -Nezadržuje pachy -Odstranitelnost skvrn od běžných tekutin mokrou cestou -Bez Ftalátů</t>
  </si>
  <si>
    <t>3032,04*1,15 "Přepočtené koeficientem množství</t>
  </si>
  <si>
    <t>210</t>
  </si>
  <si>
    <t>998776204</t>
  </si>
  <si>
    <t>Přesun hmot procentní pro podlahy povlakové v objektech v do 36 m</t>
  </si>
  <si>
    <t>1296</t>
  </si>
  <si>
    <t>781</t>
  </si>
  <si>
    <t>Dokončovací práce - obklady</t>
  </si>
  <si>
    <t>211</t>
  </si>
  <si>
    <t>781414112</t>
  </si>
  <si>
    <t>Montáž obkladaček vnitřních keramických pravoúhlých do 25 ks/m2 lepených flexibilním lepidlem</t>
  </si>
  <si>
    <t>1304</t>
  </si>
  <si>
    <t>212</t>
  </si>
  <si>
    <t>597610R22</t>
  </si>
  <si>
    <t>dodávka vnitřních obkládaček keramických - specifikace dle PD a TZ</t>
  </si>
  <si>
    <t>1306</t>
  </si>
  <si>
    <t xml:space="preserve">Poznámka k položce:_x000d_
Poznámka k položce: V jednotkové ceně zahrnuty náklady na veškeré doplňky a příslušenství dle PD a TZ. (listely, dekory - specifikované v PD)  ---------------------------------------------------------------------</t>
  </si>
  <si>
    <t>4,538*1,1 'Přepočtené koeficientem množství</t>
  </si>
  <si>
    <t>213</t>
  </si>
  <si>
    <t>781419191</t>
  </si>
  <si>
    <t>Příplatek k montáži obkladů vnitřních za plochu do 10 m2</t>
  </si>
  <si>
    <t>1308</t>
  </si>
  <si>
    <t>214</t>
  </si>
  <si>
    <t>781469196</t>
  </si>
  <si>
    <t>Příplatek k montáži obkladů vnitřních za spáry tmelem</t>
  </si>
  <si>
    <t>1312</t>
  </si>
  <si>
    <t>215</t>
  </si>
  <si>
    <t>781494R15</t>
  </si>
  <si>
    <t>Příplatek k vnitřním obladům za dodávku a montáž ukončovacích, rohových a koutových profilů</t>
  </si>
  <si>
    <t>1314</t>
  </si>
  <si>
    <t>216</t>
  </si>
  <si>
    <t>998781204</t>
  </si>
  <si>
    <t>Přesun hmot procentní pro obklady keramické v objektech v do 36 m</t>
  </si>
  <si>
    <t>1316</t>
  </si>
  <si>
    <t>783</t>
  </si>
  <si>
    <t>Dokončovací práce - nátěry</t>
  </si>
  <si>
    <t>217</t>
  </si>
  <si>
    <t>783306801</t>
  </si>
  <si>
    <t>Odstranění nátěru ze zámečnických konstrukcí obroušením</t>
  </si>
  <si>
    <t>1318</t>
  </si>
  <si>
    <t>"oprava a obnova povrchů stávajících prvků a konstrukcí" 35,2</t>
  </si>
  <si>
    <t>218</t>
  </si>
  <si>
    <t>783306807</t>
  </si>
  <si>
    <t>Odstranění nátěru ze zámečnických konstrukcí odstraňovačem nátěrů</t>
  </si>
  <si>
    <t>1320</t>
  </si>
  <si>
    <t>219</t>
  </si>
  <si>
    <t>783306809</t>
  </si>
  <si>
    <t>Odstranění nátěru ze zámečnických konstrukcí okartáčováním</t>
  </si>
  <si>
    <t>1322</t>
  </si>
  <si>
    <t>220</t>
  </si>
  <si>
    <t>783344201</t>
  </si>
  <si>
    <t>Základní antikorozní jednonásobný polyuretanový nátěr zámečnických konstrukcí</t>
  </si>
  <si>
    <t>1324</t>
  </si>
  <si>
    <t>221</t>
  </si>
  <si>
    <t>783347101</t>
  </si>
  <si>
    <t>Krycí jednonásobný polyuretanový nátěr zámečnických konstrukcí</t>
  </si>
  <si>
    <t>1326</t>
  </si>
  <si>
    <t>35,2*2 "Přepočtené koeficientem množství</t>
  </si>
  <si>
    <t>222</t>
  </si>
  <si>
    <t>783823135</t>
  </si>
  <si>
    <t>Penetrační nátěr hladkých, tenkovrstvých zrnitých nebo štukových omítek</t>
  </si>
  <si>
    <t>1336</t>
  </si>
  <si>
    <t>Poznámka k položce:_x000d_
Poznámka k položce: (specifikace materiálu _ viz PD a TZ)</t>
  </si>
  <si>
    <t>"oprava a rekonstrukce fasády" ((581,0+266,033)-180,52+(418,3*0,45))</t>
  </si>
  <si>
    <t>223</t>
  </si>
  <si>
    <t>783823175</t>
  </si>
  <si>
    <t>Penetrační nátěr omítek stupně členitosti 4</t>
  </si>
  <si>
    <t>1338</t>
  </si>
  <si>
    <t>"oprava a rekonstrukce fasády" (1017,4)-180,52+(418,3*0,45)</t>
  </si>
  <si>
    <t>224</t>
  </si>
  <si>
    <t>783826635</t>
  </si>
  <si>
    <t>Hydrofobizační transparentní nátěr omítek do stupně členitosti 4</t>
  </si>
  <si>
    <t>1340</t>
  </si>
  <si>
    <t>"oprava a rekonstrukce fasády" 0,8*(26,65+(0,6*4)+35,46+15,41+69,7+11,85)</t>
  </si>
  <si>
    <t>225</t>
  </si>
  <si>
    <t>783827425</t>
  </si>
  <si>
    <t>Krycí dvojnásobný nátěr omítek stupně členitosti 1 a 2</t>
  </si>
  <si>
    <t>1342</t>
  </si>
  <si>
    <t>226</t>
  </si>
  <si>
    <t>783827465</t>
  </si>
  <si>
    <t>Krycí dvojnásobný nátěr omítek stupně členitosti 4</t>
  </si>
  <si>
    <t>1344</t>
  </si>
  <si>
    <t>227</t>
  </si>
  <si>
    <t>783923161</t>
  </si>
  <si>
    <t>Penetrační nátěr pórovitých betonových podlah</t>
  </si>
  <si>
    <t>-1934523377</t>
  </si>
  <si>
    <t>"vyrovnání stávajících konstrukcí po provedení BP_viz NPx_objekt D+DM" (2593,3+2884,8)*0,75</t>
  </si>
  <si>
    <t>228</t>
  </si>
  <si>
    <t>1348</t>
  </si>
  <si>
    <t>229</t>
  </si>
  <si>
    <t>783923171</t>
  </si>
  <si>
    <t>Penetrační nátěr hrubých betonových podlah</t>
  </si>
  <si>
    <t>1350</t>
  </si>
  <si>
    <t>"skladby podlah_NS (D+DM)_NP3" 363,2*2</t>
  </si>
  <si>
    <t>"skladby podlah_NS (D+DM)_NP4" 135,8*2-29,60*2</t>
  </si>
  <si>
    <t>"skladby podlah_NS (D+DM)_NP7" 30,2*2-11,90*2</t>
  </si>
  <si>
    <t>"skladby podlah_NS (D+DM)_NP8" 49,7*2</t>
  </si>
  <si>
    <t>"skladby podlah_NS (D+DM)_NP9" 66,2*2</t>
  </si>
  <si>
    <t>"skladby podlah_NS (D+DM)_NP11" (1036,1+72,1)*2-36,60*2</t>
  </si>
  <si>
    <t>"skladby podlah_NS (D+DM)_NP17" 253,1*2--36,90*2</t>
  </si>
  <si>
    <t>"skladby podlah_NS (D+DM)_NP19" (20,2+64,0)-64</t>
  </si>
  <si>
    <t>"skladby podlah_NS (D+DM)_NP20" 270,6-148,20</t>
  </si>
  <si>
    <t>"skladby podlah_NS (D+DM)_NP23" 47,8*2</t>
  </si>
  <si>
    <t>"skladby podlah_NS (D+DM)_NP27" 273,3*2-151,60*2</t>
  </si>
  <si>
    <t>"skladby podlah_NS (D+DM)_NP33" 17,2*2-12,20*2</t>
  </si>
  <si>
    <t>230</t>
  </si>
  <si>
    <t>783933151</t>
  </si>
  <si>
    <t>Penetrační epoxidový nátěr hladkých betonových podlah</t>
  </si>
  <si>
    <t>1352</t>
  </si>
  <si>
    <t>231</t>
  </si>
  <si>
    <t>783937161</t>
  </si>
  <si>
    <t>Krycí dvojnásobný epoxidový nátěr betonové podlahy</t>
  </si>
  <si>
    <t>1356</t>
  </si>
  <si>
    <t>784</t>
  </si>
  <si>
    <t>Dokončovací práce - malby a tapety</t>
  </si>
  <si>
    <t>784181101</t>
  </si>
  <si>
    <t>Základní akrylátová jednonásobná penetrace podkladu v místnostech výšky do 3,80m</t>
  </si>
  <si>
    <t>1358</t>
  </si>
  <si>
    <t>233</t>
  </si>
  <si>
    <t>784221101</t>
  </si>
  <si>
    <t xml:space="preserve">Dvojnásobné bílé malby  ze směsí za sucha dobře otěruvzdorných v místnostech do 3,80 m</t>
  </si>
  <si>
    <t>1360</t>
  </si>
  <si>
    <t>234</t>
  </si>
  <si>
    <t>784221141</t>
  </si>
  <si>
    <t>Příplatek k cenám 2x maleb za sucha otěruvzdorných za barevnou malbu tónovanou tónovacími přípravky</t>
  </si>
  <si>
    <t>1362</t>
  </si>
  <si>
    <t>19293,843*0,3 "Přepočtené koeficientem množství</t>
  </si>
  <si>
    <t>D.1.2 - Stavebně konstrukční řešení</t>
  </si>
  <si>
    <t xml:space="preserve">    2 - Zakládání</t>
  </si>
  <si>
    <t>Zakládání</t>
  </si>
  <si>
    <t>224211114</t>
  </si>
  <si>
    <t>Vrty maloprofilové D do 93 mm úklon do 45° hl do 25 m hor. III a IV</t>
  </si>
  <si>
    <t>275322511</t>
  </si>
  <si>
    <t>Základové patky ze ŽB se zvýšenými nároky na prostředí tř. C 25/30</t>
  </si>
  <si>
    <t>"ZP1" (1,0*1,0*0,75)*8</t>
  </si>
  <si>
    <t>"ZP2" (1,0*0,5*0,75)*1</t>
  </si>
  <si>
    <t>"ZP3" (1,0*1,0*0,75)*1</t>
  </si>
  <si>
    <t>"D.1.2c_09" 1,0*1,0*0,75</t>
  </si>
  <si>
    <t>275351121</t>
  </si>
  <si>
    <t>Zřízení bednění základových patek</t>
  </si>
  <si>
    <t>"ZP1" (1,0+1,0)*2*0,75*8</t>
  </si>
  <si>
    <t>"ZP2" (1,0+0,5)*2*0,75*1</t>
  </si>
  <si>
    <t>"ZP3" (1,0+1,0)*2*0,75*1</t>
  </si>
  <si>
    <t>"D.1.2c_09" (1,0+1,0)*2*0,75</t>
  </si>
  <si>
    <t>275351122</t>
  </si>
  <si>
    <t>Odstranění bednění základových patek</t>
  </si>
  <si>
    <t>275361821</t>
  </si>
  <si>
    <t>Výztuž základových patek betonářskou ocelí 10 505 (R)</t>
  </si>
  <si>
    <t>"ZP1-ZP3" 0,625</t>
  </si>
  <si>
    <t>"D.1.2c_09_předpoklad" (1,0*1,0*0,75)*75/1000</t>
  </si>
  <si>
    <t>"přesahy a ostatní" 0,1*0,681</t>
  </si>
  <si>
    <t>282606R11</t>
  </si>
  <si>
    <t>Injektáž mikropilot D do 100 mm ztížené podmínky</t>
  </si>
  <si>
    <t>Poznámka k položce:_x000d_
Poznámka k položce: CEM II/A-S (tř. 32,5)</t>
  </si>
  <si>
    <t>"MP1" 37*(5,0+3,0)</t>
  </si>
  <si>
    <t>283111112</t>
  </si>
  <si>
    <t>Trubkové mikropiloty svislé část D 105 mm</t>
  </si>
  <si>
    <t>"MP1" 37*5,0</t>
  </si>
  <si>
    <t>14011066</t>
  </si>
  <si>
    <t>trubka ocelová bezešvá jakost 10 523 89x10mm</t>
  </si>
  <si>
    <t>185*1,1 "Přepočtené koeficientem množství</t>
  </si>
  <si>
    <t>411321414</t>
  </si>
  <si>
    <t>Stropy ze ŽB tř. C 25/30</t>
  </si>
  <si>
    <t>"DM 105" 44,6*1,1*0,15</t>
  </si>
  <si>
    <t>"D.1.2c_15" 24,187*5,2*0,2</t>
  </si>
  <si>
    <t>411351011</t>
  </si>
  <si>
    <t>Zřízení bednění stropů deskových tl do 25 cm bez podpěrné kce</t>
  </si>
  <si>
    <t>"DM 105" 44,6*1,1</t>
  </si>
  <si>
    <t>411351012</t>
  </si>
  <si>
    <t>Odstranění bednění stropů deskových tl do 25 cm bez podpěrné kce</t>
  </si>
  <si>
    <t>411354203</t>
  </si>
  <si>
    <t>Bednění stropů ztracené z hraněných trapézových vln 40/160/0,75 mm</t>
  </si>
  <si>
    <t>Poznámka k položce:_x000d_
Poznámka k položce: Jednotková cena včetně příslušného ukotvení do nosného podkladu dle specifikace PD a TZ.</t>
  </si>
  <si>
    <t>"D.1.2c_15" 118,0*1,1</t>
  </si>
  <si>
    <t>"přesahy a kotvící prvky" 0,15*129,80</t>
  </si>
  <si>
    <t>411354313</t>
  </si>
  <si>
    <t>Zřízení podpěrné konstrukce stropů výšky do 4 m tl do 25 cm</t>
  </si>
  <si>
    <t>411354314</t>
  </si>
  <si>
    <t>Odstranění podpěrné konstrukce stropů výšky do 4 m tl do 25 cm</t>
  </si>
  <si>
    <t>411361821</t>
  </si>
  <si>
    <t>Výztuž stropů betonářskou ocelí 10 505</t>
  </si>
  <si>
    <t>"DM 105" 0,0015</t>
  </si>
  <si>
    <t>"D.1.2c_15" 0,29</t>
  </si>
  <si>
    <t>"přesahy a ostatní prvky" 0,1*0,292</t>
  </si>
  <si>
    <t>Výztuž stropů svařovanými sítěmi Kari</t>
  </si>
  <si>
    <t>"DM 105" 0,425</t>
  </si>
  <si>
    <t>"D.1.2c_15" 0,91</t>
  </si>
  <si>
    <t>"přeložení a přesahy" 0,15*1,335</t>
  </si>
  <si>
    <t>451315125</t>
  </si>
  <si>
    <t>Podkladní nebo výplňová vrstva z betonu C 16/20 tl do 150 mm</t>
  </si>
  <si>
    <t>"ZP1-ZP3" (1,2*1,2*8)+(1,2*0,7*1)+(1,2*1,2*1)</t>
  </si>
  <si>
    <t>985331215</t>
  </si>
  <si>
    <t>Dodatečné vlepování betonářské výztuže D 16 mm do chemické malty včetně vyvrtání otvoru</t>
  </si>
  <si>
    <t>"ZP1-Z3" 0,3*12</t>
  </si>
  <si>
    <t>0,004*20 "Přepočtené koeficientem množství</t>
  </si>
  <si>
    <t>-665489912</t>
  </si>
  <si>
    <t>767015R01</t>
  </si>
  <si>
    <t xml:space="preserve">Poznámka k položce:_x000d_
Poznámka k položce: Specifikace / rozsah provedení - viz TZ: -------------------------------------------------------- -dodávka a výroba ocelových prvků a konstrukcí - dle zadání a PD -dodávka veškerých, jinde neuvedených, spojovacích a kotevních prvků -kompletní provrchobvé úpravy prvků dle požadavků PD a PBŘ -veškeré přesuny/zdvihací technika a kompletní montážní práce -kompletní montážní / usazovací a kotevní práce -příslušné podlití kotevních prvků + příslušné vyrovnání podkladů -------------------------------------------------------- -dílenská dokumentace vč. statického přepočtu -ostatní nespecifikované práce a dodávky, které bezprostředně souvisí s provedení  předmětného prvku/konstrukce dle zadávací dokumentace -veškeré náklady na dodávku a provedení jsou obsaženy v jednotkové ceně</t>
  </si>
  <si>
    <t>"MP1_doplňkové konstrukce" 37*6,28</t>
  </si>
  <si>
    <t>"specifikace a rozsah viz v.č. D.1.2c_03" 3080,0+1160,0</t>
  </si>
  <si>
    <t>"specifikace a rozsah viz v.č. D.1.2c_04" 1410,0</t>
  </si>
  <si>
    <t>"specifikace a rozsah viz v.č. D.1.2c_09" 1330,0</t>
  </si>
  <si>
    <t>"specifikace a rozsah viz v.č. D.1.2c_15" 8330,0</t>
  </si>
  <si>
    <t>"ostatní drobné související prvky_budou vykázány/doloženy při realizaci stavby" 0,15*15542,36</t>
  </si>
  <si>
    <t>D.1.4.1 - Vytápění</t>
  </si>
  <si>
    <t xml:space="preserve">    97 - Prorážení otvorů a ostatní bourací práce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</si>
  <si>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</si>
  <si>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</si>
  <si>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</si>
  <si>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</si>
  <si>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VRN - Vedlejší rozpočtové náklady</t>
  </si>
  <si>
    <t>310236241</t>
  </si>
  <si>
    <t>Zazdívka otvorů pl do 0,09 m2 ve zdivu nadzákladovém cihlami pálenými tl do 300 mm</t>
  </si>
  <si>
    <t>310236251</t>
  </si>
  <si>
    <t>Zazdívka otvorů pl do 0,09 m2 ve zdivu nadzákladovém cihlami pálenými tl do 450 mm</t>
  </si>
  <si>
    <t>310236261</t>
  </si>
  <si>
    <t>Zazdívka otvorů pl do 0,09 m2 ve zdivu nadzákladovém cihlami pálenými tl do 600 mm</t>
  </si>
  <si>
    <t>310237271</t>
  </si>
  <si>
    <t>Zazdívka otvorů pl do 0,25 m2 ve zdivu nadzákladovém cihlami pálenými tl do 750 mm</t>
  </si>
  <si>
    <t>310237281</t>
  </si>
  <si>
    <t>Zazdívka otvorů pl do 0,25 m2 ve zdivu nadzákladovém cihlami pálenými tl do 900 mm</t>
  </si>
  <si>
    <t>Zazdívka o tl 140 mm rýh, nik nebo kapes z cihel pálených</t>
  </si>
  <si>
    <t>403</t>
  </si>
  <si>
    <t>Protipožární tmel pro prostup potrubí</t>
  </si>
  <si>
    <t>411386611</t>
  </si>
  <si>
    <t xml:space="preserve">Zabetonování prostupů  ze suchých směsí pl do 0,09 m2 ve stropech</t>
  </si>
  <si>
    <t>611325201</t>
  </si>
  <si>
    <t>Vápenocementová hrubá omítka malých ploch do 0,09 m2 na stropech</t>
  </si>
  <si>
    <t>612325102</t>
  </si>
  <si>
    <t>Vápenocementová hrubá omítka rýh ve stěnách šířky do 300 mm</t>
  </si>
  <si>
    <t>612325201</t>
  </si>
  <si>
    <t>Vápenocementová hrubá omítka malých ploch do 0,09 m2 na stěnách</t>
  </si>
  <si>
    <t>Prorážení otvorů a ostatní bourací práce</t>
  </si>
  <si>
    <t>971035341</t>
  </si>
  <si>
    <t>Vybourání otvorů ve zdivu cihelném pl do 0,09 m2 na MC tl do 300 mm</t>
  </si>
  <si>
    <t>971035351</t>
  </si>
  <si>
    <t>Vybourání otvorů ve zdivu cihelném pl do 0,09 m2 na MC tl do 450 mm</t>
  </si>
  <si>
    <t>971035361</t>
  </si>
  <si>
    <t>Vybourání otvorů ve zdivu cihelném pl do 0,09 m2 na MC tl do 600 mm</t>
  </si>
  <si>
    <t>971035371</t>
  </si>
  <si>
    <t>Vybourání otvorů ve zdivu cihelném pl do 0,09 m2 na MC tl do 750 mm</t>
  </si>
  <si>
    <t>971035381</t>
  </si>
  <si>
    <t>Vybourání otvorů ve zdivu cihelném pl do 0,09 m2 na MC tl do 900 mm</t>
  </si>
  <si>
    <t>972054241</t>
  </si>
  <si>
    <t>Vybourání otvorů v ŽB stropech nebo klenbách pl do 0,09 m2 tl do 150 mm</t>
  </si>
  <si>
    <t>997013212</t>
  </si>
  <si>
    <t>Vnitrostaveništní doprava suti a vybouraných hmot pro budovy v do 9 m ručně</t>
  </si>
  <si>
    <t>997013219</t>
  </si>
  <si>
    <t>Příplatek k vnitrostaveništní dopravě suti a vybouraných hmot za zvětšenou dopravu suti ZKD 10 m</t>
  </si>
  <si>
    <t>997013802</t>
  </si>
  <si>
    <t>Poplatek za uložení stavebního železobetonového odpadu na skládce (skládkovné)</t>
  </si>
  <si>
    <t>997211511</t>
  </si>
  <si>
    <t>Vodorovná doprava suti po suchu na vzdálenost do 1 km</t>
  </si>
  <si>
    <t>997211519</t>
  </si>
  <si>
    <t>Příplatek ZKD 1 km u vodorovné dopravy suti</t>
  </si>
  <si>
    <t>713400843</t>
  </si>
  <si>
    <t>Izolace tepelné potrubí odstranění vláknitých materiálů bez povrchové úpravy</t>
  </si>
  <si>
    <t>713463212</t>
  </si>
  <si>
    <t>Montáž izolace tepelné potrubí potrubními pouzdry s Al fólií staženými Al páskou 1x D do 100 mm</t>
  </si>
  <si>
    <t>713463213</t>
  </si>
  <si>
    <t>Montáž izolace tepelné potrubí potrubními pouzdry s Al fólií staženými Al páskou 1x D do 150 mm</t>
  </si>
  <si>
    <t>631545100</t>
  </si>
  <si>
    <t xml:space="preserve">pouzdro potrubní izolační  22/25 mm</t>
  </si>
  <si>
    <t>631545110</t>
  </si>
  <si>
    <t xml:space="preserve">pouzdro potrubní izolační  28/25 mm</t>
  </si>
  <si>
    <t>631545120</t>
  </si>
  <si>
    <t xml:space="preserve">pouzdro potrubní izolační  35/25 mm</t>
  </si>
  <si>
    <t>631545130</t>
  </si>
  <si>
    <t xml:space="preserve">pouzdro potrubní izolační  42/25 mm</t>
  </si>
  <si>
    <t>631545350</t>
  </si>
  <si>
    <t xml:space="preserve">pouzdro potrubní izolační  60/30 mm</t>
  </si>
  <si>
    <t>631545770</t>
  </si>
  <si>
    <t xml:space="preserve">pouzdro potrubní izolační  76/40 mm</t>
  </si>
  <si>
    <t>631546080</t>
  </si>
  <si>
    <t xml:space="preserve">pouzdro potrubní izolační  89/50 mm</t>
  </si>
  <si>
    <t>631546100</t>
  </si>
  <si>
    <t xml:space="preserve">pouzdro potrubní izolační  108/50 mm</t>
  </si>
  <si>
    <t>63154612</t>
  </si>
  <si>
    <t xml:space="preserve">pouzdro potrubní izolační  133/60 mm</t>
  </si>
  <si>
    <t>998713202</t>
  </si>
  <si>
    <t>Přesun hmot procentní pro izolace tepelné v objektech v do 12 m</t>
  </si>
  <si>
    <t>732</t>
  </si>
  <si>
    <t>Ústřední vytápění - strojovny</t>
  </si>
  <si>
    <t>7321111</t>
  </si>
  <si>
    <t>Sdružený rozdělovač a sběrač KOMBI modul 150, l=2600mm vč. izolace</t>
  </si>
  <si>
    <t>7321112</t>
  </si>
  <si>
    <t>Sdružený rozdělovač a sběrač KOMBI modul 100, l=2600mm vč. izolace</t>
  </si>
  <si>
    <t>732421212</t>
  </si>
  <si>
    <t xml:space="preserve">Čerpadlo teplovodní závitové cirkulační DN 25 výtlak do 3,0 m autoadapt 1x 230V, PN10, 180mm  vč. mtž</t>
  </si>
  <si>
    <t>soubor</t>
  </si>
  <si>
    <t>732421213</t>
  </si>
  <si>
    <t>Čerpadlo teplovodní závitové cirkulační DN 25 výtlak do 3,0 m autoadapt 1x 230V, PN10, 180mm vč. mtž</t>
  </si>
  <si>
    <t>73242123</t>
  </si>
  <si>
    <t>Čerpadlo teplovodní závitové cirkulační DN 40 5,8m3/h, výtlak do 3,2 m autoadapt 1x 230V, PN10, 180mm - vč. mtž</t>
  </si>
  <si>
    <t>73248</t>
  </si>
  <si>
    <t>Měřič tepla bateriový ultrazvukový vč. kabeláže a čidel, jmenovitý průtok 10m3/h, délka 300 mm, PN 25, přírubové připojení DN40. Komunikace M-Bus vč. mtž a zprovoznění</t>
  </si>
  <si>
    <t>73249</t>
  </si>
  <si>
    <t>Měřič tepla bateriový ultrazvukový vč. kabeláže a čidel, jmenovitý průtok 2,5m3/h, délka 190 mm, PN 16, závitové připojení 1“. Komunikace M-Bus vč. mtž a zprovoznění</t>
  </si>
  <si>
    <t>998732202</t>
  </si>
  <si>
    <t>Přesun hmot procentní pro strojovny v objektech v do 12 m</t>
  </si>
  <si>
    <t>733</t>
  </si>
  <si>
    <t>Ústřední vytápění - rozvodné potrubí</t>
  </si>
  <si>
    <t>733120836</t>
  </si>
  <si>
    <t>Demontáž potrubí ocelového hladkého do D 159</t>
  </si>
  <si>
    <t>7331901</t>
  </si>
  <si>
    <t>Topná a tlaková zkouška</t>
  </si>
  <si>
    <t>kpl</t>
  </si>
  <si>
    <t>358225910</t>
  </si>
  <si>
    <t>Štítky orientační - tok média</t>
  </si>
  <si>
    <t>733121162</t>
  </si>
  <si>
    <t>Potrubí ocelové hladké bezešvé nízkotlaké nebo středotlaké D 76x3,2</t>
  </si>
  <si>
    <t>733121165</t>
  </si>
  <si>
    <t>Potrubí ocelové hladké bezešvé nízkotlaké nebo středotlaké D 89x3,6</t>
  </si>
  <si>
    <t>733121168</t>
  </si>
  <si>
    <t>Potrubí ocelové hladké bezešvé nízkotlaké nebo středotlaké D 108x4,0</t>
  </si>
  <si>
    <t>733121172</t>
  </si>
  <si>
    <t>Potrubí ocelové hladké bezešvé nízkotlaké nebo středotlaké D 133x4,5</t>
  </si>
  <si>
    <t>733222302</t>
  </si>
  <si>
    <t>Potrubí měděné polotvrdé spojované lisováním 15x1</t>
  </si>
  <si>
    <t>733222303</t>
  </si>
  <si>
    <t>Potrubí měděné polotvrdé spojované lisováním 18x1</t>
  </si>
  <si>
    <t>733222304</t>
  </si>
  <si>
    <t>Potrubí měděné polotvrdé spojované lisováním 22x1</t>
  </si>
  <si>
    <t>733222305</t>
  </si>
  <si>
    <t>Potrubí měděné polotvrdé spojované lisováním 28x1</t>
  </si>
  <si>
    <t>733222306</t>
  </si>
  <si>
    <t>Potrubí měděné polotvrdé spojované lisováním 35x1,5</t>
  </si>
  <si>
    <t>733223306</t>
  </si>
  <si>
    <t>Potrubí měděné tvrdé spojované lisováním 42x1,5</t>
  </si>
  <si>
    <t>733223307</t>
  </si>
  <si>
    <t>Potrubí měděné tvrdé spojované lisováním 54x2</t>
  </si>
  <si>
    <t>72315036</t>
  </si>
  <si>
    <t xml:space="preserve">Chránička do  potrubí CU 40</t>
  </si>
  <si>
    <t>72222</t>
  </si>
  <si>
    <t>Uložení žebříčku na systém Koňářík (závitová tyč, objímky, spojovací matice, nosník, kombi šroub...)</t>
  </si>
  <si>
    <t>733890803</t>
  </si>
  <si>
    <t>Přemístění potrubí demontovaného vodorovně do 100 m v objektech výšky přes 6 do 24 m</t>
  </si>
  <si>
    <t>735191</t>
  </si>
  <si>
    <t>Napuštění a vypuštění vody topného systému</t>
  </si>
  <si>
    <t>998733202</t>
  </si>
  <si>
    <t>Přesun hmot procentní pro rozvody potrubí v objektech v do 12 m</t>
  </si>
  <si>
    <t>734</t>
  </si>
  <si>
    <t>Ústřední vytápění - armatury</t>
  </si>
  <si>
    <t>722224115</t>
  </si>
  <si>
    <t>Kohout plnicí nebo vypouštěcí G 1/2 PN 10 s jedním závitem</t>
  </si>
  <si>
    <t>734109114</t>
  </si>
  <si>
    <t>Montáž armatury přírubové se dvěma přírubami PN 6 DN 50</t>
  </si>
  <si>
    <t>551280010</t>
  </si>
  <si>
    <t xml:space="preserve">ventil vyvažovací stoupačkový přírubový DN50 s vyp. uzavír. měřením průtoku, 120stC, PN20 těleso ventilu </t>
  </si>
  <si>
    <t>734193116</t>
  </si>
  <si>
    <t>Klapka mezipřírubová uzavírací DN 80 PN 16 do 120°C disk tvárná litina</t>
  </si>
  <si>
    <t>734193117</t>
  </si>
  <si>
    <t>Klapka mezipřírubová uzavírací DN 100 PN 16 do 120°C disk tvárná litina</t>
  </si>
  <si>
    <t>3194650601</t>
  </si>
  <si>
    <t>příruba přivařovací s krkem pro PN 25, DN 40 mm</t>
  </si>
  <si>
    <t>319464090</t>
  </si>
  <si>
    <t>příruba přivařovací s krkem pro PN 16,11 416 DN 80 mm</t>
  </si>
  <si>
    <t>319464100</t>
  </si>
  <si>
    <t>příruba přivařovací s krkem pro PN 16,11 416 DN 100 mm</t>
  </si>
  <si>
    <t>734209113</t>
  </si>
  <si>
    <t>Montáž armatury závitové s dvěma závity G 1/2</t>
  </si>
  <si>
    <t>551141240</t>
  </si>
  <si>
    <t>kohout kulový, PN 42, T 185 C, chromovaný R250D 1/2" červený</t>
  </si>
  <si>
    <t>551142100</t>
  </si>
  <si>
    <t>kohout kulový s vypouštěním PN 42, T 185 C, chromovaný R250DS 1/2"</t>
  </si>
  <si>
    <t>554</t>
  </si>
  <si>
    <t xml:space="preserve">Dvojregulační ventil DN15 přímý </t>
  </si>
  <si>
    <t>5534</t>
  </si>
  <si>
    <t xml:space="preserve">Uzavírací regulační šroubení přímé  DN15 </t>
  </si>
  <si>
    <t>4056501</t>
  </si>
  <si>
    <t xml:space="preserve">regulátor diferenciálního tlaku DN25/32 (5-30kPa)  max prov.tlak 25bar, max dif tlak 16 bar, 150stC, vč. kapilár a seřízení</t>
  </si>
  <si>
    <t>734209114</t>
  </si>
  <si>
    <t>Montáž armatury závitové s dvěma závity G 3/4</t>
  </si>
  <si>
    <t>551141260</t>
  </si>
  <si>
    <t>kulový kohout, PN 42, T 185 C, chromovaný R250D 3/4" červený</t>
  </si>
  <si>
    <t>555</t>
  </si>
  <si>
    <t xml:space="preserve">Dvojregulační ventil DN20 přímý </t>
  </si>
  <si>
    <t>5535</t>
  </si>
  <si>
    <t xml:space="preserve">Uzavírací regulační šroubení přímé  DN20 </t>
  </si>
  <si>
    <t>734209115</t>
  </si>
  <si>
    <t>Montáž armatury závitové s dvěma závity G 1</t>
  </si>
  <si>
    <t>551141280</t>
  </si>
  <si>
    <t>kulový kohout, PN 35, T 185 C, chromovaný R250D 1" červený</t>
  </si>
  <si>
    <t>4056502</t>
  </si>
  <si>
    <t xml:space="preserve">regulátor diferenciálního tlaku DN25/32 (5-30kPa)  max prov.tlak 25bar, max dif tlak 16 bar, 150stC,vč. kapilár a seřízení</t>
  </si>
  <si>
    <t>5512800101</t>
  </si>
  <si>
    <t xml:space="preserve">ventil vyvažovací stoupačkový 1" s vyp. uzavír. měřením průtoku, 120stC, PN20 těleso ventilu </t>
  </si>
  <si>
    <t>734209116</t>
  </si>
  <si>
    <t>Montáž armatury závitové s dvěma závity G 5/4</t>
  </si>
  <si>
    <t>551141300</t>
  </si>
  <si>
    <t>kohout kulový, PN 35, T 185 C, chromovaný R250D 1"1/4 červený</t>
  </si>
  <si>
    <t>5512800102</t>
  </si>
  <si>
    <t>ventil vyvažovací stoupačkový 5/4"s vyp. uzavír. měřením průtoku, 120stC, PN20 těleso ventilu</t>
  </si>
  <si>
    <t>734209117</t>
  </si>
  <si>
    <t>Montáž armatury závitové s dvěma závity G 6/4</t>
  </si>
  <si>
    <t>551141320</t>
  </si>
  <si>
    <t>kohout kulový, PN 35, T 185 C, chromovaný R250D 1"1/2 červený</t>
  </si>
  <si>
    <t>4056503</t>
  </si>
  <si>
    <t xml:space="preserve">regulátor diferenciálního tlaku DN40 (5-30kPa)  max prov.tlak 25bar, max dif tlak 16 bar, 150stC, vč. kapilár a seřízení</t>
  </si>
  <si>
    <t>734209118</t>
  </si>
  <si>
    <t>Montáž armatury závitové s dvěma závity G 2</t>
  </si>
  <si>
    <t>551141340</t>
  </si>
  <si>
    <t>kohout kulový, PN 35, T 185 C, chromovaný R250D 2" červený</t>
  </si>
  <si>
    <t>734209119</t>
  </si>
  <si>
    <t>Montáž armatury závitové s dvěma závity G 2 1/2</t>
  </si>
  <si>
    <t>551141360</t>
  </si>
  <si>
    <t>kohout kulový, PN 28, T 185 C, chromovaný R250D 2"1/2 červený</t>
  </si>
  <si>
    <t>734209123</t>
  </si>
  <si>
    <t>Montáž armatury závitové s třemi závity G 1/2</t>
  </si>
  <si>
    <t>4848803</t>
  </si>
  <si>
    <t>směšovač trojcestný DN 15, PN 16Kvs 2,5, Dp-1,5m - vč. pohonu 230V - 3 bodový</t>
  </si>
  <si>
    <t>734209125</t>
  </si>
  <si>
    <t>Montáž armatury závitové s třemi závity G 1</t>
  </si>
  <si>
    <t>4848804</t>
  </si>
  <si>
    <t>směšovač trojcestný DN 25, PN 16Kvs 6,3, Dp-1,5m - vč. pohonu 230V - 3 bodový</t>
  </si>
  <si>
    <t>48488041</t>
  </si>
  <si>
    <t xml:space="preserve">směšovač trojcestný DN 25, PN 16Kvs 10,0, Dp-1,5m -  vč. pohonu 230V - 3 bodový</t>
  </si>
  <si>
    <t>734209126</t>
  </si>
  <si>
    <t>Montáž armatury závitové s třemi závity G 5/4</t>
  </si>
  <si>
    <t>48488042</t>
  </si>
  <si>
    <t xml:space="preserve">směšovač trojcestný DN 35, PN 16Kvs 16,0, Dp-1,5m -  vč. pohonu 230V - 3 bodový</t>
  </si>
  <si>
    <t>734242412</t>
  </si>
  <si>
    <t>Ventil závitový zpětný přímý G 1/2 PN 16 do 110°C</t>
  </si>
  <si>
    <t>734242414</t>
  </si>
  <si>
    <t>Ventil závitový zpětný přímý G 1 PN 16 do 110°C</t>
  </si>
  <si>
    <t>734242415</t>
  </si>
  <si>
    <t>Ventil závitový zpětný přímý G 5/4 PN 16 do 110°C</t>
  </si>
  <si>
    <t>734242416</t>
  </si>
  <si>
    <t>Ventil závitový zpětný přímý G 6/4 PN 16 do 110°C</t>
  </si>
  <si>
    <t>734242417</t>
  </si>
  <si>
    <t>Ventil závitový zpětný přímý G 2 PN 16 do 110°C</t>
  </si>
  <si>
    <t>734242418</t>
  </si>
  <si>
    <t>Ventil závitový zpětný přímý G 2 1/2 PN 16 do 110°C</t>
  </si>
  <si>
    <t>734291246</t>
  </si>
  <si>
    <t>Filtr závitový přímý G 1 1/2 PN 16 do 130°C s vnitřními závity</t>
  </si>
  <si>
    <t>734291247</t>
  </si>
  <si>
    <t>Filtr závitový přímý G 2 PN 16 do 130°C s vnitřními závity</t>
  </si>
  <si>
    <t>734291248</t>
  </si>
  <si>
    <t>Filtr závitový přímý G 2 1/2 PN 16 do 130°C s vnitřními závity</t>
  </si>
  <si>
    <t>73441113</t>
  </si>
  <si>
    <t>Teploměr 0-100 st.C vvč. návarku a jímky</t>
  </si>
  <si>
    <t>734421102</t>
  </si>
  <si>
    <t xml:space="preserve">Tlakoměr  0-600 kPa - vč. návarku</t>
  </si>
  <si>
    <t>734494213</t>
  </si>
  <si>
    <t>Návarek s trubkovým závitem G 1/2</t>
  </si>
  <si>
    <t>735000911</t>
  </si>
  <si>
    <t>Vyregulování ventilu vyvažovacího</t>
  </si>
  <si>
    <t>734211113</t>
  </si>
  <si>
    <t>Ventil závitový odvzdušňovací G 3/8 PN 10 do 120°C otopných těles</t>
  </si>
  <si>
    <t>734221680</t>
  </si>
  <si>
    <t xml:space="preserve">Termostatická hlavice kapalinová PN 10 do 110°C s odděleným čidlem  dod + mtž</t>
  </si>
  <si>
    <t>734221683</t>
  </si>
  <si>
    <t>Termostatická hlavice kapalinová s vestavěným čidlem -dod+mtž</t>
  </si>
  <si>
    <t>236</t>
  </si>
  <si>
    <t>998734202</t>
  </si>
  <si>
    <t>Přesun hmot procentní pro armatury v objektech v do 12 m</t>
  </si>
  <si>
    <t>238</t>
  </si>
  <si>
    <t>735</t>
  </si>
  <si>
    <t>Ústřední vytápění - otopná tělesa</t>
  </si>
  <si>
    <t>735000912</t>
  </si>
  <si>
    <t>Vyregulování termost.ventilů a šroubení</t>
  </si>
  <si>
    <t>7351218</t>
  </si>
  <si>
    <t>Demontáž otopného tělesa</t>
  </si>
  <si>
    <t>735151155</t>
  </si>
  <si>
    <t>Otopné těleso panelové jednodeskové bez přídavné přestupní plochy výška/délka 500/800 mm výkon 411 W</t>
  </si>
  <si>
    <t>735151253</t>
  </si>
  <si>
    <t>Otopné těleso panelové jednodeskové 1 přídavná přestupní plocha výška/délka 500/600 mm výkon 515 W</t>
  </si>
  <si>
    <t>246</t>
  </si>
  <si>
    <t>735151258</t>
  </si>
  <si>
    <t>Otopné těleso panelové jednodeskové 1 přídavná přestupní plocha výška/délka 500/1100 mm výkon 944 W</t>
  </si>
  <si>
    <t>735151454</t>
  </si>
  <si>
    <t>Otopné těleso panelové dvoudeskové 1 přídavná přestupní plocha výška/délka 500/700 mm výkon 782 W</t>
  </si>
  <si>
    <t>250</t>
  </si>
  <si>
    <t>735151457</t>
  </si>
  <si>
    <t>Otopné těleso panelové dvoudeskové 1 přídavná přestupní plocha výška/délka 500/1000 mm výkon 1117 W</t>
  </si>
  <si>
    <t>252</t>
  </si>
  <si>
    <t>735151458</t>
  </si>
  <si>
    <t>Otopné těleso panelové dvoudeskové 1 přídavná přestupní plocha výška/délka 500/110 0mm výkon 1229 W</t>
  </si>
  <si>
    <t>254</t>
  </si>
  <si>
    <t>735151537</t>
  </si>
  <si>
    <t>Otopné těleso panelové dvoudeskové 2 přídavné přestupní plochy výška/délka 400/1000 mm výkon 1216 W</t>
  </si>
  <si>
    <t>256</t>
  </si>
  <si>
    <t>735151552</t>
  </si>
  <si>
    <t>Otopné těleso panelové dvoudeskové 2 přídavné přestupní plochy výška/délka 500/500 mm výkon 726 W</t>
  </si>
  <si>
    <t>258</t>
  </si>
  <si>
    <t>735151553</t>
  </si>
  <si>
    <t>Otopné těleso panelové dvoudeskové 2 přídavné přestupní plochy výška/délka 500/600 mm výkon 871 W</t>
  </si>
  <si>
    <t>260</t>
  </si>
  <si>
    <t>735151555</t>
  </si>
  <si>
    <t>Otopné těleso panelové dvoudeskové 2 přídavné přestupní plochy výška/délka 500/800 mm výkon 1162 W</t>
  </si>
  <si>
    <t>262</t>
  </si>
  <si>
    <t>735151556</t>
  </si>
  <si>
    <t>Otopné těleso panelové dvoudeskové 2 přídavné přestupní plochy výška/délka 500/900 mm výkon 1307 W</t>
  </si>
  <si>
    <t>264</t>
  </si>
  <si>
    <t>735151557</t>
  </si>
  <si>
    <t>Otopné těleso panelové dvoudeskové 2 přídavné přestupní plochy výška/délka 500/1000 mm výkon 1452 W</t>
  </si>
  <si>
    <t>266</t>
  </si>
  <si>
    <t>735151558</t>
  </si>
  <si>
    <t>Otopné těleso panelové dvoudeskové 2 přídavné přestupní plochy výška/délka 500/1100 mm výkon 1597 W</t>
  </si>
  <si>
    <t>735151559</t>
  </si>
  <si>
    <t>Otopné těleso panelové dvoudeskové 2 přídavné přestupní plochy výška/délka 500/1200 mm výkon 1742 W</t>
  </si>
  <si>
    <t>735151560</t>
  </si>
  <si>
    <t>Otopné těleso panelové dvoudeskové 2 přídavné přestupní plochy výška/délka 500/1400 mm výkon 2033 W</t>
  </si>
  <si>
    <t>735151562</t>
  </si>
  <si>
    <t>Otopné těleso panelové dvoudeskové 2 přídavné přestupní plochy výška/délka 500/1800 mm výkon 2614 W</t>
  </si>
  <si>
    <t>735151655</t>
  </si>
  <si>
    <t>Otopné těleso panelové třídeskové 3 přídavné přestupní plochy výška/délka 500/800 mm výkon 1663 W</t>
  </si>
  <si>
    <t>735151656</t>
  </si>
  <si>
    <t>Otopné těleso panelové třídeskové 3 přídavné přestupní plochy výška/délka 500/900 mm výkon 1871 W</t>
  </si>
  <si>
    <t>735151657</t>
  </si>
  <si>
    <t>Otopné těleso panelové třídeskové 3 přídavné přestupní plochy výška/délka 500/1000 mm výkon 2079 W</t>
  </si>
  <si>
    <t>280</t>
  </si>
  <si>
    <t>735151658</t>
  </si>
  <si>
    <t>Otopné těleso panelové třídeskové 3 přídavné přestupní plochy výška/délka 500/1100 mm výkon 2287 W</t>
  </si>
  <si>
    <t>282</t>
  </si>
  <si>
    <t>735151659</t>
  </si>
  <si>
    <t>Otopné těleso panelové třídeskové 3 přídavné přestupní plochy výška/délka 500/1200 mm výkon 2495 W</t>
  </si>
  <si>
    <t>735151660</t>
  </si>
  <si>
    <t>Otopné těleso panelové třídeskové 3 přídavné přestupní plochy výška/délka 500/1400 mm výkon 2911 W</t>
  </si>
  <si>
    <t>286</t>
  </si>
  <si>
    <t>735151661</t>
  </si>
  <si>
    <t>Otopné těleso panelové třídeskové 3 přídavné přestupní plochy výška/délka 500/1600 mm výkon 3326 W</t>
  </si>
  <si>
    <t>735151662</t>
  </si>
  <si>
    <t>Otopné těleso panelové třídeskové 3 přídavné přestupní plochy výška/délka 500/1800 mm výkon 3742 W</t>
  </si>
  <si>
    <t>735151677</t>
  </si>
  <si>
    <t>Otopné těleso panelové třídeskové 3 přídavné přestupní plochy výška/délka 600/1000 mm výkon 2406 W</t>
  </si>
  <si>
    <t>735151678</t>
  </si>
  <si>
    <t>Otopné těleso panelové třídeskové 3 přídavné přestupní plochy výška/délka 600/1100 mm výkon 2647 W</t>
  </si>
  <si>
    <t>735151682</t>
  </si>
  <si>
    <t>Otopné těleso panelové třídeskové 3 přídavné přestupní plochy výška/délka 600/1800 mm výkon 4331 W</t>
  </si>
  <si>
    <t>48441467</t>
  </si>
  <si>
    <t>konzola stojánková vnitřní</t>
  </si>
  <si>
    <t>735191905</t>
  </si>
  <si>
    <t>Odvzdušnění otopných těles</t>
  </si>
  <si>
    <t>735890802</t>
  </si>
  <si>
    <t>Přemístění demontovaného otopného tělesa vodorovně 100 m v objektech výšky přes 6 do 12 m</t>
  </si>
  <si>
    <t>998735202</t>
  </si>
  <si>
    <t>Přesun hmot procentní pro otopná tělesa v objektech v do 12 m</t>
  </si>
  <si>
    <t>783425411</t>
  </si>
  <si>
    <t>Nátěry syntetické potrubí do DN 65 barva dražší lesklý povrch 1x antikorozní, 1x základní, 1x email</t>
  </si>
  <si>
    <t>783617613</t>
  </si>
  <si>
    <t>Krycí dvojnásobný syntetický samozákladující nátěr potrubí DN do 50 mm</t>
  </si>
  <si>
    <t>783617633</t>
  </si>
  <si>
    <t>Krycí dvojnásobný syntetický samozákladující nátěr potrubí DN do 100 mm</t>
  </si>
  <si>
    <t>783617643</t>
  </si>
  <si>
    <t>Krycí jednonásobný syntetický samozákladující nátěr potrubí DN do 150 mm</t>
  </si>
  <si>
    <t>VRN</t>
  </si>
  <si>
    <t>Vedlejší rozpočtové náklady</t>
  </si>
  <si>
    <t>Zařízení staveniště</t>
  </si>
  <si>
    <t>1519466507</t>
  </si>
  <si>
    <t>Provozní vlivy</t>
  </si>
  <si>
    <t>1221469133</t>
  </si>
  <si>
    <t>D.1.4.2 - Zdravotně technické instalace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</si>
  <si>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</si>
  <si>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</si>
  <si>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</si>
  <si>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</si>
  <si>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>310235241</t>
  </si>
  <si>
    <t>Zazdívka otvorů pl do 0,0225 m2 ve zdivu nadzákladovém cihlami pálenými tl do 300 mm</t>
  </si>
  <si>
    <t>310235251</t>
  </si>
  <si>
    <t>Zazdívka otvorů pl do 0,0225 m2 ve zdivu nadzákladovém cihlami pálenými tl do 450 mm</t>
  </si>
  <si>
    <t>310235261</t>
  </si>
  <si>
    <t>Zazdívka otvorů pl do 0,0225 m2 ve zdivu nadzákladovém cihlami pálenými tl do 600 mm</t>
  </si>
  <si>
    <t>310237292</t>
  </si>
  <si>
    <t>Zazdívka otvorů pl do 0,25 m2 ve zdivu nadzákladovém cihlami pálenými tl do 1350 mm</t>
  </si>
  <si>
    <t>Protipožární manžeta pro prostup potrubí nad DN 50 vč. minerální vlny</t>
  </si>
  <si>
    <t>Protipožární tmel pro prostup potrubí do DN 50</t>
  </si>
  <si>
    <t>Zabetonování prostupů v instalačních šachtách ze suchých směsí pl do 0,09 m2 ve stropech</t>
  </si>
  <si>
    <t>411386621</t>
  </si>
  <si>
    <t>Zabetonování prostupů v instalačních šachtách ze suchých směsí pl do 0,25 m2 ve stropech</t>
  </si>
  <si>
    <t>451573111</t>
  </si>
  <si>
    <t>Lože pod potrubí otevřený výkop ze štěrkopísku</t>
  </si>
  <si>
    <t>460710076</t>
  </si>
  <si>
    <t>Vyplnění a začištění rýh v betonových podlahách a mazaninách hloubky do 15 cm a šířky do 15 cm</t>
  </si>
  <si>
    <t>612325101</t>
  </si>
  <si>
    <t>Vápenocementová hrubá omítka rýh ve stěnách šířky do 150 mm</t>
  </si>
  <si>
    <t>971035241</t>
  </si>
  <si>
    <t>Vybourání otvorů ve zdivu cihelném pl do 0,0225 m2 na MC tl do 300 mm</t>
  </si>
  <si>
    <t>971035251</t>
  </si>
  <si>
    <t>Vybourání otvorů ve zdivu cihelném pl do 0,0225 m2 na MC tl do 450 mm</t>
  </si>
  <si>
    <t>971035261</t>
  </si>
  <si>
    <t>Vybourání otvorů ve zdivu cihelném pl do 0,0225 m2 na MC tl do 600 mm</t>
  </si>
  <si>
    <t>9710354811</t>
  </si>
  <si>
    <t>Vybourání otvorů ve zdivu cihelném pl do 0,25 m2 na MC tl do 1400 mm</t>
  </si>
  <si>
    <t>972054341</t>
  </si>
  <si>
    <t>Vybourání otvorů v ŽB stropech nebo klenbách pl do 0,25 m2 tl do 150 mm</t>
  </si>
  <si>
    <t>973031325</t>
  </si>
  <si>
    <t>Vysekání kapes ve zdivu cihelném na MV nebo MVC pl do 0,10 m2 hl do 300 mm</t>
  </si>
  <si>
    <t>Odstranění násypů pod podlahy tl do 100 mm pl přes 2 m2</t>
  </si>
  <si>
    <t>974042553</t>
  </si>
  <si>
    <t>Vysekání rýh v dlažbě betonové nebo jiné monolitické hl do 100 mm š do 100 mm</t>
  </si>
  <si>
    <t>713463121</t>
  </si>
  <si>
    <t>Montáž izolace tepelné potrubí potrubními pouzdry bez úpravy uchycenými sponami 1x</t>
  </si>
  <si>
    <t>283771030</t>
  </si>
  <si>
    <t>izolace potrubí 22 x 9 mm</t>
  </si>
  <si>
    <t>283770450</t>
  </si>
  <si>
    <t xml:space="preserve">izolace potrubí  22 x 20 mm</t>
  </si>
  <si>
    <t>283771110</t>
  </si>
  <si>
    <t xml:space="preserve">izolace potrubí  28 x 9 mm</t>
  </si>
  <si>
    <t>283770480</t>
  </si>
  <si>
    <t xml:space="preserve">izolace potrubí  28 x 20 mm</t>
  </si>
  <si>
    <t>283770510</t>
  </si>
  <si>
    <t xml:space="preserve">izolace potrubí  32 x 9 mm</t>
  </si>
  <si>
    <t>283770530</t>
  </si>
  <si>
    <t xml:space="preserve">izolace potrubí  32 x 20 mm</t>
  </si>
  <si>
    <t>283770570</t>
  </si>
  <si>
    <t xml:space="preserve">izolace potrubí  40 x 9 mm</t>
  </si>
  <si>
    <t>283770610</t>
  </si>
  <si>
    <t>izolace potrubí 45 x 9 mm</t>
  </si>
  <si>
    <t>283770630</t>
  </si>
  <si>
    <t>izolace potrubí 45 x 25 mm</t>
  </si>
  <si>
    <t>283771210</t>
  </si>
  <si>
    <t xml:space="preserve">izolace potrubí  54 x 9 mm</t>
  </si>
  <si>
    <t>283770650</t>
  </si>
  <si>
    <t xml:space="preserve">izolace potrubí  54 x 25 mm</t>
  </si>
  <si>
    <t>283771200</t>
  </si>
  <si>
    <t xml:space="preserve">izolace potrubí  63 x 9 mm</t>
  </si>
  <si>
    <t>283770670</t>
  </si>
  <si>
    <t>izolace potrubí 63 x 25 mm</t>
  </si>
  <si>
    <t>283770700</t>
  </si>
  <si>
    <t xml:space="preserve">izolace potrubí  76 x 9 mm</t>
  </si>
  <si>
    <t>283770740</t>
  </si>
  <si>
    <t xml:space="preserve">izolace potrubí  89 x 13 mm</t>
  </si>
  <si>
    <t>631545370</t>
  </si>
  <si>
    <t xml:space="preserve">pouzdro potrubní izolační  76/30 mm</t>
  </si>
  <si>
    <t>721</t>
  </si>
  <si>
    <t>Zdravotechnika - vnitřní kanalizace</t>
  </si>
  <si>
    <t>721140806</t>
  </si>
  <si>
    <t>Demontáž potrubí litinové do DN 200</t>
  </si>
  <si>
    <t>721171917</t>
  </si>
  <si>
    <t>Potrubí z PP propojení potrubí DN 160</t>
  </si>
  <si>
    <t>721173401</t>
  </si>
  <si>
    <t xml:space="preserve">Potrubí kanalizační plastové svodné systém  DN 110</t>
  </si>
  <si>
    <t>721173402</t>
  </si>
  <si>
    <t xml:space="preserve">Potrubí kanalizační plastové svodné systém  DN 125</t>
  </si>
  <si>
    <t>721173404</t>
  </si>
  <si>
    <t xml:space="preserve">Potrubí kanalizační plastové svodné systém  DN 200</t>
  </si>
  <si>
    <t>721174025</t>
  </si>
  <si>
    <t xml:space="preserve">Potrubí kanalizační z PP odpadní systém  DN 100</t>
  </si>
  <si>
    <t>721174026</t>
  </si>
  <si>
    <t xml:space="preserve">Potrubí kanalizační z PP odpadní systém  DN 125</t>
  </si>
  <si>
    <t>721174027</t>
  </si>
  <si>
    <t xml:space="preserve">Potrubí kanalizační z PP odpadní systém  DN 150</t>
  </si>
  <si>
    <t>721174042</t>
  </si>
  <si>
    <t xml:space="preserve">Potrubí kanalizační z PP připojovací systém  DN 40</t>
  </si>
  <si>
    <t>721174043</t>
  </si>
  <si>
    <t xml:space="preserve">Potrubí kanalizační z PP připojovací systém  DN 50</t>
  </si>
  <si>
    <t>721174044</t>
  </si>
  <si>
    <t xml:space="preserve">Potrubí kanalizační z PP připojovací systém  DN 70</t>
  </si>
  <si>
    <t>721194104</t>
  </si>
  <si>
    <t>Vyvedení a upevnění odpadních výpustek do DN 40</t>
  </si>
  <si>
    <t>721194105</t>
  </si>
  <si>
    <t>Vyvedení a upevnění odpadních výpustek DN 50</t>
  </si>
  <si>
    <t>721194107</t>
  </si>
  <si>
    <t>Vyvedení a upevnění odpadních výpustek DN 70</t>
  </si>
  <si>
    <t>721194109</t>
  </si>
  <si>
    <t>Vyvedení a upevnění odpadních výpustek DN 100</t>
  </si>
  <si>
    <t>721273151</t>
  </si>
  <si>
    <t>Hlavice ventilační polypropylen PP DN 50</t>
  </si>
  <si>
    <t>721273153</t>
  </si>
  <si>
    <t>Hlavice ventilační polypropylen PP DN 110</t>
  </si>
  <si>
    <t>721274121</t>
  </si>
  <si>
    <t>Přivzdušňovací ventil vnitřní odpadních potrubí do DN 50</t>
  </si>
  <si>
    <t>721274123</t>
  </si>
  <si>
    <t>Přivzdušňovací ventil vnitřní odpadních potrubí DN 100</t>
  </si>
  <si>
    <t>725865</t>
  </si>
  <si>
    <t>Zápachová uzávěrka DN 32 pro připojení VZT jednotek</t>
  </si>
  <si>
    <t>7258651</t>
  </si>
  <si>
    <t>Zápachová uzávěrka DN 40 pro připojení VZT jednotek</t>
  </si>
  <si>
    <t>7258652</t>
  </si>
  <si>
    <t>Zápachová uzávěrka DN 50 pro připojení VZT jednotek</t>
  </si>
  <si>
    <t>721290112</t>
  </si>
  <si>
    <t>Zkouška těsnosti potrubí kanalizace vodou do DN 200</t>
  </si>
  <si>
    <t>721290823</t>
  </si>
  <si>
    <t>Přemístění vnitrostaveništní demontovaných hmot vnitřní kanalizace v objektech výšky do 24 m</t>
  </si>
  <si>
    <t>721300922</t>
  </si>
  <si>
    <t>Pročištění svodů ležatých do DN 300</t>
  </si>
  <si>
    <t>7217</t>
  </si>
  <si>
    <t>průraz vč. opravy průrazu střechou po osazení vent. hlavic</t>
  </si>
  <si>
    <t>998721202</t>
  </si>
  <si>
    <t>Přesun hmot procentní pro vnitřní kanalizace v objektech v do 12 m</t>
  </si>
  <si>
    <t>722</t>
  </si>
  <si>
    <t>Zdravotechnika - vnitřní vodovod</t>
  </si>
  <si>
    <t>722130233</t>
  </si>
  <si>
    <t>Potrubí vodovodní ocelové závitové pozinkované svařované běžné DN 25</t>
  </si>
  <si>
    <t>722130234</t>
  </si>
  <si>
    <t>Potrubí vodovodní ocelové závitové pozinkované svařované běžné DN 32</t>
  </si>
  <si>
    <t>722130235</t>
  </si>
  <si>
    <t>Potrubí vodovodní ocelové závitové pozinkované svařované běžné DN 40</t>
  </si>
  <si>
    <t>722130236</t>
  </si>
  <si>
    <t>Potrubí vodovodní ocelové závitové pozinkované svařované běžné DN 50</t>
  </si>
  <si>
    <t>722130805</t>
  </si>
  <si>
    <t>Demontáž potrubí ocelové pozinkované závitové do DN 80</t>
  </si>
  <si>
    <t>722174022</t>
  </si>
  <si>
    <t>Potrubí vodovodní plastové PPR svar polyfuze PN 20 D 20 x 3,4 mm</t>
  </si>
  <si>
    <t>722174023</t>
  </si>
  <si>
    <t>Potrubí vodovodní plastové PPR svar polyfuze PN 20 D 25 x 4,2 mm</t>
  </si>
  <si>
    <t>722174024</t>
  </si>
  <si>
    <t>Potrubí vodovodní plastové PPR svar polyfuze PN 20 D 32 x5,4 mm</t>
  </si>
  <si>
    <t>722174025</t>
  </si>
  <si>
    <t>Potrubí vodovodní plastové PPR svar polyfuze PN 20 D 40 x 6,7 mm</t>
  </si>
  <si>
    <t>722174026</t>
  </si>
  <si>
    <t>Potrubí vodovodní plastové PPR svar polyfuze PN 20 D 50 x 8,4 mm</t>
  </si>
  <si>
    <t>722174027</t>
  </si>
  <si>
    <t>Potrubí vodovodní plastové PPR svar polyfuze PN 20 D 63 x 10,5 mm</t>
  </si>
  <si>
    <t>722174028</t>
  </si>
  <si>
    <t>Potrubí vodovodní plastové PPR svar polyfuze PN 20 D 75 x 12,5 mm</t>
  </si>
  <si>
    <t>722174029</t>
  </si>
  <si>
    <t>Potrubí vodovodní plastové PPR svar polyfuze PN 20 D 90 x 15,0 mm</t>
  </si>
  <si>
    <t>722174072</t>
  </si>
  <si>
    <t>Potrubí vodovodní plastové kompenzační smyčka PPR svar polyfuze PN 20 D 20 x 3,4 mm</t>
  </si>
  <si>
    <t>722174073</t>
  </si>
  <si>
    <t>Potrubí vodovodní plastové kompenzační smyčka PPR svar polyfuze PN 20 D 25 x 4,2 mm</t>
  </si>
  <si>
    <t>722174074</t>
  </si>
  <si>
    <t>Potrubí vodovodní plastové kompenzační smyčka PPR svar polyfuze PN 20 D 32 x 5,4 mm</t>
  </si>
  <si>
    <t>722174075</t>
  </si>
  <si>
    <t>Potrubí vodovodní plastové kompenzační smyčka PPR svar polyfuze PN 20 D 40 x 6,7 mm</t>
  </si>
  <si>
    <t>722190901</t>
  </si>
  <si>
    <t>Uzavření nebo otevření vodovodního potrubí při opravách</t>
  </si>
  <si>
    <t>Uložení žebříčku na systém profily (závitová tyč, objímky, spojovací matice, nosník, kombi šroub...)</t>
  </si>
  <si>
    <t>722220864</t>
  </si>
  <si>
    <t>Demontáž armatur závitových se dvěma závity do G 2</t>
  </si>
  <si>
    <t>722221</t>
  </si>
  <si>
    <t xml:space="preserve">Regul.armatura automatická termostatická na cirkulaci -  1/2"</t>
  </si>
  <si>
    <t>722229102</t>
  </si>
  <si>
    <t>Montáž vodovodních armatur s jedním závitem G 3/4 ostatní typ</t>
  </si>
  <si>
    <t>722231072</t>
  </si>
  <si>
    <t>Ventil zpětný G 1/2 PN 10 do 110°C se dvěma závity</t>
  </si>
  <si>
    <t>722231073</t>
  </si>
  <si>
    <t>Ventil zpětný G 3/4 PN 10 do 110°C se dvěma závity</t>
  </si>
  <si>
    <t>722231074</t>
  </si>
  <si>
    <t>Ventil zpětný G 1 PN 10 do 110°C se dvěma závity</t>
  </si>
  <si>
    <t>722231075</t>
  </si>
  <si>
    <t>Ventil zpětný G 5/4 PN 10 do 110°C se dvěma závity</t>
  </si>
  <si>
    <t>722231076</t>
  </si>
  <si>
    <t>Ventil zpětný G 6/4 PN 10 do 110°C se dvěma závity</t>
  </si>
  <si>
    <t>722231077</t>
  </si>
  <si>
    <t>Ventil zpětný G 2 PN 10 do 110°C se dvěma závity</t>
  </si>
  <si>
    <t>722232045</t>
  </si>
  <si>
    <t>Kohout kulový přímý G 1 PN 42 do 185°C vnitřní závit</t>
  </si>
  <si>
    <t>722232047</t>
  </si>
  <si>
    <t>Kohout kulový přímý G 6/4 PN 42 do 185°C vnitřní závit</t>
  </si>
  <si>
    <t>722232048</t>
  </si>
  <si>
    <t>Kohout kulový přímý G 2 PN 42 do 185°C vnitřní závit</t>
  </si>
  <si>
    <t>722240122</t>
  </si>
  <si>
    <t>Kohout kulový plastový PPR DN 20</t>
  </si>
  <si>
    <t>722240123</t>
  </si>
  <si>
    <t>Kohout kulový plastový PPR DN 25</t>
  </si>
  <si>
    <t>722240124</t>
  </si>
  <si>
    <t>Kohout kulový plastový PPR DN 32</t>
  </si>
  <si>
    <t>722240125</t>
  </si>
  <si>
    <t>Kohout kulový plastový PPR DN 40</t>
  </si>
  <si>
    <t>722240126</t>
  </si>
  <si>
    <t>Kohout kulový plastový PPR DN 50</t>
  </si>
  <si>
    <t>722240127</t>
  </si>
  <si>
    <t>Kohout kulový plastový PPR DN 63</t>
  </si>
  <si>
    <t>722250133</t>
  </si>
  <si>
    <t>Hydrantový systém s tvarově stálou hadicí D 25 x 30 m celoplechový</t>
  </si>
  <si>
    <t>722260811</t>
  </si>
  <si>
    <t>Demontáž vodoměrů závitových G 1/2</t>
  </si>
  <si>
    <t>722260812</t>
  </si>
  <si>
    <t>Demontáž vodoměrů závitových G 3/4</t>
  </si>
  <si>
    <t>722260921</t>
  </si>
  <si>
    <t>Zpětná montáž vodoměrů závitových G 1/2</t>
  </si>
  <si>
    <t>388212240</t>
  </si>
  <si>
    <t>vodoměr DN 15, Qn 2,5, Komunikace M-Bus</t>
  </si>
  <si>
    <t>722260922</t>
  </si>
  <si>
    <t>Zpětná montáž vodoměrů závitových G 3/4</t>
  </si>
  <si>
    <t>3882122401</t>
  </si>
  <si>
    <t>vodoměr DN 20, Qn 4,0, Komunikace M-Bus</t>
  </si>
  <si>
    <t>722290229</t>
  </si>
  <si>
    <t>Zkouška těsnosti vodovodního potrubí závitového do DN 100</t>
  </si>
  <si>
    <t>722290234</t>
  </si>
  <si>
    <t>Proplach a dezinfekce vodovodního potrubí do DN 80</t>
  </si>
  <si>
    <t>286542960</t>
  </si>
  <si>
    <t>přechodka s vnějším závitem dGK PPR D 20 x 1/2"</t>
  </si>
  <si>
    <t>286543020</t>
  </si>
  <si>
    <t>přechodka s vnějším závitem dGK PPR D 63 x 2"</t>
  </si>
  <si>
    <t>286543010</t>
  </si>
  <si>
    <t>přechodka s vnějším závitem dGK PPR D 50 x 6/4"</t>
  </si>
  <si>
    <t>286543030</t>
  </si>
  <si>
    <t>přechodka s vnějším závitem dGK PPR D 75 x 2 1/2"</t>
  </si>
  <si>
    <t>286543000</t>
  </si>
  <si>
    <t>přechodka s vnějším závitem dGK PPR D 40 x 5/4"</t>
  </si>
  <si>
    <t>286542990</t>
  </si>
  <si>
    <t>přechodka s vnějším závitem dGK PPR D 32 x 1"</t>
  </si>
  <si>
    <t>286543430</t>
  </si>
  <si>
    <t>přechodka kov s převlečnou maticí 20 x 3/4"</t>
  </si>
  <si>
    <t>286543210</t>
  </si>
  <si>
    <t>koleno nástěnné PPR D 20 x 1/2"</t>
  </si>
  <si>
    <t>7342201011</t>
  </si>
  <si>
    <t>Ventil závitový regulační přímý G 3/4 PN 20 do 100°C vyvažovací - STAD , PN 10 vč. měř. nástavců</t>
  </si>
  <si>
    <t>7342201021</t>
  </si>
  <si>
    <t xml:space="preserve">Ventil závitový regulační přímý G 1 PN 20 do 100°C vyvažovací  STAD , PN 10 vč. měř. nástavců</t>
  </si>
  <si>
    <t>7342201031</t>
  </si>
  <si>
    <t xml:space="preserve">Ventil závitový regulační přímý G 5/4 PN 20 do 100°C vyvažovac  STAD , PN 10 vč. měř. nástavcůí</t>
  </si>
  <si>
    <t>733193922</t>
  </si>
  <si>
    <t>Zaslepení potrubí ocelového hladkého dýnkem D 76</t>
  </si>
  <si>
    <t>722290823</t>
  </si>
  <si>
    <t>Přemístění vnitrostaveništní demontovaných hmot pro vnitřní vodovod v objektech výšky do 24 m</t>
  </si>
  <si>
    <t>767995103</t>
  </si>
  <si>
    <t>Montáž atypických zámečnických konstrukcí hmotnosti do 20 kg</t>
  </si>
  <si>
    <t>132313300</t>
  </si>
  <si>
    <t>tyč ocelová L rovnoramenná, zn.oceli 11375 30x30x4 mm</t>
  </si>
  <si>
    <t>132248000</t>
  </si>
  <si>
    <t>tyč ocelová plochá, zn.oceli S235JR (11 375) 30x5 mm</t>
  </si>
  <si>
    <t>154111650</t>
  </si>
  <si>
    <t>profil ocel L rovnoramenný 11343.0 4901230 35x35x3 mm</t>
  </si>
  <si>
    <t>998722202</t>
  </si>
  <si>
    <t>Přesun hmot procentní pro vnitřní vodovod v objektech v do 12 m</t>
  </si>
  <si>
    <t>725</t>
  </si>
  <si>
    <t>Zdravotechnika - zařizovací předměty</t>
  </si>
  <si>
    <t>722229101</t>
  </si>
  <si>
    <t>Montáž vodovodních armatur s jedním závitem G 1/2 ostatní typ</t>
  </si>
  <si>
    <t>551119960</t>
  </si>
  <si>
    <t>ventil pračkový/myčkový 1/2"</t>
  </si>
  <si>
    <t>551119820</t>
  </si>
  <si>
    <t>ventil pračkový 3/4"</t>
  </si>
  <si>
    <t>725110814</t>
  </si>
  <si>
    <t>Demontáž klozetu</t>
  </si>
  <si>
    <t>725119125</t>
  </si>
  <si>
    <t>Montáž klozetových mís závěsných na nosné stěny vč. sedátka</t>
  </si>
  <si>
    <t>642360110</t>
  </si>
  <si>
    <t>klozet keramický závěsný hluboké splachování bílý</t>
  </si>
  <si>
    <t>725210821</t>
  </si>
  <si>
    <t>Demontáž umyvadel bez výtokových armatur</t>
  </si>
  <si>
    <t>725219102</t>
  </si>
  <si>
    <t>Montáž umyvadla připevněného na šrouby do zdiva</t>
  </si>
  <si>
    <t>318</t>
  </si>
  <si>
    <t>64211006</t>
  </si>
  <si>
    <t>umyvadlo keramické závěsné bílé š. 600 s antibakteriální úpravou vč. polosloupu</t>
  </si>
  <si>
    <t>320</t>
  </si>
  <si>
    <t>642110140</t>
  </si>
  <si>
    <t>umyvadlo keramické závěsné 65 x 49 cm bílé vč. polosloupu</t>
  </si>
  <si>
    <t>322</t>
  </si>
  <si>
    <t>725310821</t>
  </si>
  <si>
    <t>Demontáž dřez jednoduchý na ocelové konzole bez výtokových armatur</t>
  </si>
  <si>
    <t>324</t>
  </si>
  <si>
    <t>72531112</t>
  </si>
  <si>
    <t>Dřez nerezový s odkapávací plochou š.600mm vč. mtž</t>
  </si>
  <si>
    <t>326</t>
  </si>
  <si>
    <t>725311121</t>
  </si>
  <si>
    <t xml:space="preserve">Dřez nerezový s odkapávací plochou š.780mm  vč. mtž</t>
  </si>
  <si>
    <t>328</t>
  </si>
  <si>
    <t>725590812</t>
  </si>
  <si>
    <t>Přemístění vnitrostaveništní demontovaných zařizovacích předmětů v objektech výšky do 12 m</t>
  </si>
  <si>
    <t>330</t>
  </si>
  <si>
    <t>725810811</t>
  </si>
  <si>
    <t>Demontáž ventilů výtokových nástěnných</t>
  </si>
  <si>
    <t>332</t>
  </si>
  <si>
    <t>725819401</t>
  </si>
  <si>
    <t>Montáž ventilů rohových G 1/2 s připojovací trubičkou</t>
  </si>
  <si>
    <t>334</t>
  </si>
  <si>
    <t>551456330</t>
  </si>
  <si>
    <t>ventil rohový mosazný T 66A 1/2"</t>
  </si>
  <si>
    <t>336</t>
  </si>
  <si>
    <t>725820801</t>
  </si>
  <si>
    <t>Demontáž baterie</t>
  </si>
  <si>
    <t>338</t>
  </si>
  <si>
    <t>72582132</t>
  </si>
  <si>
    <t xml:space="preserve">Baterie dřezové stojánkové pákové  bez sprchy chrom vč. mtž</t>
  </si>
  <si>
    <t>7258213</t>
  </si>
  <si>
    <t>Baterie stojánkové pákové, elektronická na sít závislá, optoelektronicky řízená, síťový zdroj s EU zástrčkou 230V vč. mtž</t>
  </si>
  <si>
    <t>725980123</t>
  </si>
  <si>
    <t>Dvířka 30/30</t>
  </si>
  <si>
    <t>998725202</t>
  </si>
  <si>
    <t>Přesun hmot procentní pro zařizovací předměty v objektech v do 12 m</t>
  </si>
  <si>
    <t>726</t>
  </si>
  <si>
    <t>Zdravotechnika - předstěnové instalace</t>
  </si>
  <si>
    <t>726131041</t>
  </si>
  <si>
    <t xml:space="preserve">Instalační předstěna - klozet závěsný v 1120 mm s ovládáním zepředu do lehkých stěn s kovovou kcí </t>
  </si>
  <si>
    <t>923488232</t>
  </si>
  <si>
    <t>-1499616481</t>
  </si>
  <si>
    <t>D.1.4.3 - Silnoproudá elektrotechnika a bleskosvody</t>
  </si>
  <si>
    <t>A - MONTÁŽ ELEKTROINSTALACE</t>
  </si>
  <si>
    <t xml:space="preserve">    B - Ostatní</t>
  </si>
  <si>
    <t>A</t>
  </si>
  <si>
    <t>MONTÁŽ ELEKTROINSTALACE</t>
  </si>
  <si>
    <t>Zásuvka 230V/16A dvojitá s natočením</t>
  </si>
  <si>
    <t>Zásuvka 230V/16A + 3.st.p.o. dvojitá s natočením</t>
  </si>
  <si>
    <t>Zásuvka 230V/16A jednonásobná</t>
  </si>
  <si>
    <t>Vícenásobný rámeček - dvojitý</t>
  </si>
  <si>
    <t>Podlahová krabice ekv.UGD 350-3 9 vč.usazení</t>
  </si>
  <si>
    <t>Zásuvka 230V/16A do podlahové krabice jednonás. šikmá</t>
  </si>
  <si>
    <t>Akustická přepěťová ochrana do podlahové krabice</t>
  </si>
  <si>
    <t>Krabice přístrojová KP trojnásobná do ekv.UGD</t>
  </si>
  <si>
    <t>Přístrojová jednotka ekv.GES9-3B U 7011</t>
  </si>
  <si>
    <t>Jednopólový spínač</t>
  </si>
  <si>
    <t>Ventilátorové relé</t>
  </si>
  <si>
    <t>Žaluziový přepínač</t>
  </si>
  <si>
    <t>Velkoplošné tlačítko</t>
  </si>
  <si>
    <t>Křížový přepínač</t>
  </si>
  <si>
    <t>Sériový přepínač</t>
  </si>
  <si>
    <t>Střídavý přepínač dvojnásobný</t>
  </si>
  <si>
    <t>Střídavý přepínač</t>
  </si>
  <si>
    <t>Ovladač ekv.</t>
  </si>
  <si>
    <t>Set ekv.</t>
  </si>
  <si>
    <t>Krabice přístrojová KP</t>
  </si>
  <si>
    <t>Krabice rozvodná KR</t>
  </si>
  <si>
    <t>Kabel CYKY 3Ox1,5</t>
  </si>
  <si>
    <t>Kabel CYKY 3Jx1,5</t>
  </si>
  <si>
    <t>Kabel CYKY 3Jx2,5</t>
  </si>
  <si>
    <t>Ochranná trubka z PE</t>
  </si>
  <si>
    <t>Kabel CXKH-V 3x1,5 B2ca,s1,d0</t>
  </si>
  <si>
    <t>Kabel CXKH-V 3x2,5 B2ca,s1,d0</t>
  </si>
  <si>
    <t>Kabel CYKY 5Jx1,5</t>
  </si>
  <si>
    <t>Kabel CYKY 5Jx2,5</t>
  </si>
  <si>
    <t>Vodič CYA 6 zelenožlutý</t>
  </si>
  <si>
    <t>Zřízení kabelových tras (frézování, sekání, zapravení, hrubý úklid)</t>
  </si>
  <si>
    <t>Sekání kapes a průrazů</t>
  </si>
  <si>
    <t>Svítidlo A vč.zdrojů -dle Knihy svítidel (Svítidla jsou ceněna vč.el.předřadníků,závěsů,zdrojů a popl.za likvidaci zdrojů a svítidel)</t>
  </si>
  <si>
    <t>Svítidlo C vč.zdr-dle Knihy svítidel (Svítidla jsou ceněna vč.el.předřadníků,závěsů,zdrojů a popl.za likvidaci zdrojů a svítidel)</t>
  </si>
  <si>
    <t>Svítidlo D vč.zdr. -dle Knihy svítidel (Svítidla jsou ceněna vč.el.předřadníků,závěsů,zdrojů a popl.za likvidaci zdrojů a svítidel)</t>
  </si>
  <si>
    <t>Svítidlo E vč.zdr. -dle Knihy svítidel (Svítidla jsou ceněna vč.el.předřadníků,závěsů,zdrojů a popl.za likvidaci zdrojů a svítidel)</t>
  </si>
  <si>
    <t>Svítidlo F vč.zdrojů -dle Knihy svítidel (Svítidla jsou ceněna vč.el.předřadníků,závěsů,zdrojů a popl.za likvidaci zdrojů a svítidel)</t>
  </si>
  <si>
    <t>Svítidlo G vč.zdrojů -dle Knihy svítidel (Svítidla jsou ceněna vč.el.předřadníků,závěsů,zdrojů a popl.za likvidaci zdrojů a svítidel)</t>
  </si>
  <si>
    <t>Svítidlo K vč.zdrojů -dle Knihy svítidel (Svítidla jsou ceněna vč.el.předřadníků,závěsů,zdrojů a popl.za likvidaci zdrojů a svítidel)</t>
  </si>
  <si>
    <t>Svítidlo L vč.zdrojů -dle Knihy svítidel (Svítidla jsou ceněna vč.el.předřadníků,závěsů,zdrojů a popl.za likvidaci zdrojů a svítidel)</t>
  </si>
  <si>
    <t>40a</t>
  </si>
  <si>
    <t>Svítidlo M vč.zdrojů -dle Knihy svítidel (Svítidla jsou ceněna vč.el.předřadníků,závěsů,zdrojů a popl.za likvidaci zdrojů a svítidel)</t>
  </si>
  <si>
    <t>-1995481526</t>
  </si>
  <si>
    <t>Svítidlo nouzové N1 -dle Knihy svítidel, s piktogramem (Svítidla jsou ceněna vč.el.předřadníků,závěsů,zdrojů a popl.za likvidaci zdrojů a svítidel)</t>
  </si>
  <si>
    <t>Svítidlo nouzové N3 -dle Knihy svítidel (Svítidla jsou ceněna vč.el.předřadníků,závěsů,zdrojů a popl.za likvidaci zdrojů a svítidel)</t>
  </si>
  <si>
    <t>Svítidlo nouzové N4 -dle Knihy svítidel (Svítidla jsou ceněna vč.el.předřadníků,závěsů,zdrojů a popl.za likvidaci zdrojů a svítidel)</t>
  </si>
  <si>
    <t>Svítidlo nouzové N6 -dle Knihy svítidel, s piktogramem (Svítidla jsou ceněna vč.el.předřadníků,závěsů,zdrojů a popl.za likvidaci zdrojů a svítidel)</t>
  </si>
  <si>
    <t>Demontáž stávající elektroinstalace + 15%</t>
  </si>
  <si>
    <t>kpl.</t>
  </si>
  <si>
    <t>Kabelová spona pro 16 vedení do podhledu</t>
  </si>
  <si>
    <t>Prostorový termostat</t>
  </si>
  <si>
    <t>Kompletační činnost + 4,5%</t>
  </si>
  <si>
    <t>Přesun + 3%</t>
  </si>
  <si>
    <t>Prořez + 2%</t>
  </si>
  <si>
    <t>Podr.materiál + 3%</t>
  </si>
  <si>
    <t>B</t>
  </si>
  <si>
    <t>Ostatní</t>
  </si>
  <si>
    <t>Revize , měření osvětlení + 1%</t>
  </si>
  <si>
    <t>D.1.4.4 - Elekrotechnické komunikace vč.EPS</t>
  </si>
  <si>
    <t>Úroveň 3:</t>
  </si>
  <si>
    <t>D.1.4.4a - Strukturovaná kabeláž</t>
  </si>
  <si>
    <t xml:space="preserve">Zde uvedené výrobky a systémy jsou pouhým příkladem pro stanovení standardů při volbě materiálů dodavatelem. Investor požaduje dodání výrobků a systémů stejné nebo vyšší standardní třídy a úrovně. Dodavatel není názvy výrobků a systémů, zde uvedených, vázán. Na stavbu může dodat výrobky a systémy jiných názvů a výrobců, ovšem stejných nebo vyšších kvalitativních a technických parametrů.  Jsou zde uvedeny pouze některé z výrobků, obsažených v projektové dokumentaci. Pokud zde výrobek nebo systém uvedený v projektové dokumentaci není specifikován, bude na stavbu dodán takový výrobek, který vykazuje vyšší kvalitativní a technické standardy a parametry.  Před zabudováním výrobků a systémů do stavby předloží dodavatel investorovi technický list předmětného výrobku nebo systémů ke schválení.  																					 </t>
  </si>
  <si>
    <t>D1 - Strukturovaná kabeláž:</t>
  </si>
  <si>
    <t>D2 - Datový rozváděč:</t>
  </si>
  <si>
    <t>D3 - VRN</t>
  </si>
  <si>
    <t>D1</t>
  </si>
  <si>
    <t>Strukturovaná kabeláž:</t>
  </si>
  <si>
    <t>Instalační kabel Cat.6A STP LSOH 550MHz, Euroclass B2ca-s1,d1,a1</t>
  </si>
  <si>
    <t>UTP cat.6A outdoor</t>
  </si>
  <si>
    <t>Kabel SYKFY 50x2x0,5, včetně položení</t>
  </si>
  <si>
    <t>Kabel TCEKPFLE 25x4x0,8, včetně položení</t>
  </si>
  <si>
    <t>Modulární patch panel _ Giga osazený 24xRJ45 Cat.6A UTP černý 1U</t>
  </si>
  <si>
    <t xml:space="preserve">Keystone modul _ 1xRJ45 Cat.6A UTP beznástrojový </t>
  </si>
  <si>
    <t xml:space="preserve">Patch kabel _ 2xRJ45 Cat.6A UTP LSOH   0,5m</t>
  </si>
  <si>
    <t xml:space="preserve">Patch kabel _ 2xRJ45 Cat.6A UTP LSOH   1m</t>
  </si>
  <si>
    <t xml:space="preserve">Patch kabel _ 2xRJ45 Cat.6A UTP LSOH   1,5m</t>
  </si>
  <si>
    <t xml:space="preserve">Patch kabel _ 2xRJ45 Cat.6A UTP LSOH   2m</t>
  </si>
  <si>
    <t xml:space="preserve">Patch kabel _ 2xRJ45 Cat.6A UTP LSOH   3m</t>
  </si>
  <si>
    <t>Telefonní patch panel _ 50xRJ45 Cat.3 UTP černý 1U</t>
  </si>
  <si>
    <t>Optický kabel _ univerzální 48-vláknový 9/125 OS2 LSOH,</t>
  </si>
  <si>
    <t>Optická vana _ neosazená pro 24 x SC, E2000, LC Duplex adaptér 19“ 1U, černá</t>
  </si>
  <si>
    <t>Optická kazeta _ pro 2 x 8 svarů s víkem a držáky svarů, černá</t>
  </si>
  <si>
    <t>Ochrana svaru 60 mm</t>
  </si>
  <si>
    <t xml:space="preserve">Adaptér </t>
  </si>
  <si>
    <t>Adaptér E2000/APC - E2000/APC Singlemode</t>
  </si>
  <si>
    <t>Pigtail _ E2000/APC 9/125 OS2 2m</t>
  </si>
  <si>
    <t>Patch kabel _ E2000/APC - LC Duplex 09/125 OS1 1m</t>
  </si>
  <si>
    <t>Příplatek za další metr Duplexního kabelu ZIP 9/125 OS1, 2,8 mm</t>
  </si>
  <si>
    <t>Rozvaděč optický, nástěnný, pro 48vl. (340x250x112)</t>
  </si>
  <si>
    <t>Certifikační měření kat. 6 vč. protokolu</t>
  </si>
  <si>
    <t>Měření metalických kabelů vícepárových xp.</t>
  </si>
  <si>
    <t>pár</t>
  </si>
  <si>
    <t>Zapojení vícepárových kabelů nad 25p. (1 pár na 1 konci)</t>
  </si>
  <si>
    <t>Svár optického vlákna, 1ks konektor</t>
  </si>
  <si>
    <t>Měření optického vlákna, oboustranné změření útlumu na vlnových délkách 850 a 1300nm nebo 1310 a 1550nm přímou metodou, zpracování měřícího protokolu</t>
  </si>
  <si>
    <t>vl.</t>
  </si>
  <si>
    <t>Práce na opt. rozváděči (vystrojení)</t>
  </si>
  <si>
    <t>hod.</t>
  </si>
  <si>
    <t>Koordinace a spolupráce s jinými profesemi</t>
  </si>
  <si>
    <t>hod</t>
  </si>
  <si>
    <t>Nosič modulu 45 uzavřený</t>
  </si>
  <si>
    <t>Nosič modulu 2xRJ45 typ C-podl.krabice</t>
  </si>
  <si>
    <t>Datová zásuvka bílá 2xRJ45,komplet-kryt,maska</t>
  </si>
  <si>
    <t>Datová zásuvka bílá 1xRJ45,komplet-kryt,maska</t>
  </si>
  <si>
    <t>Ukončení volného kabelového vývod UTP Cat.6A, včetně ukončení v koncovém zařízení (turniket, vjezdová závora, výtah)</t>
  </si>
  <si>
    <t xml:space="preserve">Ukončení volného kabelového vývod UTP Cat.6A, včetně ukončení zásuvkou 2xRJ45 zabudovanou v  interiérovém vybavení (stoly, atd.)</t>
  </si>
  <si>
    <t>D2</t>
  </si>
  <si>
    <t>Datový rozváděč:</t>
  </si>
  <si>
    <t>Datový rozvaděč, rozebíratelný, 800x1000, 45U, serverový</t>
  </si>
  <si>
    <t>Datový rozvaděč, rozebíratelný, 800x800, 45U</t>
  </si>
  <si>
    <t xml:space="preserve">Vent.j.spodní(horní)220V/90W  6 ventil. ,termostat RAL7035</t>
  </si>
  <si>
    <t>19',8xCZ zásuvka,vypínač,3x1.5mm 2m kabel CZ-DE, RAL9005</t>
  </si>
  <si>
    <t>Sada nožiček pod stojanové rozvaděče</t>
  </si>
  <si>
    <t>Sada na spojení rozvaděčů se standardními předními dveřmi</t>
  </si>
  <si>
    <t>Montážní sada M6 - 20x šroub, podložka a plovoucí matice</t>
  </si>
  <si>
    <t>19' vyvazovací panel 1U ocelová vyvazovací lišta s háčky</t>
  </si>
  <si>
    <t>Polička perforovaná 1U/650mm, max.nosnost 150kg</t>
  </si>
  <si>
    <t>Kartáč pro stojanový rozvaděč,otvor pro kabely 370x90mm</t>
  </si>
  <si>
    <t>Rámeček velký plastový</t>
  </si>
  <si>
    <t>Zemnicí svorka</t>
  </si>
  <si>
    <t>Celkem zkoušky, měření, revize</t>
  </si>
  <si>
    <t>Celkem dokumentace - skutečný stav</t>
  </si>
  <si>
    <t>D3</t>
  </si>
  <si>
    <t>Celkem doprava, přesun hmot - 2% z dodávky materiálu</t>
  </si>
  <si>
    <t>Celkem VRN - zařízení staveniště, odběr energií, WC, ostraha - 2% z dodávky materiálu</t>
  </si>
  <si>
    <t>D.1.4.4b - Kabelové trasy</t>
  </si>
  <si>
    <t>D1 - Kabelové trasy</t>
  </si>
  <si>
    <t>D2 - VRN</t>
  </si>
  <si>
    <t>TR.OHEB.1413/1, pro vnitřní instalace, korugovaná, jednovrstvá</t>
  </si>
  <si>
    <t>TR.OHEB.1416/1,pro vnitřní instalace, korugovaná, jednovrstvá</t>
  </si>
  <si>
    <t>TR.OHEB.1423/1, pro vnitřní instalace, korugovaná, jednovrstvá</t>
  </si>
  <si>
    <t>TR.OHEB.1429/1, pro vnitřní instalace, korugovaná, jednovrstvá</t>
  </si>
  <si>
    <t>TR.OHEB.1436/1pro vnitřní instalace, korugovaná, jednovrstvá</t>
  </si>
  <si>
    <t>TR.OHEB.1440/1pro vnitřní instalace, korugovaná, jednovrstvá</t>
  </si>
  <si>
    <t>TR.40, ohebná dvouplášťová korugovaná chránička</t>
  </si>
  <si>
    <t>Krabice univerzální KU 68/2-1901, se šroubky</t>
  </si>
  <si>
    <t>Krabice odbočná KO 100 s víčkem a šroubky</t>
  </si>
  <si>
    <t>Krabice kruhová odbočná KO125 s víčkem KO125V a svorkovnicí SP-96</t>
  </si>
  <si>
    <t>Skříň rozvodná KT 250 s víkem a šroubky</t>
  </si>
  <si>
    <t>Krabice na DIN lištu</t>
  </si>
  <si>
    <t>Krabice na zeď</t>
  </si>
  <si>
    <t>Žlab dráťěný 300/100 galv.zinek, P30-R</t>
  </si>
  <si>
    <t>Žlab dráťěný 100/100 galv.zinek, P30-R</t>
  </si>
  <si>
    <t>spojky dráť žlabu, P30-R</t>
  </si>
  <si>
    <t>nosník 100, P30-R</t>
  </si>
  <si>
    <t>nosník 300, P30-R</t>
  </si>
  <si>
    <t>Závěs 300, P30-R</t>
  </si>
  <si>
    <t>Plechový kabelový žlab 62/50, P30-R</t>
  </si>
  <si>
    <t>Plechový kabelový žlab 125/50, P30-R</t>
  </si>
  <si>
    <t>Plechový kabelový žlab 250/50, P30-R</t>
  </si>
  <si>
    <t>Plechový kabelový žlab 250/100, P30-R</t>
  </si>
  <si>
    <t>Podpěra 62</t>
  </si>
  <si>
    <t>Podpěra 125</t>
  </si>
  <si>
    <t>Podpěra 250</t>
  </si>
  <si>
    <t>Svazkový držák GripM15</t>
  </si>
  <si>
    <t>Svazkový držák GripM30</t>
  </si>
  <si>
    <t xml:space="preserve">Příchytky s požární odolností  6716E</t>
  </si>
  <si>
    <t>Stoupací vedení - kabelový žebřík š 200</t>
  </si>
  <si>
    <t>Stoupací vedení - kabelový žebřík š 100</t>
  </si>
  <si>
    <t>Ohebná dvouplášťová chránička 40/32</t>
  </si>
  <si>
    <t>Ohebná dvouplášťová chránička 110/94</t>
  </si>
  <si>
    <t>HDPE chránička</t>
  </si>
  <si>
    <t>Výstražná folie</t>
  </si>
  <si>
    <t>Výkop š=500mm, hloubka 1200mm včetně záhozu (odstrannění stávajících svrchních pojízdných vrstev a opětovná finální úprava povrchu je součástí rozpočtu stavební části)</t>
  </si>
  <si>
    <t>Zhotovení vodotěsného prostupu chráničky průměru 40mm do objektu E a D, včetně instalace rámu Rostex RS</t>
  </si>
  <si>
    <t>Zhotovení vodotěsného prostupu chráničky průměru 110mm do objektu E a D, včetně instalace rámu Rostex RS</t>
  </si>
  <si>
    <t>Lišta vkládací 40x40</t>
  </si>
  <si>
    <t>Kryt spoje</t>
  </si>
  <si>
    <t>Koncový díl</t>
  </si>
  <si>
    <t>Vnitřní roh</t>
  </si>
  <si>
    <t>Vnější roh</t>
  </si>
  <si>
    <t>Nosič datové techniky</t>
  </si>
  <si>
    <t xml:space="preserve">Zásuvky do stolu </t>
  </si>
  <si>
    <t>Nosič modulu 2xRJ 45 typ C - podlahová krabice</t>
  </si>
  <si>
    <t>Datová zásuvka bílá 2RJ45, kmplet - kryt, maska,</t>
  </si>
  <si>
    <t>Dvoj rámeček pro datovou zýsuvku</t>
  </si>
  <si>
    <t>Jednorámeček pro datovou zásuvku</t>
  </si>
  <si>
    <t>šroub vratový M8x15+matice 100 ks</t>
  </si>
  <si>
    <t>Příslušentství ke žlabům</t>
  </si>
  <si>
    <t>Hmoždinky 8 mm cihla</t>
  </si>
  <si>
    <t>Vysekání drážek ve zdi, bez Začištění, průrazy v betonu a zdi</t>
  </si>
  <si>
    <t>Značení trasy trubkového vedení</t>
  </si>
  <si>
    <t>Demontáž stávající elektroinstalace</t>
  </si>
  <si>
    <t>Drobný montážní materiál</t>
  </si>
  <si>
    <t>kplt.</t>
  </si>
  <si>
    <t>Požární ucpávky dle PBŘ</t>
  </si>
  <si>
    <t>plošina</t>
  </si>
  <si>
    <t>dny</t>
  </si>
  <si>
    <t>Celkem doprava, přesun hmot 2% z dodávky materiálu</t>
  </si>
  <si>
    <t>D.1.4.4c - Elektrická zabezpečovací signalizace</t>
  </si>
  <si>
    <t xml:space="preserve">D1 -  ELEKTRICKÁ ZABEZPEČOVACÍ SIGNALIZACE</t>
  </si>
  <si>
    <t xml:space="preserve"> ELEKTRICKÁ ZABEZPEČOVACÍ SIGNALIZACE</t>
  </si>
  <si>
    <t>Ústředna EZS, 1258 podsystémů, 2176 vstupů, 256 bezdrátových zón, integrovaný zdroj, včetně krytu</t>
  </si>
  <si>
    <t>paměť 512kB</t>
  </si>
  <si>
    <t>uživatelský sw</t>
  </si>
  <si>
    <t>rozhraní TCP/IP, RS 232</t>
  </si>
  <si>
    <t>AKU 18-12 - akumulátor 12V/18 Ah</t>
  </si>
  <si>
    <t>GSM, bezp.systém a komunikátor pro objekty</t>
  </si>
  <si>
    <t>Koncentrátor se zdrojem, včetně krytu</t>
  </si>
  <si>
    <t>koncentrátor, včetně krytu</t>
  </si>
  <si>
    <t>klávesnice LCD</t>
  </si>
  <si>
    <t>Duální detektor s dosahem 15m</t>
  </si>
  <si>
    <t>Siréna venkovní</t>
  </si>
  <si>
    <t>Kabel pro sběrnici</t>
  </si>
  <si>
    <t>Sdělovací vodič nf a vf - stíněný</t>
  </si>
  <si>
    <t>Drobný instalační materiál</t>
  </si>
  <si>
    <t>D.1.4.4d - Elektrická kontrola vstupu</t>
  </si>
  <si>
    <t>D1 - Řídící jednotka:</t>
  </si>
  <si>
    <t>D2 - Přístupové body ACS:</t>
  </si>
  <si>
    <t>D3 - Elektrický zámk ( otvírač):</t>
  </si>
  <si>
    <t>D4 - Kabeláž a inst. materiál:</t>
  </si>
  <si>
    <t>D5 - VRN:</t>
  </si>
  <si>
    <t>Řídící jednotka:</t>
  </si>
  <si>
    <t>Řídící jednotka IDOOR</t>
  </si>
  <si>
    <t>Centrální rozvaděč pro ACS terminál (600x600x250)</t>
  </si>
  <si>
    <t>Napáječ 230/12Vss 9A - zálohovaný pulsní zdroj 17Ah Zámky</t>
  </si>
  <si>
    <t>Napáječ 230/12Vss 9A - zálohovaný pulsní zdroj 17Ah ACS</t>
  </si>
  <si>
    <t>Interní reppeater RS485/RS485</t>
  </si>
  <si>
    <t>Přístupové body ACS:</t>
  </si>
  <si>
    <t>914MAX Rf miniterminál bez krytí a antény</t>
  </si>
  <si>
    <t>Rozvodná skříň pro el 914CzRf vč. Svorkovnice</t>
  </si>
  <si>
    <t>Čtečka karet 0,5m kablík (pro karty FL20)</t>
  </si>
  <si>
    <t>Připojovací kabel UR</t>
  </si>
  <si>
    <t>Montážní rámeček</t>
  </si>
  <si>
    <t>Elektrický zámk ( otvírač):</t>
  </si>
  <si>
    <t>El. zámek 12=211211,signalizace</t>
  </si>
  <si>
    <t>Kování</t>
  </si>
  <si>
    <t>D4</t>
  </si>
  <si>
    <t>Kabeláž a inst. materiál:</t>
  </si>
  <si>
    <t>Integrovaný kabel LAM FLEXO TWIN 2x1+2x(2x2x0,22)</t>
  </si>
  <si>
    <t>Kabel CYSY 2x2,5</t>
  </si>
  <si>
    <t xml:space="preserve">rozvodná skříňka v každém patře </t>
  </si>
  <si>
    <t>rozvodnice s víčkem P68/2</t>
  </si>
  <si>
    <t>drobný instalační materiál</t>
  </si>
  <si>
    <t>Základní oživení elektroniky</t>
  </si>
  <si>
    <t>D5</t>
  </si>
  <si>
    <t>VRN:</t>
  </si>
  <si>
    <t>Celkem doprava, čas na cestě</t>
  </si>
  <si>
    <t>D.1.4.4e - Evakuační rozhlas</t>
  </si>
  <si>
    <t>D1 - EVAKUAČNÍ ROZHLAS</t>
  </si>
  <si>
    <t>D2 - VRN:</t>
  </si>
  <si>
    <t>EVAKUAČNÍ ROZHLAS</t>
  </si>
  <si>
    <t>řídicí jednotka + mikrofon, 6 zón, 16MB flash paměti, 1x240W, 230V</t>
  </si>
  <si>
    <t>Poznámka k položce:_x000d_
Nutno zachovat přesné typy z důvodu napojení na stávající systém OU (IVAR)</t>
  </si>
  <si>
    <t>směřovač</t>
  </si>
  <si>
    <t>stanice hlasatele vč.klávesnice</t>
  </si>
  <si>
    <t>deska dohledu (6ks)</t>
  </si>
  <si>
    <t>booster zesilovač, 240W, EN 54-16</t>
  </si>
  <si>
    <t>Skříňkový repro 9/6W - kovová bílá skříňka</t>
  </si>
  <si>
    <t>nabíječ baterií 24V</t>
  </si>
  <si>
    <t xml:space="preserve">gelový akumulátor,  12V / 65Ah</t>
  </si>
  <si>
    <t>ventilátor s termostatem, 30W, 2 ventilátory, vrchní/spodní</t>
  </si>
  <si>
    <t>slepý panel, 1HE</t>
  </si>
  <si>
    <t>slepý panel, 2HE</t>
  </si>
  <si>
    <t>sada 20 šroubů pro 19" stojany</t>
  </si>
  <si>
    <t>Rozvodný panel, max. 6A, 5x220V, ochrana III. stupně</t>
  </si>
  <si>
    <t>Rozbočovací krabice pro repro</t>
  </si>
  <si>
    <t>Sdělovací kabel F 1x2x0,8 PH120-R, včetně zasekání</t>
  </si>
  <si>
    <t>Sdělovací kabel F 4x2x0,8 PH120-R, včetně zasekání</t>
  </si>
  <si>
    <t>Podružný instalační materiál</t>
  </si>
  <si>
    <t>D.1.4.4f - Dohledový systém</t>
  </si>
  <si>
    <t>A - Server a dohledové pracoviště:</t>
  </si>
  <si>
    <t>B - Aktivní prvky, UPS:</t>
  </si>
  <si>
    <t>C - VRN:</t>
  </si>
  <si>
    <t>Server a dohledové pracoviště:</t>
  </si>
  <si>
    <t>Kamerový server včetně úložiště</t>
  </si>
  <si>
    <t xml:space="preserve">Poznámka k položce:_x000d_
minimální konfigurace CCTV serveru:_x000d_
HPE DL380 Gen10 8LFF CTO Server_x000d_
HPE DL380 Gen10 6128 Xeon-G FIO Kit_x000d_
2x HPE 16GB 2Rx8 PC4-2666V-R Smart Kit_x000d_
HPE DL38X Gen10 Prem 2SFF HDD Riser Kit_x000d_
2x HPE 240GB SATA 6G RI SFF SC DS SSD_x000d_
2x HPE 8TB SATA 7.2K LFF SC 512e DS HDD_x000d_
HPE 9.5mm SATA DVD-RW Jb Gen9 Kit_x000d_
HPE 2U LFF Easy Install Rail Kit_x000d_
HPE Smart Array E208i-a SR Gen10 Ctrlr_x000d_
2x HPE 500W FS Plat Ht Plg LH Pwr Sply Kit_x000d_
HPE DL38X Gen10 High Perf Fan_x000d_
HPE iLO Adv 1-svr Lic 1yr Support_x000d_
HPE 5Y FC NBD DL38x Gen10 SVC_x000d_
</t>
  </si>
  <si>
    <t>Dohledové pracoviště (1xPC, 2xmonitor)</t>
  </si>
  <si>
    <t xml:space="preserve">Poznámka k položce:_x000d_
minimální konfigurace dohledového pracoviště např.:_x000d_
 i7, 16GB RAM, 4x DVI výstup, Win11_x000d_
LCD 24" , 1920x1200, VGA/DVI, repro, 16:10, černý_x000d_
PTZ klávesnice pro Digifort - joystick, USB_x000d_
</t>
  </si>
  <si>
    <t>sw GO 1984 Enterprise</t>
  </si>
  <si>
    <t>Poznámka k položce:_x000d_
Z důvodu kompaktibility s interním systémem OU</t>
  </si>
  <si>
    <t xml:space="preserve">licence na prodloužení update  GO1984 na 1 rok</t>
  </si>
  <si>
    <t>bullet kamera</t>
  </si>
  <si>
    <t>Kamerová zkouška</t>
  </si>
  <si>
    <t>Aktivní prvky, UPS:</t>
  </si>
  <si>
    <t>SRT3000XLI (APC Smart-UPS SRT 3000VA online 230V) +SNMP karta AP9640</t>
  </si>
  <si>
    <t>Switch L3 24G 4SFP+</t>
  </si>
  <si>
    <t>SFP+ transceiver 10G LC LR duplex kompaktibilní se switchem "switch_L3_24G_4SFP+"</t>
  </si>
  <si>
    <t>C</t>
  </si>
  <si>
    <t xml:space="preserve">Celkem doprava, přesun hmot  2%</t>
  </si>
  <si>
    <t>KPL</t>
  </si>
  <si>
    <t>Celkem VRN - zařízení staveniště, odběr energií, WC, ostraha 2%</t>
  </si>
  <si>
    <t>Poznámka k položce:_x000d_
minimální konfigurace CCTV serveru:_x000d_
HPE DL380 Gen10 8LFF CTO Server_x000d_
HPE DL380 Gen10 6128 Xeon-G FIO Kit_x000d_
2x HPE 16GB 2Rx8 PC4-2666V-R Smart Kit_x000d_
HPE DL38X Gen10 Prem 2SFF HDD Riser Kit_x000d_
2x HPE 240GB SATA 6G RI SFF SC DS SSD_x000d_
2x HPE 8TB SATA 7.2K LFF SC 512e DS HDD_x000d_
HPE 9.5mm SATA DVD-RW Jb Gen9 Kit_x000d_
HPE 2U LFF Easy Install Rail Kit_x000d_
HPE Smart Array E208i-a SR Gen10 Ctrlr_x000d_
2x HPE 500W FS Plat Ht Plg LH Pwr Sply Kit_x000d_
HPE DL38X Gen10 High Perf Fan_x000d_
HPE iLO Adv 1-svr Lic 1yr Support_x000d_
HPE 5Y FC NBD DL38x Gen10 SVC_x000d_
minimální konfigurace dohledového pracoviště např.:_x000d_
Stanice Fujitsu Esprimo P757/E90+, i7, 16GB RAM, 4x DVI výstup, Win11_x000d_
LCD 24" Fujitsu B24T-X, 1920x1200, VGA/DVI, repro, 16:10, černý_x000d_
PTZ klávesnice pro Digifort - joystick, USB_x000d_
Optická vana KELine neosazená pro 24 x SC, E2000, LC Duplex adaptér 19“ 1U, černá</t>
  </si>
  <si>
    <t>D.1.4.4g - Domácí telefony</t>
  </si>
  <si>
    <t>A - Domácí telefony:</t>
  </si>
  <si>
    <t>B - Elektromechanické zámky:INSTALACI PROVEDE STAVBA</t>
  </si>
  <si>
    <t>C - Venkovní závora</t>
  </si>
  <si>
    <t>D - Bezpečnostní rámy pro badatelnu (protikrádežový systém)</t>
  </si>
  <si>
    <t>E - VRN:</t>
  </si>
  <si>
    <t>Domácí telefony:</t>
  </si>
  <si>
    <t>Základní modul, 3x1 tlačítko, analogový</t>
  </si>
  <si>
    <t>Flush box for 1 module, Zápustná krabice pro 1 modul</t>
  </si>
  <si>
    <t>Roof and Flush box for 1 module, Stříška a záp. krab pro 1 modul</t>
  </si>
  <si>
    <t>Napájecí zdroj 12V/2A-video</t>
  </si>
  <si>
    <t>CYSY 2x1,5</t>
  </si>
  <si>
    <t>Elektromechanické zámky:INSTALACI PROVEDE STAVBA</t>
  </si>
  <si>
    <t>Elektrický otvírač</t>
  </si>
  <si>
    <t>kabel s konektorem 6m</t>
  </si>
  <si>
    <t>Protiplech univerzál</t>
  </si>
  <si>
    <t>Dělený čt.9mm TS.61-80mm</t>
  </si>
  <si>
    <t>pancéřová průchodka</t>
  </si>
  <si>
    <t>bezpečtnostní kování, nerez-mat</t>
  </si>
  <si>
    <t>Venkovní závora</t>
  </si>
  <si>
    <t>Automatická závora - délka ramene 3m, kotevní sada, detektor přítomnosti vozidel, indukční smyčka ve vozovce</t>
  </si>
  <si>
    <t>Přijímač dálkového ovládání</t>
  </si>
  <si>
    <t>Anténa</t>
  </si>
  <si>
    <t>Dálkový ovladač dvoukanálový</t>
  </si>
  <si>
    <t>Univerzální sloupek pro čtečku a hlásku</t>
  </si>
  <si>
    <t>Ovládací dvoutlačítko (umístěno na recepci mč. D103)</t>
  </si>
  <si>
    <t>Bezpečnostní rámy pro badatelnu (protikrádežový systém)</t>
  </si>
  <si>
    <t>Trojanténní systém RF 8,2MHz - design MPP400, výkonnější elektronická deska, papírové etikety 4x4 cm s potiskem čár. kódu 8,2MHz - 1000ks</t>
  </si>
  <si>
    <t>Dvojanténní systém RF 8,2MHz - design MPP400, výkonnější elektronická deska, papírové etikety 4x4 cm s potiskem čár. kódu 8,2MHz - 1000ks</t>
  </si>
  <si>
    <t>E</t>
  </si>
  <si>
    <t>Celkem doprava, přesun hmot</t>
  </si>
  <si>
    <t>Celkem VRN - zařízení staveniště, odběr energií, WC, ostraha, …</t>
  </si>
  <si>
    <t>D.1.4.4h - Aktivní prvky</t>
  </si>
  <si>
    <t>E - Aktivní prvky</t>
  </si>
  <si>
    <t>Montáž AP</t>
  </si>
  <si>
    <t>-1201940881</t>
  </si>
  <si>
    <t>Demontáž AP</t>
  </si>
  <si>
    <t>1216815840</t>
  </si>
  <si>
    <t>D.1.4.6 - Vzduchotechnika</t>
  </si>
  <si>
    <t xml:space="preserve">D2 - Zařízení č. 13 chlazení -Zasedací místnost </t>
  </si>
  <si>
    <t>D3 - Zařízení č. 14, 15, (16-neobsazeno), 17,– Chlazení serveroven</t>
  </si>
  <si>
    <t>D4 - Zařízení č. 18 – větrání serveroven</t>
  </si>
  <si>
    <t xml:space="preserve">D5 - Zařízení č. 18-  Skupinová cena potrubí sk. I - pozink. Plech, tř. těsnosti B:, index 5</t>
  </si>
  <si>
    <t>D6 - Zařízení č. 20 Chlazení kanceláří - Tepelné čerpadlo pro vnitřní instalace - sestava S1</t>
  </si>
  <si>
    <t>D7 - Zařízení č. 21 Chlazení kanceláří Tepelné čerpadlo pro vnitřní instalace - sestava S2</t>
  </si>
  <si>
    <t xml:space="preserve">D8 - Zařízení č. 22 Chlazení kanceláří  - Tepelné čerpadlo pro vnitřní instalace - sestava S3</t>
  </si>
  <si>
    <t>D9 - Zařízení č. 23 Chlazení kanceláří - Tepelné čerpadlo pro vnitřní instalace - sestava S4</t>
  </si>
  <si>
    <t>D10 - Zařízení č. 20-23, VRV- konfigurace-zprovoznění</t>
  </si>
  <si>
    <t>D11 - Centrální řízení - Centrální ovladač s dotykovým displejem</t>
  </si>
  <si>
    <t>D12 - Skupinová cena potrubí sk. I - pozink. Plech, tř. těsnosti B, INDEX 5</t>
  </si>
  <si>
    <t>D13 - Demontáže</t>
  </si>
  <si>
    <t>D14 - Montážní materiál společný pro všechna VZT zařízení:</t>
  </si>
  <si>
    <t xml:space="preserve">D15 - HZS  </t>
  </si>
  <si>
    <t xml:space="preserve">Zařízení č. 13 chlazení -Zasedací místnost </t>
  </si>
  <si>
    <t>Kondenzační venk. jedn. 400V</t>
  </si>
  <si>
    <t>Roznášecí konstr. z ocel. Profilů žárově zinkovaných (pár konzol)</t>
  </si>
  <si>
    <t>Vnitřní jedn. podstropní Qch=5kW</t>
  </si>
  <si>
    <t>Kabelový ovladač Premium s češtinou</t>
  </si>
  <si>
    <t>Rozbočovač</t>
  </si>
  <si>
    <t>Cu Potrubí včetně montáže, izolace a montážn. Materiálu-délka trasy</t>
  </si>
  <si>
    <t>včetně propojovací kabeláže</t>
  </si>
  <si>
    <t>Zalištování viditelných rozvodů</t>
  </si>
  <si>
    <t>Zkouška těsnosti, evidenční kniha</t>
  </si>
  <si>
    <t>Zaškolení obsluhy</t>
  </si>
  <si>
    <t>Montáž kompletu +dopravné</t>
  </si>
  <si>
    <t>Zařízení č. 14, 15, (16-neobsazeno), 17,– Chlazení serveroven</t>
  </si>
  <si>
    <t>14.1-17.1_13</t>
  </si>
  <si>
    <t>Venkovní jednotka, zimní provoz, automatický restart</t>
  </si>
  <si>
    <t>14.2-17.2_15</t>
  </si>
  <si>
    <t>Vnitřní jednotka nástěnná , Qch-5kW, infra ovládač v ceně</t>
  </si>
  <si>
    <t>M_19</t>
  </si>
  <si>
    <t>Zařízení č. 18 – větrání serveroven</t>
  </si>
  <si>
    <t>18.1_20</t>
  </si>
  <si>
    <t>Ventilátor axiální tichý, přetlaková klapka, kuličková ložiska, 150m3/h, pext 40Pa, 29W/230V</t>
  </si>
  <si>
    <t>M_21</t>
  </si>
  <si>
    <t>Montáž</t>
  </si>
  <si>
    <t>18.2_22</t>
  </si>
  <si>
    <t>Protidešťová žaluzie průměr napojení 160mm</t>
  </si>
  <si>
    <t>M_23</t>
  </si>
  <si>
    <t>18.3_24</t>
  </si>
  <si>
    <t>Protidešťová žaluzie průměr napojení 315mm</t>
  </si>
  <si>
    <t>M_25</t>
  </si>
  <si>
    <t>18,4_26</t>
  </si>
  <si>
    <t>Zpětná klaka průměr 315</t>
  </si>
  <si>
    <t>M_27</t>
  </si>
  <si>
    <t>18.5_28</t>
  </si>
  <si>
    <t>Filtrační kazeta (vč filtru G4) průměr 315</t>
  </si>
  <si>
    <t>M_29</t>
  </si>
  <si>
    <t>18.6_30</t>
  </si>
  <si>
    <t>Tlumič hluku 315/900</t>
  </si>
  <si>
    <t>M_31</t>
  </si>
  <si>
    <t>18.7_32</t>
  </si>
  <si>
    <t>Diagonální potrubní ventilátor průměr 315, 1150m3/h, 250Pa, 255W/230V, (vč 1ks manžeta)</t>
  </si>
  <si>
    <t>M_33</t>
  </si>
  <si>
    <t>18.8_34</t>
  </si>
  <si>
    <t>Mřížka krycí průměr 315 PP</t>
  </si>
  <si>
    <t>M_35</t>
  </si>
  <si>
    <t>18.9_36</t>
  </si>
  <si>
    <t xml:space="preserve">Výfukový kus šikmý  průměr 315mm</t>
  </si>
  <si>
    <t xml:space="preserve">Zařízení č. 18-  Skupinová cena potrubí sk. I - pozink. Plech, tř. těsnosti B:, index 5</t>
  </si>
  <si>
    <t>P_37</t>
  </si>
  <si>
    <t>Kruhové potrubí Do průměru 200/tvarovek (%):</t>
  </si>
  <si>
    <t>M_38</t>
  </si>
  <si>
    <t>Montáž potrubí a dopravné</t>
  </si>
  <si>
    <t>P_39</t>
  </si>
  <si>
    <t>Kruhové potrubí Do průměru 400/tvarovek (%):</t>
  </si>
  <si>
    <t>M_40</t>
  </si>
  <si>
    <t>IZ_41</t>
  </si>
  <si>
    <t xml:space="preserve">Tepelná  izolace  - na bázi kaučuku tl.9mm s Al polepem</t>
  </si>
  <si>
    <t>IZ_42</t>
  </si>
  <si>
    <t xml:space="preserve">Tepelná  izolace  - minerální vata tl.40mm s oplechováním ušlechtilým plechem 0,6mm</t>
  </si>
  <si>
    <t>D6</t>
  </si>
  <si>
    <t>Zařízení č. 20 Chlazení kanceláří - Tepelné čerpadlo pro vnitřní instalace - sestava S1</t>
  </si>
  <si>
    <t>20.1_43</t>
  </si>
  <si>
    <t>Kompresorová jednotka pro instalaci vevnitř</t>
  </si>
  <si>
    <t>20.2_44</t>
  </si>
  <si>
    <t>Jednotka výměníku tepla pro instalaci vevnitř</t>
  </si>
  <si>
    <t>20.3_45</t>
  </si>
  <si>
    <t>vnitřní jednotka nástěnná VRV, Qch=2kW</t>
  </si>
  <si>
    <t>20.4_46</t>
  </si>
  <si>
    <t>vnitřní jednotka nástěnná VRV, Qch=2,5kW</t>
  </si>
  <si>
    <t>20.5_47</t>
  </si>
  <si>
    <t>vnitřní jednotka nástěnná VRV, Qch=3,2kW</t>
  </si>
  <si>
    <t xml:space="preserve">rozbočovače-  refnety</t>
  </si>
  <si>
    <t>kabelový ovladač Premium s češtinou</t>
  </si>
  <si>
    <t>M_54</t>
  </si>
  <si>
    <t>D7</t>
  </si>
  <si>
    <t>Zařízení č. 21 Chlazení kanceláří Tepelné čerpadlo pro vnitřní instalace - sestava S2</t>
  </si>
  <si>
    <t>21.1_55</t>
  </si>
  <si>
    <t>Kompresorová jednotka pro instalaci uvnitř</t>
  </si>
  <si>
    <t>21.2_56</t>
  </si>
  <si>
    <t>Jednotka výměníku tepla pro instalaci uvnitř</t>
  </si>
  <si>
    <t>21.3_57</t>
  </si>
  <si>
    <t>21.4_58</t>
  </si>
  <si>
    <t>M_65</t>
  </si>
  <si>
    <t>D8</t>
  </si>
  <si>
    <t xml:space="preserve">Zařízení č. 22 Chlazení kanceláří  - Tepelné čerpadlo pro vnitřní instalace - sestava S3</t>
  </si>
  <si>
    <t>22.1_66</t>
  </si>
  <si>
    <t>22.2_67</t>
  </si>
  <si>
    <t>Jednotka výměníku tepla pro instalai uvnitř</t>
  </si>
  <si>
    <t>22.3_68</t>
  </si>
  <si>
    <t>22.4_69</t>
  </si>
  <si>
    <t>M_76</t>
  </si>
  <si>
    <t>D9</t>
  </si>
  <si>
    <t>Zařízení č. 23 Chlazení kanceláří - Tepelné čerpadlo pro vnitřní instalace - sestava S4</t>
  </si>
  <si>
    <t>23.1_77</t>
  </si>
  <si>
    <t>Kompresorová jednotka pro instalai uvnitř</t>
  </si>
  <si>
    <t>23.2_78</t>
  </si>
  <si>
    <t>23.3_79</t>
  </si>
  <si>
    <t>23.4_80</t>
  </si>
  <si>
    <t>M_87</t>
  </si>
  <si>
    <t>D10</t>
  </si>
  <si>
    <t>Zařízení č. 20-23, VRV- konfigurace-zprovoznění</t>
  </si>
  <si>
    <t xml:space="preserve">VRV-i konfigurace-zprovoznění </t>
  </si>
  <si>
    <t>Poznámka k položce:_x000d_
Technické parametry- viz tab. Zařízení a výkresová dokumentace</t>
  </si>
  <si>
    <t>Doplnění chladiva R410a</t>
  </si>
  <si>
    <t>Roznášecí konstr. z ocel. Profilů žárově zinkovaných</t>
  </si>
  <si>
    <t>Montážní materiál,</t>
  </si>
  <si>
    <t>Závěsový materiál</t>
  </si>
  <si>
    <t>Napojení přívodů elektro</t>
  </si>
  <si>
    <t>Napojení odvodů kodenzátu</t>
  </si>
  <si>
    <t>Poznámka k položce:_x000d_
Odvod kondenzátu od vnitřních jednotek- viz ZTI (sifon a potrubní připojení na kanalizaci)_x000d_
Technické parametry- viz tab. Zařízení a výkresová dokumentace</t>
  </si>
  <si>
    <t>Vnitrostaveništní doprava do výšky až 25 m</t>
  </si>
  <si>
    <t>tun</t>
  </si>
  <si>
    <t>D11</t>
  </si>
  <si>
    <t>Centrální řízení - Centrální ovladač s dotykovým displejem</t>
  </si>
  <si>
    <t>Centrální ovladač s dotykovým dislejem</t>
  </si>
  <si>
    <t>Komunikační kabeláž</t>
  </si>
  <si>
    <t>Naadresování vnitřních jednotek</t>
  </si>
  <si>
    <t>Montáž, uvedení do provozu</t>
  </si>
  <si>
    <t>Naprogramování</t>
  </si>
  <si>
    <t xml:space="preserve">Šéfmontáž + doprava </t>
  </si>
  <si>
    <t>23.5_103</t>
  </si>
  <si>
    <t>Protidešťová žaluzie 700x1500 vč. Síta , osadit do potrubí, Ral dle investora</t>
  </si>
  <si>
    <t>23.6_104</t>
  </si>
  <si>
    <t xml:space="preserve">Protidešťová žaluzie 1500x800  vč. Síta , osadit do potrubí, Ral dle investora</t>
  </si>
  <si>
    <t>23.7_105</t>
  </si>
  <si>
    <t xml:space="preserve">Tlumič  hluku buňkový 1500x500 délka1m,  buňky 250/1000-6ks, potrubní obal v ceně potrubí</t>
  </si>
  <si>
    <t>23.8_106</t>
  </si>
  <si>
    <t xml:space="preserve">Tlumič  hluku buňkový 1500x800 délka1m,  buňky 200/1000-12ks, potrubní obal v ceně potrubí</t>
  </si>
  <si>
    <t>M_107</t>
  </si>
  <si>
    <t>D12</t>
  </si>
  <si>
    <t>Skupinová cena potrubí sk. I - pozink. Plech, tř. těsnosti B, INDEX 5</t>
  </si>
  <si>
    <t>P_108</t>
  </si>
  <si>
    <t>Potrubí Do obvodu 3500/tvarovek (%): 40</t>
  </si>
  <si>
    <t>M_109</t>
  </si>
  <si>
    <t>P_110</t>
  </si>
  <si>
    <t xml:space="preserve">Potrubí Do obvodu 4000/tvarovek (%):  40</t>
  </si>
  <si>
    <t>M_111</t>
  </si>
  <si>
    <t>P_112</t>
  </si>
  <si>
    <t>Potrubí Do obvodu 4460/tvarovek (%): 50</t>
  </si>
  <si>
    <t>M_113</t>
  </si>
  <si>
    <t>P_114</t>
  </si>
  <si>
    <t>Potrubí Do obvodu 5600/tvarovek (%): 10</t>
  </si>
  <si>
    <t>M_115</t>
  </si>
  <si>
    <t>Montáž potrubí</t>
  </si>
  <si>
    <t>IZ_116</t>
  </si>
  <si>
    <t>D13</t>
  </si>
  <si>
    <t>Demontáže</t>
  </si>
  <si>
    <t xml:space="preserve">Malé ventilátorky včetně potrubních  rozvodů z pozink. Plechu ve stávajících hyg. Zařízeních včetně likvidace odpadu</t>
  </si>
  <si>
    <t>D14</t>
  </si>
  <si>
    <t>Montážní materiál společný pro všechna VZT zařízení:</t>
  </si>
  <si>
    <t>- spojovací</t>
  </si>
  <si>
    <t>- gumové těsnění</t>
  </si>
  <si>
    <t>- materiál na závěsy, uložení potrubí a jednotek</t>
  </si>
  <si>
    <t>- montáž závěsu uložení potrubí a jednotek</t>
  </si>
  <si>
    <t>Přesun hmot potrubí</t>
  </si>
  <si>
    <t>Přesun hmot ostatní</t>
  </si>
  <si>
    <t>Autojeřáb - vertikální umístění jednotek na fasádu</t>
  </si>
  <si>
    <t>D15</t>
  </si>
  <si>
    <t xml:space="preserve">HZS  </t>
  </si>
  <si>
    <t xml:space="preserve">HZS - zprovoznění, zaregulování a zaučení  obsluhy. Práce lze fakturovat dle skutečně odpracovaných hodin potvrzených v montážním deníku,</t>
  </si>
  <si>
    <t>02 - Neuznatelné náklady</t>
  </si>
  <si>
    <t xml:space="preserve">    772 - Podlahy z kamene</t>
  </si>
  <si>
    <t xml:space="preserve">    777 - Podlahy lité</t>
  </si>
  <si>
    <t>M - Práce a dodávky M</t>
  </si>
  <si>
    <t>HZS - Hodinové zúčtovací sazby</t>
  </si>
  <si>
    <t>N00 - Nepojmenované, ostatní práce a dodávky</t>
  </si>
  <si>
    <t>Ostatní - Ostatní</t>
  </si>
  <si>
    <t xml:space="preserve">    OST1 - Ostatní práce a konstrukce</t>
  </si>
  <si>
    <t>213311141</t>
  </si>
  <si>
    <t>Polštáře zhutněné pod základy ze štěrkopísku tříděného</t>
  </si>
  <si>
    <t>"skladby podlah_NS (D+DM)_NP1" (165,0+286,5)*0,45</t>
  </si>
  <si>
    <t>273322511</t>
  </si>
  <si>
    <t>Základové desky ze ŽB se zvýšenými nároky na prostředí tř. C 25/30</t>
  </si>
  <si>
    <t>"skladby podlah_NS (D+DM)_NP1" (165,0+286,5)*0,15</t>
  </si>
  <si>
    <t>273362021</t>
  </si>
  <si>
    <t>Výztuž základových desek svařovanými sítěmi Kari</t>
  </si>
  <si>
    <t>"skladby podlah_NS (D+DM)_NP1" (165,0+286,5)*10/1000</t>
  </si>
  <si>
    <t>314291135</t>
  </si>
  <si>
    <t>Zdivo komínů a ventilací z cihel šamotových C30 na SMS 5 MPa</t>
  </si>
  <si>
    <t>"doplnění zdiva komínů" (2,21*0,9*2)+(4,3*0,7*2)+(0,74*0,62*2)</t>
  </si>
  <si>
    <t>316381116</t>
  </si>
  <si>
    <t>Komínové krycí desky tl do 100 mm z betonu tř. C 12/15 až C 16/20 s přesahy do 70 mm</t>
  </si>
  <si>
    <t>"doplnění konstrukce komínových těles"</t>
  </si>
  <si>
    <t>(2,31*1,1)+(4,4*0,8)+(0,84*0,72)</t>
  </si>
  <si>
    <t>0,078*1,15</t>
  </si>
  <si>
    <t>"související drobné prvky" 0,15*0,078</t>
  </si>
  <si>
    <t>"přisekání ostění" 1521,05*0,45</t>
  </si>
  <si>
    <t>"viz stávající svislé konstrukce (otlučení omítek stěn)" 4713,50</t>
  </si>
  <si>
    <t>"přisekání ostění" 1521,05*0,45*0,5</t>
  </si>
  <si>
    <t>"viz stávající svislé konstrukce (otlučení omítek stěn)" 4713,50*0,5</t>
  </si>
  <si>
    <t>342272215</t>
  </si>
  <si>
    <t>Příčky a obezdívky z pórobetonových hladkých tvárnic na tenkovrstvou maltu tl 75 mm</t>
  </si>
  <si>
    <t>"viz požadavky PO_1.PP" (0,45*4)*16,0</t>
  </si>
  <si>
    <t>(0,03*4240)+(0,07*1383)+(0,1*(1246+741))+(0,2*983)+(0,15*599)+(0,3*325)</t>
  </si>
  <si>
    <t>411121232</t>
  </si>
  <si>
    <t>Montáž prefabrikovaných ŽB stropů ze stropních desek</t>
  </si>
  <si>
    <t>"skladby podlah_NS (D+DM)_NP28" 25,0</t>
  </si>
  <si>
    <t>"skladby podlah_NS (D+DM)_NP34" 32,0</t>
  </si>
  <si>
    <t>59341220</t>
  </si>
  <si>
    <t>deska stropní plná PZD</t>
  </si>
  <si>
    <t>57*1,1 "Přepočtené koeficientem množství</t>
  </si>
  <si>
    <t>"skladby podlah_NS (D+DM)_NP32" 18,9*0,15</t>
  </si>
  <si>
    <t>"skladby podlah_NS (D+DM)_NP31" 26,70*10/1000</t>
  </si>
  <si>
    <t>611131101</t>
  </si>
  <si>
    <t>Cementový postřik vnitřních stropů nanášený celoplošně ručně</t>
  </si>
  <si>
    <t>611131121</t>
  </si>
  <si>
    <t>Penetrační disperzní nátěr vnitřních stropů nanášený ručně</t>
  </si>
  <si>
    <t>611135101</t>
  </si>
  <si>
    <t>Hrubá výplň rýh ve stropech maltou jakékoli šířky rýhy</t>
  </si>
  <si>
    <t>611142001</t>
  </si>
  <si>
    <t>Potažení vnitřních stropů sklovláknitým pletivem vtlačeným do tenkovrstvé hmoty</t>
  </si>
  <si>
    <t>611311131</t>
  </si>
  <si>
    <t>Potažení vnitřních rovných stropů vápenným štukem tloušťky do 3 mm</t>
  </si>
  <si>
    <t>611321111</t>
  </si>
  <si>
    <t>Vápenocementová omítka hrubá jednovrstvá zatřená vnitřních stropů rovných nanášená ručně</t>
  </si>
  <si>
    <t>611321191</t>
  </si>
  <si>
    <t>Příplatek k vápenocementové omítce vnitřních stropů za každých dalších 5 mm tloušťky ručně</t>
  </si>
  <si>
    <t>803*8 "Přepočtené koeficientem množství</t>
  </si>
  <si>
    <t>"viz otlučení omítek stěn" 4713,50</t>
  </si>
  <si>
    <t>"viz zdivo a zazdívky" 2*(414+177,60+73,80+96,10)</t>
  </si>
  <si>
    <t>"MVC-keramické obklady stěn" 6236,50-1024,741</t>
  </si>
  <si>
    <t>"množství/rozsah vztažen na celkové štukové plochy"6236,50+803</t>
  </si>
  <si>
    <t>6236,50</t>
  </si>
  <si>
    <t>1074,21</t>
  </si>
  <si>
    <t>7310,71*8 'Přepočtené koeficientem množství</t>
  </si>
  <si>
    <t>612325302</t>
  </si>
  <si>
    <t>Vápenocementová štuková omítka ostění nebo nadpraží</t>
  </si>
  <si>
    <t>"výměna výplní otvorů" 1521,05*0,45</t>
  </si>
  <si>
    <t>612821012</t>
  </si>
  <si>
    <t>Vnitřní sanační štuková omítka pro vlhké a zasolené zdivo prováděná ručně</t>
  </si>
  <si>
    <t>612821031</t>
  </si>
  <si>
    <t>Vnitřní vyrovnávací sanační omítka prováděná ručně</t>
  </si>
  <si>
    <t>815,5*2 "Přepočtené koeficientem množství</t>
  </si>
  <si>
    <t>612821061</t>
  </si>
  <si>
    <t>Příplatek k sanační omítce pro vlhké zasolené zdivo ZKD 10 mm prováděné ručně ve více vrstvách</t>
  </si>
  <si>
    <t>1631*3 "Přepočtené koeficientem množství</t>
  </si>
  <si>
    <t>622131121</t>
  </si>
  <si>
    <t>Penetrační nátěr vnějších stěn nanášený ručně</t>
  </si>
  <si>
    <t>"elektrorozvodna_související úprava a práce" (4,5+0,5+0,5)*(3,5+0,5)</t>
  </si>
  <si>
    <t>"oprava a rekonstrukce fasády" 1607,94+41,82+(854,748+1025,115)-1269,365</t>
  </si>
  <si>
    <t>622143003</t>
  </si>
  <si>
    <t>Montáž omítkových plastových nebo pozinkovaných rohových profilů</t>
  </si>
  <si>
    <t>"výměna obvodových výplní_interiér" 1185,2</t>
  </si>
  <si>
    <t>59051470</t>
  </si>
  <si>
    <t>lišta rohová Al</t>
  </si>
  <si>
    <t>1185,2*1,1 "Přepočtené koeficientem množství</t>
  </si>
  <si>
    <t>622143004</t>
  </si>
  <si>
    <t>Montáž omítkových samolepících začišťovacích profilů pro spojení s okenním rámem</t>
  </si>
  <si>
    <t>"výměna obvodových výplní_interiér+exteriér" 1185,2</t>
  </si>
  <si>
    <t>59051476</t>
  </si>
  <si>
    <t>profil okenní začišťovací 2,4 m_APU</t>
  </si>
  <si>
    <t>1185,20*1,1 "Přepočtené koeficientem množství</t>
  </si>
  <si>
    <t>622221031</t>
  </si>
  <si>
    <t>Montáž kontaktního zateplení vnějších stěn z minerální vlny s podélnou orientací vláken tl do 160 mm</t>
  </si>
  <si>
    <t>63151531</t>
  </si>
  <si>
    <t>deska izolační minerální kontaktních fasád podélné vlákno λ=0,036 tl 140mm</t>
  </si>
  <si>
    <t>22*1,1 "Přepočtené koeficientem množství</t>
  </si>
  <si>
    <t>622222051</t>
  </si>
  <si>
    <t>Montáž kontaktního zateplení vnějšího ostění hl. špalety do 400 mm z minerální vlny tl do 40 mm</t>
  </si>
  <si>
    <t>"oprava a rekonstrukce fasády" 684,0-250,505</t>
  </si>
  <si>
    <t>63151518</t>
  </si>
  <si>
    <t>deska izolační minerální kontaktních fasád podélné vlákno λ=0,036 tl 30-40mm</t>
  </si>
  <si>
    <t>433,495*0,495 "Přepočtené koeficientem množství</t>
  </si>
  <si>
    <t>"oprava a rekonstrukce fasády-zateplení parapetu" 150,75-63,87</t>
  </si>
  <si>
    <t>86,88*0,495 "Přepočtené koeficientem množství</t>
  </si>
  <si>
    <t>622251105</t>
  </si>
  <si>
    <t>Příplatek k cenám kontaktního zateplení stěn za použití tepelněizolačních zátek z minerální vlny</t>
  </si>
  <si>
    <t>622325212</t>
  </si>
  <si>
    <t>Oprava vnější vápenné štukové omítky členitosti 1 stěn v rozsahu do 30%</t>
  </si>
  <si>
    <t>622325502</t>
  </si>
  <si>
    <t>Oprava vnější vápenné štukové omítky členitosti 4 v rozsahu do 20%</t>
  </si>
  <si>
    <t>622335102</t>
  </si>
  <si>
    <t>Oprava cementové hladké omítky vnějších stěn v rozsahu do 30%</t>
  </si>
  <si>
    <t>1712,76-1310,365</t>
  </si>
  <si>
    <t>622454R04</t>
  </si>
  <si>
    <t>Příplatek ke KZS za systémové doplňky a příslušenství</t>
  </si>
  <si>
    <t xml:space="preserve">"dle TP konkrétního výrobce KZS + požadavky PD a TZ" </t>
  </si>
  <si>
    <t>-veškeré systémové lišty, rohovníky, profily</t>
  </si>
  <si>
    <t>Množství vztaženo na plochu KZS.</t>
  </si>
  <si>
    <t>"elektrorozvodna" 22,00</t>
  </si>
  <si>
    <t>"oprava a rekonstrukce fasády" 338,58</t>
  </si>
  <si>
    <t>622532021</t>
  </si>
  <si>
    <t>Tenkovrstvá silikonová hydrofilní zrnitá omítka tl. 2,0 mm včetně penetrace vnějších stěn</t>
  </si>
  <si>
    <t>"elekrorozvodna" 22,0</t>
  </si>
  <si>
    <t>629991011</t>
  </si>
  <si>
    <t>Zakrytí výplní otvorů a svislých ploch fólií přilepenou lepící páskou</t>
  </si>
  <si>
    <t>"interiér+exteriér" 656,42*2-115,651</t>
  </si>
  <si>
    <t>629995101</t>
  </si>
  <si>
    <t>Očištění vnějších ploch tlakovou vodou</t>
  </si>
  <si>
    <t>"po provedení demolice"22</t>
  </si>
  <si>
    <t>"oprava a rekonstrukce fasády" 3776,087-1385,016</t>
  </si>
  <si>
    <t>"skladby podlah_NS (D+DM)_NP7" 11,90*0,05</t>
  </si>
  <si>
    <t>"skladby podlah_NS (D+DM)_NP10" (147,70)*0,085</t>
  </si>
  <si>
    <t>"skladby podlah_NS (D+DM)_NP15" (88,1+55,3)*0,05</t>
  </si>
  <si>
    <t>"skladby podlah_NS (D+DM)_NP18" (344,1+112,9)*0,05</t>
  </si>
  <si>
    <t>"skladby podlah_NS (D+DM)_NP24" 68,6*0,05</t>
  </si>
  <si>
    <t>"skladby podlah_NS (D+DM)_NP27" 151,60*0,05</t>
  </si>
  <si>
    <t>"skladby podlah_NS (D+DM)_NP29" 113,3*0,05</t>
  </si>
  <si>
    <t>"skladby podlah_NS (D+DM)_NP30" 34,9*0,05</t>
  </si>
  <si>
    <t>"skladby podlah_NS (D+DM)_NP31" 26,70*0,05</t>
  </si>
  <si>
    <t>"skladby podlah_NS (D+DM)_NP33" 12,2*0,05</t>
  </si>
  <si>
    <t>631311126</t>
  </si>
  <si>
    <t>Mazanina tl do 120 mm z betonu prostého bez zvýšených nároků na prostředí tř. C 25/30</t>
  </si>
  <si>
    <t>"skladby podlah_NS (D+DM)_NP1" (165,0+286,5)*0,12</t>
  </si>
  <si>
    <t>631311135</t>
  </si>
  <si>
    <t>Mazanina tl do 240 mm z betonu prostého bez zvýšených nároků na prostředí tř. C 20/25</t>
  </si>
  <si>
    <t>1836707536</t>
  </si>
  <si>
    <t>"objekt D+DM" ((148,5)+(391,0))*0,15</t>
  </si>
  <si>
    <t>631319021</t>
  </si>
  <si>
    <t>Příplatek k mazanině tl do 80 mm za přehlazení s cementovým zátěrem</t>
  </si>
  <si>
    <t>631319023</t>
  </si>
  <si>
    <t>Příplatek k mazanině tl do 240 mm za přehlazení s cementovým zátěrem</t>
  </si>
  <si>
    <t>631319173</t>
  </si>
  <si>
    <t>Příplatek k mazanině tl do 120 mm za stržení povrchu spodní vrstvy před vložením výztuže</t>
  </si>
  <si>
    <t>631319175</t>
  </si>
  <si>
    <t>Příplatek k mazanině tl do 240 mm za stržení povrchu spodní vrstvy před vložením výztuže</t>
  </si>
  <si>
    <t>1908317018</t>
  </si>
  <si>
    <t>"skladby podlah_NS (D+DM)_NP4" 29,60*0,06</t>
  </si>
  <si>
    <t>"skladby podlah_NS (D+DM)_NP7" 11,90*0,085</t>
  </si>
  <si>
    <t>"skladby podlah_NS (D+DM)_NP11" (36,60)*0,08</t>
  </si>
  <si>
    <t>"skladby podlah_NS (D+DM)_NP14" 26,3*0,05</t>
  </si>
  <si>
    <t>"skladby podlah_NS (D+DM)_NP17" 36,90*0,05</t>
  </si>
  <si>
    <t>"skladby podlah_NS (D+DM)_NP30" 34,9*0,08</t>
  </si>
  <si>
    <t>"skladby podlah_NS (D+DM)_NP31" 26,70*0,06</t>
  </si>
  <si>
    <t>631341125</t>
  </si>
  <si>
    <t>Mazanina tl do 120 mm z betonu lehkého keramického (600 kg/m3)</t>
  </si>
  <si>
    <t>"skladby podlah_NS (D+DM)_NP25" 24,8*0,11</t>
  </si>
  <si>
    <t>"skladby podlah_NS (D+DM)_NP24" 68,6*0,23</t>
  </si>
  <si>
    <t>"skladby podlah_NS (D+DM)_NP27" 151,60*0,4</t>
  </si>
  <si>
    <t>"objekt D+DM_předpoklad" ((148,5)+(391,0))*10/1000</t>
  </si>
  <si>
    <t>"vyrovnání stávajících konstrukcí po provedení BP_viz NPx_objekt D+DM" (1821,10)*0,75</t>
  </si>
  <si>
    <t>"skladby podlah_NS (D+DM)_NP4" 29,60</t>
  </si>
  <si>
    <t>"skladby podlah_NS (D+DM)_NP7" 11,90</t>
  </si>
  <si>
    <t>"skladby podlah_NS (D+DM)_NP11" 36,60</t>
  </si>
  <si>
    <t>"skladby podlah_NS (D+DM)_NP12" 30,50</t>
  </si>
  <si>
    <t>"skladby podlah_NS (D+DM)_NP15" (88,1+55,3)</t>
  </si>
  <si>
    <t>"skladby podlah_NS (D+DM)_NP17" 36,90</t>
  </si>
  <si>
    <t>"skladby podlah_NS (D+DM)_NP24" 68,6</t>
  </si>
  <si>
    <t>"skladby podlah_NS (D+DM)_NP25" 24,8</t>
  </si>
  <si>
    <t>"skladby podlah_NS (D+DM)_NP27" 151,60</t>
  </si>
  <si>
    <t>"skladby podlah_NS (D+DM)_NP28" 20,00</t>
  </si>
  <si>
    <t>"skladby podlah_NS (D+DM)_NP30" 34,9</t>
  </si>
  <si>
    <t>"skladby podlah_NS (D+DM)_NP32" 18,9</t>
  </si>
  <si>
    <t>"skladby podlah_NS (D+DM)_NP33" 12,20</t>
  </si>
  <si>
    <t>"skladby podlah_NS (D+DM)_NP14" 26,3</t>
  </si>
  <si>
    <t>"skladby podlah_NS (D+DM)_NP16" 14,20</t>
  </si>
  <si>
    <t>"skladby podlah_NS (D+DM)_NP35" 40,2</t>
  </si>
  <si>
    <t>"skladby podlah_NS (D+DM)_NP1" (165,0+286,5)</t>
  </si>
  <si>
    <t>632451111.1</t>
  </si>
  <si>
    <t>Cementový samonivelační potěr ze suchých směsí tloušťky do 50 mm</t>
  </si>
  <si>
    <t>"viz samonivelační potěry" 619,90+149,30+451,50+18,90</t>
  </si>
  <si>
    <t>113156201</t>
  </si>
  <si>
    <t>Bezprašné tryskání ocelovými broky vodorovných ploch</t>
  </si>
  <si>
    <t>113156291</t>
  </si>
  <si>
    <t>Příplatek k tryskání ocelovými broky za plochu do 10 m2 jednotlivě</t>
  </si>
  <si>
    <t>113156292</t>
  </si>
  <si>
    <t xml:space="preserve">Příplatek k tryskání ocelovými broky  za práci ve stísněných prostorech</t>
  </si>
  <si>
    <t>941211112</t>
  </si>
  <si>
    <t>Montáž lešení řadového rámového lehkého zatížení do 200 kg/m2 š do 0,9 m v do 25 m</t>
  </si>
  <si>
    <t>Pohledové plochy:</t>
  </si>
  <si>
    <t>(20,0*(26,65+(0,6*4)))</t>
  </si>
  <si>
    <t>(20,0*(15,41))</t>
  </si>
  <si>
    <t>(22,45*(69,7+11,85))</t>
  </si>
  <si>
    <t>"přesahy, výklenky a ostatní" 0,2*2719,998</t>
  </si>
  <si>
    <t>941211211</t>
  </si>
  <si>
    <t>Příplatek k lešení řadovému rámovému lehkému š 0,9 m v do 25 m za první a ZKD den použití</t>
  </si>
  <si>
    <t>3263,998*150 "Přepočtené koeficientem množství</t>
  </si>
  <si>
    <t>941211812</t>
  </si>
  <si>
    <t>Demontáž lešení řadového rámového lehkého zatížení do 200 kg/m2 š do 0,9 m v do 25 m</t>
  </si>
  <si>
    <t>944121122</t>
  </si>
  <si>
    <t>Montáž ochranného zábradlí dílcového vnitřního na lešeňových konstrukcích dvoutyčového</t>
  </si>
  <si>
    <t>"předpoklad_bude upřesněno při realizaci lešení" 120*10</t>
  </si>
  <si>
    <t>944121222</t>
  </si>
  <si>
    <t>Příplatek k ochrannému zábradlí dílcovému vnitřnímu dvoutyčovému za první a ZKD den použití</t>
  </si>
  <si>
    <t>1200*150 "Přepočtené koeficientem množství</t>
  </si>
  <si>
    <t>944121822</t>
  </si>
  <si>
    <t>Demontáž ochranného zábradlí dílcového vnitřního na lešeňových konstrukcích dvoutyčového</t>
  </si>
  <si>
    <t>944511111</t>
  </si>
  <si>
    <t>Montáž ochranné sítě z textilie z umělých vláken</t>
  </si>
  <si>
    <t>944511211</t>
  </si>
  <si>
    <t>Příplatek k ochranné síti za první a ZKD den použití</t>
  </si>
  <si>
    <t>944511811</t>
  </si>
  <si>
    <t>Demontáž ochranné sítě z textilie z umělých vláken</t>
  </si>
  <si>
    <t>"objekty D+DM" (2646,80)*1,25</t>
  </si>
  <si>
    <t>"střešní konstrukce a skladby_BP" (0,6*0,75*72,0)</t>
  </si>
  <si>
    <t>"viz v.č._BP_1.PP-7.NP"131,50</t>
  </si>
  <si>
    <t>962032641</t>
  </si>
  <si>
    <t>Bourání zdiva komínového z cihel na MC</t>
  </si>
  <si>
    <t>(2,21*0,9*2,5)+(0,8*0,45*2,5)+(4,3*0,75*3,5)</t>
  </si>
  <si>
    <t>3,0*((0,45*0,45)+(0,75*0,45)+(0,8*0,45))</t>
  </si>
  <si>
    <t>964061341</t>
  </si>
  <si>
    <t>Uvolnění zhlaví trámů ze zdiva cihelného</t>
  </si>
  <si>
    <t>"střešní konstrukce a skladby_BP" 131,0</t>
  </si>
  <si>
    <t>965041441</t>
  </si>
  <si>
    <t>Bourání podkladů nebo mazanin škvárobetonových tl přes 100 mm pl přes 4 m2</t>
  </si>
  <si>
    <t>"střešní skladby_SB8" 50,5*((0,61+0,25)*2)</t>
  </si>
  <si>
    <t>32,10+16,91</t>
  </si>
  <si>
    <t>0,15*(47,20+167,80+39,20+39,50+57,20+92,70+254)</t>
  </si>
  <si>
    <t>13,20*0,45</t>
  </si>
  <si>
    <t>965043341</t>
  </si>
  <si>
    <t>Bourání podkladů pod dlažby betonových s potěrem nebo teracem tl do 100 mm pl přes 4 m2</t>
  </si>
  <si>
    <t>"D" 0,05*(145,2+114,1)</t>
  </si>
  <si>
    <t>"DM" 0,05*(263,4+25,4+278,0)</t>
  </si>
  <si>
    <t>"D" 0,03*(25,7+180,6+216,9)</t>
  </si>
  <si>
    <t>"DM" 0,03*(107,8+190,1)</t>
  </si>
  <si>
    <t>965046111</t>
  </si>
  <si>
    <t>Broušení stávajících betonových podlah úběr do 3 mm</t>
  </si>
  <si>
    <t>965046119</t>
  </si>
  <si>
    <t>Příplatek k broušení stávajících betonových podlah za každý další 1 mm úběru</t>
  </si>
  <si>
    <t>40,2*2 "Přepočtené koeficientem množství</t>
  </si>
  <si>
    <t>320,0-246,90</t>
  </si>
  <si>
    <t>560,70-153</t>
  </si>
  <si>
    <t>0,05*(25+18,6+128+57,2+13,2-18,60-50)</t>
  </si>
  <si>
    <t>0,1*(428,3+67,3+50,0-18-154,40)</t>
  </si>
  <si>
    <t>1937698407</t>
  </si>
  <si>
    <t>(92,7*0,4)+(237,70*0,35)</t>
  </si>
  <si>
    <t>966031314</t>
  </si>
  <si>
    <t>Vybourání částí říms z cihel vyložených do 250 mm tl přes 300 mm</t>
  </si>
  <si>
    <t>"střešní konstrukce a skladby_BP" 27,2</t>
  </si>
  <si>
    <t>967031132</t>
  </si>
  <si>
    <t>Přisekání rovných ostění v cihelném zdivu na MV nebo MVC</t>
  </si>
  <si>
    <t>"stavební přípravenost pro rozvody_bez rozlišení" 4246</t>
  </si>
  <si>
    <t>"stavební přípravenost pro rozvody_bez rozlišení" 1383</t>
  </si>
  <si>
    <t>"stavební přípravenost pro rozvody_bez rozlišení" 1246</t>
  </si>
  <si>
    <t>"stavební přípravenost pro rozvody_bez rozlišení" 741</t>
  </si>
  <si>
    <t>"stavební přípravenost pro rozvody_bez rozlišení" 983</t>
  </si>
  <si>
    <t>"stavební přípravenost pro rozvody_bez rozlišení" 599</t>
  </si>
  <si>
    <t>"stavební přípravenost pro rozvody_bez rozlišení" 325</t>
  </si>
  <si>
    <t>"stavební přípravenost pro rozvody_bez rozlišení" 13,50</t>
  </si>
  <si>
    <t>"stavební přípravenost pro rozvody_bez rozlišení" 11,50</t>
  </si>
  <si>
    <t>"stavební přípravenost pro rozvody_bez rozlišení" 9</t>
  </si>
  <si>
    <t>"stavební přípravenost pro rozvody_bez rozlišení" 8</t>
  </si>
  <si>
    <t>"viz BP_podhledové konstrukce" 2646,80</t>
  </si>
  <si>
    <t>"výměna obvodových výplní" 1521,05*0,45</t>
  </si>
  <si>
    <t>978015331</t>
  </si>
  <si>
    <t>Otlučení (osekání) vnější vápenné nebo vápenocementové omítky stupně členitosti 1 a 2 rozsahu do 20%</t>
  </si>
  <si>
    <t>"oprava a rekonstrukce fasády" (581,0+266,033)-180,52+(418,3*0,45)</t>
  </si>
  <si>
    <t>978015341</t>
  </si>
  <si>
    <t>Otlučení (osekání) vnější vápenné nebo vápenocementové omítky stupně členitosti 1 a 2 rozsahu do 30%</t>
  </si>
  <si>
    <t>"po provedení demolice" 22,0</t>
  </si>
  <si>
    <t>"oprava a rekonstrukce fasády" 1607,94+41,82-1269,365</t>
  </si>
  <si>
    <t>978019331</t>
  </si>
  <si>
    <t xml:space="preserve">Otlučení (osekání) vnější vápenné nebo vápenocementové omítky stupně členitosti 3 až 5  do 20%</t>
  </si>
  <si>
    <t>981011414</t>
  </si>
  <si>
    <t>Demolice budov zděných na MC nebo z betonu podíl konstrukcí do 25 % postupným rozebíráním</t>
  </si>
  <si>
    <t>"elektrorozvodna" 4,5*3,2*(3,5*0,5)</t>
  </si>
  <si>
    <t>985131311</t>
  </si>
  <si>
    <t>Ruční dočištění ploch stěn, rubu kleneb a podlah ocelových kartáči</t>
  </si>
  <si>
    <t>"očištění komínového zdiva_příprava pro opravy spárování"</t>
  </si>
  <si>
    <t>(6,22*2)+(2,72*2)+(10*2)</t>
  </si>
  <si>
    <t>985231112</t>
  </si>
  <si>
    <t>Spárování zdiva aktivovanou maltou spára hl do 40 mm</t>
  </si>
  <si>
    <t>"komínové zdivo"</t>
  </si>
  <si>
    <t>985231192</t>
  </si>
  <si>
    <t>Příplatek ke spárování hl do 40 mm za plochu do 10 m2 jednotlivě</t>
  </si>
  <si>
    <t>985233121</t>
  </si>
  <si>
    <t>Úprava spár po spárování zdiva uhlazením</t>
  </si>
  <si>
    <t>985233912</t>
  </si>
  <si>
    <t>Příplatek k úpravě spár za plochu do 10 m2 jednotlivě</t>
  </si>
  <si>
    <t>-1281710245</t>
  </si>
  <si>
    <t>939019760</t>
  </si>
  <si>
    <t>2074237368</t>
  </si>
  <si>
    <t>883981892</t>
  </si>
  <si>
    <t>3241,152*20 'Přepočtené koeficientem množství</t>
  </si>
  <si>
    <t>399652387</t>
  </si>
  <si>
    <t>1236790871</t>
  </si>
  <si>
    <t>711111001</t>
  </si>
  <si>
    <t>Provedení izolace proti zemní vlhkosti vodorovné za studena nátěrem penetračním</t>
  </si>
  <si>
    <t>350</t>
  </si>
  <si>
    <t>11163150</t>
  </si>
  <si>
    <t>lak asfaltový penetrační</t>
  </si>
  <si>
    <t>352</t>
  </si>
  <si>
    <t>451,5*0,0003 "Přepočtené koeficientem množství</t>
  </si>
  <si>
    <t>126,7+47,2+39,5</t>
  </si>
  <si>
    <t>711141559</t>
  </si>
  <si>
    <t>Provedení izolace proti zemní vlhkosti pásy přitavením vodorovné NAIP</t>
  </si>
  <si>
    <t>356</t>
  </si>
  <si>
    <t>"skladby podlah_NS (D+DM)_NP1" (165,0+286,5)*2</t>
  </si>
  <si>
    <t>62852254</t>
  </si>
  <si>
    <t>pásy s modifikovaným asfaltem tl. 4,0 mm s nosnou vložkou</t>
  </si>
  <si>
    <t>358</t>
  </si>
  <si>
    <t>Poznámka k položce:_x000d_
Poznámka k položce: Specifikace dle PD a TZ</t>
  </si>
  <si>
    <t>903*1,15 "Přepočtené koeficientem množství</t>
  </si>
  <si>
    <t>"viz keramické dlažby" 270,412</t>
  </si>
  <si>
    <t>1024,71</t>
  </si>
  <si>
    <t>713111121</t>
  </si>
  <si>
    <t>Montáž izolace tepelné podhledů s uchycením drátem rohoží, pásů, dílců, desek</t>
  </si>
  <si>
    <t>382</t>
  </si>
  <si>
    <t>"střešní skladba_S1+S2+S3" 33,2+412,0+431,7+229,3</t>
  </si>
  <si>
    <t>63148153</t>
  </si>
  <si>
    <t>deska izolační minerální tl 80mm _ specifikace dle PD a TZ</t>
  </si>
  <si>
    <t>384</t>
  </si>
  <si>
    <t>1106,2*1,1 "Přepočtené koeficientem množství</t>
  </si>
  <si>
    <t>320,0+1109,8+67,3+358,8+13,9+41,4+164,9</t>
  </si>
  <si>
    <t>-1849,90</t>
  </si>
  <si>
    <t>"skladby podlah_NS (D+DM)_NP10" 147,70</t>
  </si>
  <si>
    <t>"skladby podlah_NS (D+DM)_NP19" (64,0)</t>
  </si>
  <si>
    <t>"skladby podlah_NS (D+DM)_NP27" 273,3</t>
  </si>
  <si>
    <t>"skladby podlah_NS (D+DM)_NP28" 23,3</t>
  </si>
  <si>
    <t>"skladby podlah_NS (D+DM)_NP29" 113,3</t>
  </si>
  <si>
    <t>"skladby podlah_NS (D+DM)_NP31" 26,70</t>
  </si>
  <si>
    <t>921,30*1,1 "Přepočtené koeficientem množství</t>
  </si>
  <si>
    <t>1,15*(1106,20+921,30)</t>
  </si>
  <si>
    <t>762430812</t>
  </si>
  <si>
    <t>Demontáž zabednění výplní a otvorů z desek tl do 16 mm včetně nosného rámu</t>
  </si>
  <si>
    <t>448</t>
  </si>
  <si>
    <t>762431013</t>
  </si>
  <si>
    <t>Zabednění okenních otvorů z desek polykarbonátu/OSB tl 15 mm na sraz přibíjených na dřevěný rám</t>
  </si>
  <si>
    <t>450</t>
  </si>
  <si>
    <t>"zabezpečení výplní a otvorů při rekonstrukci objektu" 656,42-115,651</t>
  </si>
  <si>
    <t>"skladby podlah_NS (D+DM)_NP21"(50,90+7,10)*2</t>
  </si>
  <si>
    <t>762512235</t>
  </si>
  <si>
    <t>Montáž podlahové kce podkladové z prken přibíjených na podkladní rošt</t>
  </si>
  <si>
    <t>454</t>
  </si>
  <si>
    <t xml:space="preserve">"střešní konstrukce a skladby_NS" </t>
  </si>
  <si>
    <t>"pochůzí lávka" (4*21)+(3*6)+(2,5*8)+(2,5*1,6)</t>
  </si>
  <si>
    <t>60511145</t>
  </si>
  <si>
    <t>řezivo stavební podkladní hranoly a prkna tříděná tl 25 mm dl 3 a 5 m</t>
  </si>
  <si>
    <t>456</t>
  </si>
  <si>
    <t>126*0,11 "Přepočtené koeficientem množství</t>
  </si>
  <si>
    <t>"pochůzí půdní lávky" 66,68</t>
  </si>
  <si>
    <t>"BP_skladba konstrukce podlah BP1-BP34" 26</t>
  </si>
  <si>
    <t>"BP_skladba konstrukce podlah BP1-BP34"27,10</t>
  </si>
  <si>
    <t>"viz BP_podhledové konstrukce " (2646,80)</t>
  </si>
  <si>
    <t>762841812</t>
  </si>
  <si>
    <t>Demontáž podbíjení obkladů stropů a střech sklonu do 60° z hrubých prken s omítkou</t>
  </si>
  <si>
    <t>464</t>
  </si>
  <si>
    <t>"SB5_6.NP DM" (10,5*1,2)+(3,5*6,65)</t>
  </si>
  <si>
    <t>125,592*2 'Přepočtené koeficientem množství</t>
  </si>
  <si>
    <t>251,184*1,1 'Přepočtené koeficientem množství</t>
  </si>
  <si>
    <t>763131571</t>
  </si>
  <si>
    <t>SDK podhled deska 1xAKU/H2DF 12,5 bez TI jednovrstvá spodní kce profil CD+UD</t>
  </si>
  <si>
    <t>484</t>
  </si>
  <si>
    <t>6,20+125+10,10+15,80+69</t>
  </si>
  <si>
    <t>763131751</t>
  </si>
  <si>
    <t>Montáž parotěsné zábrany do SDK podhledu</t>
  </si>
  <si>
    <t>490</t>
  </si>
  <si>
    <t>492</t>
  </si>
  <si>
    <t>423,5*1,1 'Přepočtené koeficientem množství</t>
  </si>
  <si>
    <t>763161711</t>
  </si>
  <si>
    <t>SDK podhled deska 1xA 12,5 TI 200 mm dvouvrstvá spodní kce profil CD+UD REI 15</t>
  </si>
  <si>
    <t>502</t>
  </si>
  <si>
    <t>763161720</t>
  </si>
  <si>
    <t>SDK podhled deska 1xDF 12,5 TI 200 mm dvouvrstvá spodní kce profil CD+UD</t>
  </si>
  <si>
    <t>504</t>
  </si>
  <si>
    <t>763161731</t>
  </si>
  <si>
    <t>SDK podkroví deska 1xH2 12,5 TI 200 mm dvouvrstvá spodní kce profil CD+UD REI 15</t>
  </si>
  <si>
    <t>506</t>
  </si>
  <si>
    <t>763161742</t>
  </si>
  <si>
    <t>SDK podhled deska 1xH2DF 12,5 TI 200 mm dvouvrstvá spodní kce profil CD+UD</t>
  </si>
  <si>
    <t>508</t>
  </si>
  <si>
    <t>763161762</t>
  </si>
  <si>
    <t>SDK podhled desky 2xDF 15 TI 200 mm dvouvrstvá spodní kce profil CD+UD REI 60</t>
  </si>
  <si>
    <t>512</t>
  </si>
  <si>
    <t>"skladby podlah_NS (D+DM)_NP11"36,60</t>
  </si>
  <si>
    <t>"skladby podlah_NS (D+DM)_NP20" 17,70</t>
  </si>
  <si>
    <t>"rozsah a množství vztaženo na celkovou plochu SDK konstrukcí" 251,184+226,10+423,50</t>
  </si>
  <si>
    <t>"rozsah a množství vztaženo na celkovou plochu SDK konstrukcí" 256,40+51,80+125+15,80+69</t>
  </si>
  <si>
    <t>766525N57</t>
  </si>
  <si>
    <t>T-2 - D+M Kabinová zástěna - 1715x2000mm, 1x dveře 700x1900mm, HPL deska tl. 16mm, do vlhkých prostorů</t>
  </si>
  <si>
    <t>940</t>
  </si>
  <si>
    <t>766525N60</t>
  </si>
  <si>
    <t>T-5 - D+M Kabinová zástěna - 1680x2000mm, 1x dveře 700x1900mm, HPL deska tl. 16mm, do vlhkých prostorů</t>
  </si>
  <si>
    <t>946</t>
  </si>
  <si>
    <t>766525N61</t>
  </si>
  <si>
    <t>T-6 - D+M Kabinová zástěna - 1600x2000mm, 1x dveře 700x1900mm, HPL deska tl. 16mm, do vlhkých prostorů</t>
  </si>
  <si>
    <t>948</t>
  </si>
  <si>
    <t>766525N62</t>
  </si>
  <si>
    <t>T-7 - D+M Kabinová zástěna - (2000+2x1300)x2000mm, 2x dveře 700x1900mm, HPL deska tl. 16mm, do vlhkých prostorů</t>
  </si>
  <si>
    <t>950</t>
  </si>
  <si>
    <t>766525N63</t>
  </si>
  <si>
    <t>T-8 - D+M Kabinová zástěna - (2650+1360+1420)x2000mm, 3x dveře 700x1900mm, HPL deska tl. 16mm, do vlhkých prostorů</t>
  </si>
  <si>
    <t>952</t>
  </si>
  <si>
    <t>766525N64</t>
  </si>
  <si>
    <t>T-9 - D+M Kabinová zástěna - (1500+1580)x2000mm, 1x dveře 700x1900mm, HPL deska tl. 16mm, do vlhkých prostorů</t>
  </si>
  <si>
    <t>954</t>
  </si>
  <si>
    <t>766525N65</t>
  </si>
  <si>
    <t>T-10 - D+M Kabinová zástěna - (2360+1610)x2000mm, 2x dveře 700x1900mm, HPL deska tl. 16mm, do vlhkých prostorů</t>
  </si>
  <si>
    <t>956</t>
  </si>
  <si>
    <t>766525N66</t>
  </si>
  <si>
    <t>T-11 - D+M Kabinová zástěna - (2010+1610)x2000mm, 2x dveře 700x1900mm, HPL deska tl. 16mm, do vlhkých prostorů</t>
  </si>
  <si>
    <t>958</t>
  </si>
  <si>
    <t>766525N67</t>
  </si>
  <si>
    <t>T-12 - D+M Kabinová zástěna - 1150x2000mm, 1x dveře 700x1900mm, HPL deska tl. 16mm, do vlhkých prostorů</t>
  </si>
  <si>
    <t>960</t>
  </si>
  <si>
    <t>766525N68</t>
  </si>
  <si>
    <t>T-13 - D+M Kabinová zástěna - (1100+1580)x2000mm, 1x dveře 700x1900mm, HPL deska tl. 16mm, do vlhkých prostorů</t>
  </si>
  <si>
    <t>962</t>
  </si>
  <si>
    <t>766525N69</t>
  </si>
  <si>
    <t>T-14 - D+M Kabinová zástěna - (1250+2010+1580+1770)x2000mm, 3x dveře 700x1900mm, HPL deska tl. 16mm, do vlhkých prostorů</t>
  </si>
  <si>
    <t>964</t>
  </si>
  <si>
    <t>766525N70</t>
  </si>
  <si>
    <t>T-15 - D+M Kabinová zástěna - (1290+1030+2005)x2000mm, 2x dveře 700x1900mm, HPL deska tl. 16mm, do vlhkých prostorů</t>
  </si>
  <si>
    <t>966</t>
  </si>
  <si>
    <t>766525N71</t>
  </si>
  <si>
    <t>T-16 - D+M Kabinová zástěna - (1645+1240)x2000mm, 1x dveře 700x1900mm, HPL deska tl. 16mm, do vlhkých prostorů</t>
  </si>
  <si>
    <t>968</t>
  </si>
  <si>
    <t>766525N72</t>
  </si>
  <si>
    <t>T-17 - D+M Zástěna pisoáru - 500x2000mm, HPL deska tl. 16mm, do vlhkých prostorů, celkem 3ks</t>
  </si>
  <si>
    <t>970</t>
  </si>
  <si>
    <t>766525N73</t>
  </si>
  <si>
    <t>T-18 - D+M Zástěna výlevky - (630+600)x2640mm, shrnovací dveře 600x2000mm 1ks, HPL deska tl. 16mm, do vlhkých prostorů</t>
  </si>
  <si>
    <t>972</t>
  </si>
  <si>
    <t>766525N74</t>
  </si>
  <si>
    <t>T-19 - D+M Zástěna výlevky - 1455x2500mm, shrnovací dveře 750x2000mm 1ks, HPL deska tl. 16mm, do vlhkých prostorů</t>
  </si>
  <si>
    <t>974</t>
  </si>
  <si>
    <t>766525N75</t>
  </si>
  <si>
    <t>T-20 - D+M Zástěna výlevky - 1485x2500mm, shrnovací dveře 750x2000mm 1ks, HPL deska tl. 16mm, do vlhkých prostorů</t>
  </si>
  <si>
    <t>976</t>
  </si>
  <si>
    <t>766525N76</t>
  </si>
  <si>
    <t>T-21 - D+M Zástěna výlevky - 1710x2550mm, shrnovací dveře 750x2000mm 1ks, HPL deska tl. 16mm, do vlhkých prostorů</t>
  </si>
  <si>
    <t>978</t>
  </si>
  <si>
    <t>766525N77</t>
  </si>
  <si>
    <t>T-22 - D+M Zástěna výlevky - 1000x2750mm, shrnovací dveře 750x2000mm 1ks, HPL deska tl. 16mm, do vlhkých prostorů</t>
  </si>
  <si>
    <t>980</t>
  </si>
  <si>
    <t>766525N78</t>
  </si>
  <si>
    <t>T-23 - D+M Zástěna výlevky - 1600x3150mm, shrnovací dveře 750x2000mm 1ks, HPL deska tl. 16mm, do vlhkých prostorů</t>
  </si>
  <si>
    <t>982</t>
  </si>
  <si>
    <t>766525N79</t>
  </si>
  <si>
    <t>T-24 - D+M Vnitřní okenní parapet z masivu - dub, šířka 160mm, tl. 25mm, včetně okapního nosu 40mm</t>
  </si>
  <si>
    <t>984</t>
  </si>
  <si>
    <t>766525N80</t>
  </si>
  <si>
    <t>T-25 - D+M Vnitřní okenní parapet z masivu - dub, šířka 160mm, tl. 25mm, včetně okapního nosu 40mm</t>
  </si>
  <si>
    <t>986</t>
  </si>
  <si>
    <t>990</t>
  </si>
  <si>
    <t>766525N84</t>
  </si>
  <si>
    <t>T-29 - D+M Vnitřní okenní parapet z masivu - dub, šířka 350mm, tl. 25mm, včetně okapního nosu 40mm</t>
  </si>
  <si>
    <t>994</t>
  </si>
  <si>
    <t>766525N85</t>
  </si>
  <si>
    <t>T-30 - D+M Vnitřní okenní parapet z masivu - dub, šířka 350mm, tl. 25mm, včetně okapního nosu 40mm</t>
  </si>
  <si>
    <t>996</t>
  </si>
  <si>
    <t>1000</t>
  </si>
  <si>
    <t>1002</t>
  </si>
  <si>
    <t>766525N89</t>
  </si>
  <si>
    <t>Th-34 - D+M Repase historické vestavěné policové skříně, nika - (900x380x2250mm), dvířka plná kazetová</t>
  </si>
  <si>
    <t>1004</t>
  </si>
  <si>
    <t>766525N90</t>
  </si>
  <si>
    <t>T-35 - D+M Vnitřní okenní parapet z masivu - dub, šířka 200mm, tl. 25mm, včetně okapního nosu 40mm</t>
  </si>
  <si>
    <t>1006</t>
  </si>
  <si>
    <t>9,26+7,51+11,68+25,06+20,02+23,60+79,04</t>
  </si>
  <si>
    <t>7,51+586,58+15,02+8,26+1,88+469,55+7,51+8,26+3,76</t>
  </si>
  <si>
    <t>"ostatní drobné související prvky" 0,15*1284,50</t>
  </si>
  <si>
    <t>767522N09</t>
  </si>
  <si>
    <t>Z-2 - D+M Půdní schody se zatepleným víkem 700x1300mm, s integrovaným skládacím kovovým žebříkem, protipožární - min. EI30</t>
  </si>
  <si>
    <t>1032</t>
  </si>
  <si>
    <t>767522N13</t>
  </si>
  <si>
    <t>Z-6 - D+M Repase stávajícího kovaného zábradlí s dřevěným madlem</t>
  </si>
  <si>
    <t>1040</t>
  </si>
  <si>
    <t>767522N14</t>
  </si>
  <si>
    <t>Z-7 - D+M Dřevěné dubové madlo prům. 50mm s drážkou 30x20mm + vnitřní vložená plochá ocel 30x16mm</t>
  </si>
  <si>
    <t>1042</t>
  </si>
  <si>
    <t>235</t>
  </si>
  <si>
    <t>767522N15</t>
  </si>
  <si>
    <t>Z-8 - D+M Dřevěné dubové madlo prům. 50mm s drážkou 30x20mm + vnitřní vložená plochá ocel 30x16mm</t>
  </si>
  <si>
    <t>1044</t>
  </si>
  <si>
    <t>767522N16</t>
  </si>
  <si>
    <t>Z-9 - D+M Dřevěné dubové madlo prům. 50mm s drážkou 30x20mm + vnitřní vložená plochá ocel 30x16mm</t>
  </si>
  <si>
    <t>1046</t>
  </si>
  <si>
    <t>237</t>
  </si>
  <si>
    <t>767522N17</t>
  </si>
  <si>
    <t>Z-10 - D+M Dřevěné dubové madlo prům. 50mm s drážkou 30x20mm + vnitřní vložená plochá ocel 30x16mm</t>
  </si>
  <si>
    <t>1048</t>
  </si>
  <si>
    <t>767522N18</t>
  </si>
  <si>
    <t>Z-11 - D+M Zábradlí nového tříramen. schodiště - replika hist. stávajícího zábradlí, kovové zábradlí s dřevěným madlem, v. 0,9m, d. 10bm</t>
  </si>
  <si>
    <t>1050</t>
  </si>
  <si>
    <t>239</t>
  </si>
  <si>
    <t>767522N19</t>
  </si>
  <si>
    <t>Z-12 - D+M Dřevěné dubové madlo prům. 50mm s drážkou 30x20mm + vnitřní vložená plochá ocel 30x16mm</t>
  </si>
  <si>
    <t>1052</t>
  </si>
  <si>
    <t>767522N23</t>
  </si>
  <si>
    <t>Z-16 - D+M Čistící zóna vhodná do interiéru, 2500x1200mm, výška rohože 27mm, rohož z AL profilů š. 27mm</t>
  </si>
  <si>
    <t>1060</t>
  </si>
  <si>
    <t>241</t>
  </si>
  <si>
    <t>767522N25</t>
  </si>
  <si>
    <t>Z-18 - D+M Čistící zóna vhodná do interiéru, atypická 1675x1490mm, výška rohože 27mm, rohož z AL profilů š. 27mm</t>
  </si>
  <si>
    <t>1064</t>
  </si>
  <si>
    <t>767522N27</t>
  </si>
  <si>
    <t>Z-20 - D+M Revizní dvířka pro svislé trasy slaboproudu, plechová, 300x300mm</t>
  </si>
  <si>
    <t>1068</t>
  </si>
  <si>
    <t>243</t>
  </si>
  <si>
    <t>767522N28</t>
  </si>
  <si>
    <t>Z-21 - D+M Revizní dvířka do SDK podhledu, plechové, výplň z SDK, 300x300mm</t>
  </si>
  <si>
    <t>1070</t>
  </si>
  <si>
    <t>767522N33</t>
  </si>
  <si>
    <t>Z-26 - D+M Skleněná zástěna vhodná pro lomenou sprchovou vaničku, 900x900mm, výška cca 2m, 2 pevné stěny, otevíravé dveře 600mm</t>
  </si>
  <si>
    <t>1080</t>
  </si>
  <si>
    <t>245</t>
  </si>
  <si>
    <t>767522N34</t>
  </si>
  <si>
    <t>Z-27 - D+M Vysoce účinná ochrana proti holubům, materiál nerez pružinová ocel, 120hrotů/mb, zákl. délka 0,5m, hroty 120mm</t>
  </si>
  <si>
    <t>1082</t>
  </si>
  <si>
    <t>767522N35</t>
  </si>
  <si>
    <t>Z-28 - D+M Zábradlí schodiště výšky 900mm z nerezových trubek 1.4306, celkem 1ks</t>
  </si>
  <si>
    <t>1084</t>
  </si>
  <si>
    <t>247</t>
  </si>
  <si>
    <t>767522N36</t>
  </si>
  <si>
    <t>Z-29 - D+M Zábradlí schodiště výšky 900mm z nerezových trubek 1.4306, celkem 1ks</t>
  </si>
  <si>
    <t>1086</t>
  </si>
  <si>
    <t>162121988</t>
  </si>
  <si>
    <t>249</t>
  </si>
  <si>
    <t>-1289003803</t>
  </si>
  <si>
    <t>1098</t>
  </si>
  <si>
    <t>251</t>
  </si>
  <si>
    <t>1100</t>
  </si>
  <si>
    <t>1102</t>
  </si>
  <si>
    <t>253</t>
  </si>
  <si>
    <t>1110</t>
  </si>
  <si>
    <t>767522N52</t>
  </si>
  <si>
    <t>Z-44 - D+M Vnitřní žaluzie do okenního otvoru 1000x2220mm, materiál lamel: hliník, mechanické ovládání</t>
  </si>
  <si>
    <t>1118</t>
  </si>
  <si>
    <t>255</t>
  </si>
  <si>
    <t>767522N53</t>
  </si>
  <si>
    <t>Z-45 - D+M Vnitřní žaluzie do okenního otvoru 660x1620mm, materiál lamel: hliník, mechanické ovládání</t>
  </si>
  <si>
    <t>1120</t>
  </si>
  <si>
    <t>1126</t>
  </si>
  <si>
    <t>257</t>
  </si>
  <si>
    <t>767522N58</t>
  </si>
  <si>
    <t>Z-50 - D+M Ochrana rohu vjezdu, nerez úhelník, povrch kartáčovaný, L80x80x8 - 2m, celkem 6ks</t>
  </si>
  <si>
    <t>1130</t>
  </si>
  <si>
    <t>767522N59</t>
  </si>
  <si>
    <t>Z-51 - D+M Protidešťová žaluzie sklepního okna 1250x400mm s vnější krycí mřížkou, hliníková</t>
  </si>
  <si>
    <t>1132</t>
  </si>
  <si>
    <t>259</t>
  </si>
  <si>
    <t>767522N60</t>
  </si>
  <si>
    <t>Z-52 - D+M Okopový plech v místnosti úklidových vozíků, nerez plech tl. 4mm, výšky 400mm, celkem 7,4bm</t>
  </si>
  <si>
    <t>1134</t>
  </si>
  <si>
    <t>767522N61</t>
  </si>
  <si>
    <t>Z-53 - D+M Protidešťová žaluzie pro VZT, 800x1600mm, osazena na fasádě, materiál hliník, se síťkou proti hmyzu</t>
  </si>
  <si>
    <t>1136</t>
  </si>
  <si>
    <t>261</t>
  </si>
  <si>
    <t>767522N62</t>
  </si>
  <si>
    <t>Z-53a - D+M Protidešťová žaluzie pro VZT, 1500x800mm, osazena na fasádě, materiál hliník, se síťkou proti hmyzu</t>
  </si>
  <si>
    <t>1138</t>
  </si>
  <si>
    <t>767522N63</t>
  </si>
  <si>
    <t>Z-54 - D+M Protidešťová žaluzie pro VZT, 900x1100mm, osazena na fasádě, materiál hliník, se síťkou proti hmyzu</t>
  </si>
  <si>
    <t>1140</t>
  </si>
  <si>
    <t>263</t>
  </si>
  <si>
    <t>767522N64</t>
  </si>
  <si>
    <t>Z-54a - D+M Protidešťová žaluzie pro VZT, 860x850mm, osazena na fasádě, materiál hliník, se síťkou proti hmyzu</t>
  </si>
  <si>
    <t>1142</t>
  </si>
  <si>
    <t>767522N65</t>
  </si>
  <si>
    <t>Z-55 - D+M Systémové archivační pojízdné a stacionární regály: 2ks pojízdné regály, 1ks stacionární panel</t>
  </si>
  <si>
    <t>1144</t>
  </si>
  <si>
    <t>265</t>
  </si>
  <si>
    <t>767522N66</t>
  </si>
  <si>
    <t>Z-56 - D+M Krycí mřížka na fasádě pro VZT, 150x150mm, materiál hliník, se síťkou proti hmyzu</t>
  </si>
  <si>
    <t>1146</t>
  </si>
  <si>
    <t>Z-62 - D+M Vnitřní ocelová kce - parapetní konzola, rozměr 500x860x30mm, celkem 30ks</t>
  </si>
  <si>
    <t>1158</t>
  </si>
  <si>
    <t>267</t>
  </si>
  <si>
    <t>Z-63 - D+M Vnitřní ocelová kce - parapetní konzola, rozměr 300x450x40mm, celkem 25ks</t>
  </si>
  <si>
    <t>1160</t>
  </si>
  <si>
    <t>Z-64 - D+M Vnitřní ocelová kce - parapetní konzola, rozměr 250x450x40mm, celkem 8ks</t>
  </si>
  <si>
    <t>1162</t>
  </si>
  <si>
    <t>269</t>
  </si>
  <si>
    <t>767522N85</t>
  </si>
  <si>
    <t>Z-77 - D+M Zábradlí hlavního schodiště, budova D, výšky 900mm, z nerezových profilů, celkem 45bm</t>
  </si>
  <si>
    <t>1184</t>
  </si>
  <si>
    <t>767522N86</t>
  </si>
  <si>
    <t>Z-78 - D+M Madla u šikmé rampy, budova D, z nerezových profilů, celkem 11x2 bm</t>
  </si>
  <si>
    <t>1186</t>
  </si>
  <si>
    <t>271</t>
  </si>
  <si>
    <t>767522N87</t>
  </si>
  <si>
    <t>Z-79 - D+M Madla u schodiště, budova D, mezi budovami D-DM, z nerezových profilů, celkem 47,6bm</t>
  </si>
  <si>
    <t>1188</t>
  </si>
  <si>
    <t>767522N88</t>
  </si>
  <si>
    <t>Z-80 - D+M Meziobjektová dilatace, profily z hliníkové slitiny, podlaha, stěna, strop</t>
  </si>
  <si>
    <t>1190</t>
  </si>
  <si>
    <t>273</t>
  </si>
  <si>
    <t>767522N89</t>
  </si>
  <si>
    <t>Z-81 - D+M Meziobjektová dilatace, profily z hliníkové slitiny, podlaha, stěna, strop</t>
  </si>
  <si>
    <t>1192</t>
  </si>
  <si>
    <t>767522N90</t>
  </si>
  <si>
    <t>Z-82 - D+M Meziobjektová dilatace, profily z hliníkové slitiny, podlaha, stěna, strop</t>
  </si>
  <si>
    <t>1194</t>
  </si>
  <si>
    <t>275</t>
  </si>
  <si>
    <t>767522N91</t>
  </si>
  <si>
    <t>Z-83 - D+M Meziobjektová dilatace, profily z hliníkové slitiny, stěna, strop</t>
  </si>
  <si>
    <t>1196</t>
  </si>
  <si>
    <t>767522N92</t>
  </si>
  <si>
    <t>Z-84 - D+M Meziobjektová dilatace, profily z hliníkové slitiny, podlaha, stěna, strop, podhled</t>
  </si>
  <si>
    <t>1198</t>
  </si>
  <si>
    <t>277</t>
  </si>
  <si>
    <t>767522N93</t>
  </si>
  <si>
    <t>Z-85 - D+M Meziobjektová dilatace, profily z hliníkové slitiny, podlaha, stěna, strop, podhled</t>
  </si>
  <si>
    <t>1200</t>
  </si>
  <si>
    <t>767522N94</t>
  </si>
  <si>
    <t>Z-86 - D+M Poklop 400x600mm, vodotěsný a plynotěsný, výplň beton B30 tl. 50mm, AL rám i poklop, nosnost 1,5t</t>
  </si>
  <si>
    <t>1202</t>
  </si>
  <si>
    <t>279</t>
  </si>
  <si>
    <t>767522N95</t>
  </si>
  <si>
    <t>Z-87 - D+M Ventilační mřížka 400x250mm, materiál hliník</t>
  </si>
  <si>
    <t>1204</t>
  </si>
  <si>
    <t>767522N99</t>
  </si>
  <si>
    <t>Z-91 - D+M Vnitřní AL žaluzie pro posuvné okno, 1500x1500mm, s mechanickým ovládáním, montáž na rám křídla</t>
  </si>
  <si>
    <t>1212</t>
  </si>
  <si>
    <t>281</t>
  </si>
  <si>
    <t>767526N00</t>
  </si>
  <si>
    <t>Z-92 - D+M Nerezová koutová lišta L 30/30/2, délky 1,9m (překrytí dilatace v koutě schodů), celkem 2ks</t>
  </si>
  <si>
    <t>1214</t>
  </si>
  <si>
    <t>767526N02</t>
  </si>
  <si>
    <t>Z-94 - D+M Přeplechování meziobjektové dilatace ve fasádě, pozinkovaný plech tl. 0,6mm, r.š. 250mm</t>
  </si>
  <si>
    <t>1218</t>
  </si>
  <si>
    <t>283</t>
  </si>
  <si>
    <t>767996701</t>
  </si>
  <si>
    <t>Demontáž atypických zámečnických konstrukcí řezáním hmotnosti jednotlivých dílů do 50 kg</t>
  </si>
  <si>
    <t>1220</t>
  </si>
  <si>
    <t>"střešní konstrukce a skladby_BP" 425,0</t>
  </si>
  <si>
    <t>285</t>
  </si>
  <si>
    <t>"objekt D+DM" 327,70-45,571-18,30-9,70-4,50-3,80</t>
  </si>
  <si>
    <t>"výklenky a ostatní plochy" 0,1*245,829</t>
  </si>
  <si>
    <t>287</t>
  </si>
  <si>
    <t>270,412*1,15 'Přepočtené koeficientem množství</t>
  </si>
  <si>
    <t>289</t>
  </si>
  <si>
    <t>291</t>
  </si>
  <si>
    <t>Podlahy z kamene</t>
  </si>
  <si>
    <t>293</t>
  </si>
  <si>
    <t>772521240</t>
  </si>
  <si>
    <t>Kladení dlažby z kamene z pravoúhlých desek a dlaždic lepených</t>
  </si>
  <si>
    <t>1240</t>
  </si>
  <si>
    <t>"objekt D+DM" (68,4)+(6,2)</t>
  </si>
  <si>
    <t>"výklenky a ostatní plochy" 0,1*74,6</t>
  </si>
  <si>
    <t>58381091</t>
  </si>
  <si>
    <t>deska dlažební z tvrdého kaneme , leštěná _ specifikace dle PD a TZ</t>
  </si>
  <si>
    <t>1242</t>
  </si>
  <si>
    <t>Poznámka k položce:_x000d_
Poznámka k položce: V jednotkové ceně zahrnuty náklady na veškeré doplňky a příslušenství dle PD a TZ. (přechodové, dilatační a ukončovací lišty, ostatní doplňky) --------------------------------------------------------------------- Jednotková cena zahrnuje dodávku dlažeb vč. souvisejících obvodových soklů v= do 150 mm ---------------------------------------------------------------------</t>
  </si>
  <si>
    <t>82,06*1,1 "Přepočtené koeficientem množství</t>
  </si>
  <si>
    <t>295</t>
  </si>
  <si>
    <t>772991111</t>
  </si>
  <si>
    <t>Penetrace podkladu dlažby z kamene</t>
  </si>
  <si>
    <t>1244</t>
  </si>
  <si>
    <t>772991411</t>
  </si>
  <si>
    <t>Základní čištění nově položených kamenných dlažeb vysátím a setřením vlhkým mopem</t>
  </si>
  <si>
    <t>1246</t>
  </si>
  <si>
    <t>297</t>
  </si>
  <si>
    <t>772991421</t>
  </si>
  <si>
    <t>Impregnační nátěr nově položených kamenných dlažeb</t>
  </si>
  <si>
    <t>1248</t>
  </si>
  <si>
    <t>"kamenné dlažba"82,06</t>
  </si>
  <si>
    <t>"lité teraco" 1126,29</t>
  </si>
  <si>
    <t>"oprava_teraco" 16,5</t>
  </si>
  <si>
    <t>"schodiště" 243,906+(162,963*0,05)</t>
  </si>
  <si>
    <t>"výklenky a ostatní plochy" 0,1*1476,904</t>
  </si>
  <si>
    <t>772991431</t>
  </si>
  <si>
    <t>Voskování a leštění kamenných dlažeb ručně</t>
  </si>
  <si>
    <t>1250</t>
  </si>
  <si>
    <t>299</t>
  </si>
  <si>
    <t>998772203</t>
  </si>
  <si>
    <t>Přesun hmot procentní pro podlahy z kamene</t>
  </si>
  <si>
    <t>1252</t>
  </si>
  <si>
    <t>773221211</t>
  </si>
  <si>
    <t>Obklady barevným litým teracem stupňů rovných</t>
  </si>
  <si>
    <t>1254</t>
  </si>
  <si>
    <t xml:space="preserve">"objekt D+DM_1.PP-7.NP" </t>
  </si>
  <si>
    <t>14*1,65*(0,304+0,15)</t>
  </si>
  <si>
    <t>14*0,95*(0,26+0,205)</t>
  </si>
  <si>
    <t>20*1,5*(0,31+0,147)</t>
  </si>
  <si>
    <t>16*1,2*(0,274+0,183)*2</t>
  </si>
  <si>
    <t>20*1,675*(0,3+0,15)</t>
  </si>
  <si>
    <t>22*1,5*(0,332+0,143)</t>
  </si>
  <si>
    <t>20*1,7*(0,3+0,15)</t>
  </si>
  <si>
    <t>26*1,5*(0,321+0,138)</t>
  </si>
  <si>
    <t>26*1,5*(0,321+0,142)</t>
  </si>
  <si>
    <t>24*1,5*(0,321+0,138)</t>
  </si>
  <si>
    <t>20*1,5*(0,3+0,155)</t>
  </si>
  <si>
    <t>24*1,5*(0,32+0,175)</t>
  </si>
  <si>
    <t>"výklenka a ostatní plochy" 0,1*221,733</t>
  </si>
  <si>
    <t>301</t>
  </si>
  <si>
    <t>773421200</t>
  </si>
  <si>
    <t>Soklíky z barevného litého teraca rovné tl 20 mm výšky do 50 mm s požlábkem</t>
  </si>
  <si>
    <t>1256</t>
  </si>
  <si>
    <t>14*(0,304+0,15)</t>
  </si>
  <si>
    <t>14*(0,26+0,205)</t>
  </si>
  <si>
    <t>20*(0,31+0,147)</t>
  </si>
  <si>
    <t>16*(0,274+0,183)*2</t>
  </si>
  <si>
    <t>20*(0,3+0,15)</t>
  </si>
  <si>
    <t>22*(0,332+0,143)</t>
  </si>
  <si>
    <t>26*(0,321+0,138)</t>
  </si>
  <si>
    <t>26*(0,321+0,142)</t>
  </si>
  <si>
    <t>24*(0,321+0,138)</t>
  </si>
  <si>
    <t>20*(0,3+0,155)</t>
  </si>
  <si>
    <t>24*(0,32+0,175)</t>
  </si>
  <si>
    <t>"výklenka a ostatní plochy" 0,1*148,148</t>
  </si>
  <si>
    <t>"oprava stávajících povrchů_předpoklad" 16,5*0,80</t>
  </si>
  <si>
    <t>303</t>
  </si>
  <si>
    <t>"objekt D+DM" (576,3)+(447,6)-16,90</t>
  </si>
  <si>
    <t>"výklenky a ostatní plochy" 0,1*1007</t>
  </si>
  <si>
    <t>1007,70*0,06 "Přepočtené koeficientem množství</t>
  </si>
  <si>
    <t>305</t>
  </si>
  <si>
    <t>"objekt D+DM" (576,3)+(447,6)-18,59</t>
  </si>
  <si>
    <t>"výklenky a ostatní plochy" 0,1*1257,364</t>
  </si>
  <si>
    <t>"objekt D" 16,5*0,80</t>
  </si>
  <si>
    <t>307</t>
  </si>
  <si>
    <t>"skladba podlah dle nášlapné vrstvy"</t>
  </si>
  <si>
    <t>55,90+4,10+19,60+19,60+36,20+19,40+40,70</t>
  </si>
  <si>
    <t>41,70+26,10+19,90+24,80+20,40+17,30</t>
  </si>
  <si>
    <t>309</t>
  </si>
  <si>
    <t>4762,90-2151-2307,20</t>
  </si>
  <si>
    <t>311</t>
  </si>
  <si>
    <t>"objekt D" 17,3</t>
  </si>
  <si>
    <t>"výklenky a ostatní plochy" 0,1*17,30</t>
  </si>
  <si>
    <t>17,30*1,15 "Přepočtené koeficientem množství</t>
  </si>
  <si>
    <t>313</t>
  </si>
  <si>
    <t>"objekt D+DM" 328,40</t>
  </si>
  <si>
    <t>"výklenky a ostatní plochy" 0,1*328,40</t>
  </si>
  <si>
    <t>361,24*1,15 "Přepočtené koeficientem množství</t>
  </si>
  <si>
    <t>315</t>
  </si>
  <si>
    <t>777</t>
  </si>
  <si>
    <t>Podlahy lité</t>
  </si>
  <si>
    <t>777121105</t>
  </si>
  <si>
    <t>Vyrovnání podkladu podlah epoxidovou stěrkou plněnou pískem plochy přes 1,0 m2 tl do 3 mm</t>
  </si>
  <si>
    <t>1298</t>
  </si>
  <si>
    <t>"objekt D+DM" (0,0)+(18,9*1,15)</t>
  </si>
  <si>
    <t>317</t>
  </si>
  <si>
    <t>777511105</t>
  </si>
  <si>
    <t>Krycí epoxidová stěrka tloušťky přes 2 do 3 mm dekorativní lité podlahy</t>
  </si>
  <si>
    <t>1300</t>
  </si>
  <si>
    <t>Poznámka k položce:_x000d_
Poznámka k položce: 6.EPOXID / CEMENTOVÁ PODLAHOVÁ STĚRKA -STĚRKOVÁ HMOTA + PLNIVO KŘEMIČITÝ PÍSEK ZRNITOSTI 0,1-0,3 mm, DVOUKOMPONENTNÍ VÍCEÚČELOVÉ POJIVO NA BÁZI EPOXIDOVÉ PRYSKYŘICE, -DVOJNÁSOBNÝ JEDNOKOMPONENTNÍ PENETRAČNÍ NÁTĚR NA BETON</t>
  </si>
  <si>
    <t>998777204</t>
  </si>
  <si>
    <t>Přesun hmot procentní pro podlahy lité v objektech v do 36 m</t>
  </si>
  <si>
    <t>1302</t>
  </si>
  <si>
    <t>319</t>
  </si>
  <si>
    <t>1,5*(18,71+2,1)</t>
  </si>
  <si>
    <t>2,1*(33,83+155,05+153,27)</t>
  </si>
  <si>
    <t>0,8*(0,8)</t>
  </si>
  <si>
    <t>1,5*(3,025+16,585)</t>
  </si>
  <si>
    <t>2,1*(19,46+87,47+66,374)</t>
  </si>
  <si>
    <t>0,8*(3,7)</t>
  </si>
  <si>
    <t>-117,404-4,538</t>
  </si>
  <si>
    <t>1024,741*1,1 'Přepočtené koeficientem množství</t>
  </si>
  <si>
    <t>321</t>
  </si>
  <si>
    <t>323</t>
  </si>
  <si>
    <t>325</t>
  </si>
  <si>
    <t>783406801</t>
  </si>
  <si>
    <t>Odstranění nátěrů z klempířských konstrukcí obroušením</t>
  </si>
  <si>
    <t>1328</t>
  </si>
  <si>
    <t>"oprava a obnova povrchů stávajících prvků a konstrukcí" 45,0</t>
  </si>
  <si>
    <t>783406809</t>
  </si>
  <si>
    <t>Odstranění nátěrů z klempířských konstrukcí okartáčováním</t>
  </si>
  <si>
    <t>1330</t>
  </si>
  <si>
    <t>327</t>
  </si>
  <si>
    <t>783444201</t>
  </si>
  <si>
    <t>Základní antikorozní jednonásobný polyuretanový nátěr klempířských konstrukcí</t>
  </si>
  <si>
    <t>1332</t>
  </si>
  <si>
    <t>783447101</t>
  </si>
  <si>
    <t>Krycí jednonásobný polyuretanový nátěr klempířských konstrukcí</t>
  </si>
  <si>
    <t>1334</t>
  </si>
  <si>
    <t>45*2 "Přepočtené koeficientem množství</t>
  </si>
  <si>
    <t>329</t>
  </si>
  <si>
    <t>331</t>
  </si>
  <si>
    <t>333</t>
  </si>
  <si>
    <t>335</t>
  </si>
  <si>
    <t>"skladby podlah_NS (D+DM)_NP4" 135,8*2</t>
  </si>
  <si>
    <t>"skladby podlah_NS (D+DM)_NP7" 30,2*2</t>
  </si>
  <si>
    <t>"skladby podlah_NS (D+DM)_NP10" (137,7+60,8)</t>
  </si>
  <si>
    <t>"skladby podlah_NS (D+DM)_NP11" (1036,1+72,1)*2</t>
  </si>
  <si>
    <t>"skladby podlah_NS (D+DM)_NP12" 356,3</t>
  </si>
  <si>
    <t>"skladby podlah_NS (D+DM)_NP14" 26,3*2</t>
  </si>
  <si>
    <t>"skladby podlah_NS (D+DM)_NP15" (88,1+55,3)*2</t>
  </si>
  <si>
    <t>"skladby podlah_NS (D+DM)_NP16" 23,9</t>
  </si>
  <si>
    <t>"skladby podlah_NS (D+DM)_NP17" 253,1*2</t>
  </si>
  <si>
    <t>"skladby podlah_NS (D+DM)_NP18" (344,1+112,9)</t>
  </si>
  <si>
    <t>"skladby podlah_NS (D+DM)_NP19" (20,2+64,0)</t>
  </si>
  <si>
    <t>"skladby podlah_NS (D+DM)_NP24" 68,6*2</t>
  </si>
  <si>
    <t>"skladby podlah_NS (D+DM)_NP25" 24,8*2</t>
  </si>
  <si>
    <t>"skladby podlah_NS (D+DM)_NP27" 273,3*2</t>
  </si>
  <si>
    <t>"skladby podlah_NS (D+DM)_NP29" 113,3*2</t>
  </si>
  <si>
    <t>"skladby podlah_NS (D+DM)_NP30" 34,9*2</t>
  </si>
  <si>
    <t>"skladby podlah_NS (D+DM)_NP31" 181,7</t>
  </si>
  <si>
    <t>"skladby podlah_NS (D+DM)_NP32" 18,9*2</t>
  </si>
  <si>
    <t>"skladby podlah_NS (D+DM)_NP33" 17,2*2</t>
  </si>
  <si>
    <t>337</t>
  </si>
  <si>
    <t>783933161</t>
  </si>
  <si>
    <t>Penetrační epoxidový nátěr pórovitých betonových podlah</t>
  </si>
  <si>
    <t>1354</t>
  </si>
  <si>
    <t>"objekt D+DM" (0,0)+(18,9*1,15)*2</t>
  </si>
  <si>
    <t>339</t>
  </si>
  <si>
    <t>341</t>
  </si>
  <si>
    <t>7883,887*0,3 "Přepočtené koeficientem množství</t>
  </si>
  <si>
    <t>Práce a dodávky M</t>
  </si>
  <si>
    <t>HZS</t>
  </si>
  <si>
    <t>Hodinové zúčtovací sazby</t>
  </si>
  <si>
    <t>HZS1291</t>
  </si>
  <si>
    <t>Hodinová zúčtovací sazba pomocný stavební dělník</t>
  </si>
  <si>
    <t>262144</t>
  </si>
  <si>
    <t>1370</t>
  </si>
  <si>
    <t>"nezměřitelné demontážní a bourací práce_bude vykázáno a odsouhlaseno při realizaci před fakturací"1200</t>
  </si>
  <si>
    <t>343</t>
  </si>
  <si>
    <t>HZS1311</t>
  </si>
  <si>
    <t>Hodinová zúčtovací sazba pro pracovníka HSV a PSV bez rozlišení</t>
  </si>
  <si>
    <t>1372</t>
  </si>
  <si>
    <t>"nezměřitelné práce _bude vykázáno a odsouhlaseno při realizaci před fakturací" 1000</t>
  </si>
  <si>
    <t>HZS2212</t>
  </si>
  <si>
    <t>Hodinová zúčtovací sazba _ (zdravotechnika, topení)</t>
  </si>
  <si>
    <t>1374</t>
  </si>
  <si>
    <t>"nezměřitelné práce _bude vykázáno a odsouhlaseno při realizaci před fakturací" 300</t>
  </si>
  <si>
    <t>345</t>
  </si>
  <si>
    <t>HZS2222</t>
  </si>
  <si>
    <t>Hodinová zúčtovací sazba _ (elektroinstalace bez rozpišení)</t>
  </si>
  <si>
    <t>1376</t>
  </si>
  <si>
    <t>HZS2491</t>
  </si>
  <si>
    <t>Hodinová zúčtovací sazba dělník zednických výpomocí</t>
  </si>
  <si>
    <t>1378</t>
  </si>
  <si>
    <t>"nezměřitelné výpomoce specialistů a řemeselbude vykázáno a odsouhlaseno při realizaci před fakturací" 750</t>
  </si>
  <si>
    <t>347</t>
  </si>
  <si>
    <t>HZS3112</t>
  </si>
  <si>
    <t>Hodinová zúčtovací sazba _ (ostatní, jinde neuvedení specialisté)</t>
  </si>
  <si>
    <t>1380</t>
  </si>
  <si>
    <t>"nezměřitelné práce _bude vykázáno a odsouhlaseno při realizaci před fakturací" 600</t>
  </si>
  <si>
    <t>N00</t>
  </si>
  <si>
    <t>Nepojmenované, ostatní práce a dodávky</t>
  </si>
  <si>
    <t>N00_015R01</t>
  </si>
  <si>
    <t>Doplňkové a pomocné, jinde nespecifikované, dodávky a doplňky včetně montážních prací příslušné k projekčním detailům _ viz specifikace</t>
  </si>
  <si>
    <t>1382</t>
  </si>
  <si>
    <t xml:space="preserve">Poznámka k položce:_x000d_
Poznámka k položce: Kompletní dodávka a provedení dle specifikace PD (SOUPIS DETAILŮ) a TZ  -------------------------------------------------------------------------------------------- -dodávka, jinde nespecifikovaných, doplňkových / pomocných a ostatních systémových materiálů -kompletní přesuny a montážní práce vztažené k "dodávkám" ------------------------------------------------------------------------</t>
  </si>
  <si>
    <t>"rozsah a specifikace viz v.č.D1c-D8a_DET , TZ" 14,0</t>
  </si>
  <si>
    <t>OST1</t>
  </si>
  <si>
    <t>Ostatní práce a konstrukce</t>
  </si>
  <si>
    <t>349</t>
  </si>
  <si>
    <t>OST1_R11</t>
  </si>
  <si>
    <t>Ozdobné prvky _ demontáž (pro zpětné osazení) + zrestaurování + zpětná montáž/osazení</t>
  </si>
  <si>
    <t>1384</t>
  </si>
  <si>
    <t>Poznámka k položce:_x000d_
Poznámka k položce: Kompletní provedení dle specifikace PD a TZ včetně všech přímo souvisejících prací a dodávek. -------------------------------------------------------------------------------------------------------------------</t>
  </si>
  <si>
    <t>OST1_R14</t>
  </si>
  <si>
    <t>Oprava fasády _ restaurátorské práce ozdobných prvků</t>
  </si>
  <si>
    <t>1390</t>
  </si>
  <si>
    <t>351</t>
  </si>
  <si>
    <t>OST1_R15</t>
  </si>
  <si>
    <t>Stávající sokl z umělého kamene_ očištění + výměna poškozených prvků</t>
  </si>
  <si>
    <t>1392</t>
  </si>
  <si>
    <t>OST1_R17</t>
  </si>
  <si>
    <t>Dodávka a montáž omítkové prforované lišty - viz specifikace / popis</t>
  </si>
  <si>
    <t>1396</t>
  </si>
  <si>
    <t xml:space="preserve">Poznámka k položce:_x000d_
Poznámka k položce: Kompletní provedení dle specifikace PD a TZ včetně všech přímo souvisejících prací a dodávek. -------------------------------------------------------------------------------------------------------------------- Specifikace: - NA VŠECHNY STĚNY SUTERÉNU BUDOU DO OMÍTEK VLOŽENY DIFÚZNÍ PERFOROVANÉ DVOUDÍLNÉ LIŠTY 70/14 MM   LIŠTA BUDE UMÍSTĚNA VE DVOU VÝŠKOVÝCH ÚROVNÍCH - NAD PODLAHOU 150 MM A 1000 MM  --------------------- Difuzní lišta pro vlhké zdivo vnitřní Difúzní lišta je plastová perforovaná dvoudílná lišta, která je určena k odvodu difundujících vodních par ze zdiva do volného prostoru.  Difúzní lišta odstraňuje defekty na omítkách, které vznikají z důvodu nadměrného zkoncentrování vodní páry ve styku svislé omítky s podlahou.Lišta funguje současně jako dilatace mezi různými druhy omítek. Při provádění sanace zdiva pouze sanačními omítkovými systémy, odpovídajícími směrnici WTA, může difuzní lišta osazena v kritickém místě (např. nad podlahou) výrazně prodloužit životnost těchto omítek.</t>
  </si>
  <si>
    <t>"1.PP_D" 340,0*2</t>
  </si>
  <si>
    <t>"1.PP_DM" 465,0*2</t>
  </si>
  <si>
    <t>353</t>
  </si>
  <si>
    <t>OST1_R18</t>
  </si>
  <si>
    <t>Dodávka a montáž _ vrstev podlahové skladby NP22</t>
  </si>
  <si>
    <t>1398</t>
  </si>
  <si>
    <t>Poznámka k položce:_x000d_
Poznámka k položce: Kompletní provedení dle specifikace PD a TZ včetně všech přímo souvisejících prací a dodávek. -------------------------------------------------------------------------------------------------------------------- Skladba / specifikace / rozsah: -CEMENTOVÉ LEPIDLO VODOVZDORNÝ, ZRNITOST 0 - 0,4 mm, STĚRKA 8 mm -HYDROIZOLAČNÍ POVLAKOVÁ STĚRKA VE DVOU VRSTVÁCH, SPOTŘEBA 1,2 - 1,6 kg/m2, VYZTUŽENÍ KOUTŮ A PROSTUPŮ -ZVUKOVĚ IZOLAČNÍ KROČEJOVÝ PANEL AKUSTICKÝ ÚTLUM Lw až 18 dB, ROZMĚR DESKY 1 000 x 600 x 6 mm -CEMENTOVÉ LEPIDL, ZUBOVÁ STĚRKA 3-4 mm SPOTŘEBA 2,1 kg/m2 -KONTAKTNÍ MŮSTEK NA NESAVÉ PODKLADY S OBSAHEM PLNIVA VODOVZDORNÝ, SPOTŘEBA KONTAKTNÍHO MŮSTKU 0,25-0,4 kg/m2 -OSB DESKA (KŘÍŽEM POLOŽENÁ) -OSB DESKA -DŘEVĚNÁ ROŠTOVÁ K-CE VYVÝŠENÉ PODLAHY</t>
  </si>
  <si>
    <t>"skladby podlah_NS (D+DM)_NP22" 24,4</t>
  </si>
  <si>
    <t>OST1_R31</t>
  </si>
  <si>
    <t>Zrušení plynové přípojky _ rozsah a specifikace dle soupisu</t>
  </si>
  <si>
    <t>1402</t>
  </si>
  <si>
    <t xml:space="preserve">Poznámka k položce:_x000d_
Poznámka k položce: Kompletní provedení dle specifikace PD a TZ včetně všech přímo souvisejících prací a dodávek. ------------------------------------------------------------------------------------------------------------------- Specifikace / rozsah / soupis: Přípojka plynu – zrušení přípojky plynu, ve správě GridServices, s.r.o.  Na základě samostatného povolení, které není součásti stávajícího stavebního povolení  (Stavební úpravy objektu Filozofické fakulty Ostravské univerzity (část „D“ a „DM“) č.p. 1476, Reální 5“, - č.j.: MOaP/20600/18/OSŘP1/Kala) je nutno provést odpojení přípojky plynu od objektu včetně likvidace přípojky až po napojení na hlavní řad.  Práce s tímto spojené:  -Demontáž chodníkové kamenné dlažby v rozsahu cca 20 m2  -Ochrana uměleckého díla, které je umístěno na dlážděné ploše  -Ruční výkop v rozsahu cca 20 m3, pažení výkopu  -Ochrana stávajících sítí, křižujících přípojku plynu  -Odpojení napojení přípojky na řad, včetně zaslepení, likvidace vedení přípojky do objektu, Zazdění průchodu po přípojce do objektu  -Odstranění pažení, provedení zásypu výkopu, zpětné kladení kamenné dlažby, oprava liniového dešťového žlabu ve vozovce  -Doplnění otvoru po HUP skříni, povrch umělý kámen, struktura dle okolního provedení  -Administrace (projekt, žádost, schválení, zábor pozemku, předání apod.) ----------------------------------------------------------------------------------------</t>
  </si>
  <si>
    <t>1,0</t>
  </si>
  <si>
    <t>355</t>
  </si>
  <si>
    <t>OST1_R32</t>
  </si>
  <si>
    <t>Injektáž podzákladí</t>
  </si>
  <si>
    <t>1404</t>
  </si>
  <si>
    <t>OST1_R33</t>
  </si>
  <si>
    <t xml:space="preserve">D+M dřevocementové budky s min. 2 komorami pro rorýse </t>
  </si>
  <si>
    <t>989190239</t>
  </si>
  <si>
    <t xml:space="preserve">    1 - Zemní práce</t>
  </si>
  <si>
    <t xml:space="preserve">    46-M - Zemní práce při extr.mont.pracích</t>
  </si>
  <si>
    <t>Zemní práce</t>
  </si>
  <si>
    <t>162211311</t>
  </si>
  <si>
    <t>Vodorovné přemístění výkopku z horniny třídy těžitelnosti I skupiny 1 až 3 stavebním kolečkem do 10 m</t>
  </si>
  <si>
    <t>162211319</t>
  </si>
  <si>
    <t>Příplatek k vodorovnému přemístění výkopku z horniny třídy těžitelnosti I skupiny 1 až 3 stavebním kolečkem za každých dalších 10 m</t>
  </si>
  <si>
    <t>2,786*4 "Přepočtené koeficientem množství</t>
  </si>
  <si>
    <t>162751117</t>
  </si>
  <si>
    <t>Vodorovné přemístění přes 9 000 do 10000 m výkopku/sypaniny z horniny třídy těžitelnosti I skupiny 1 až 3</t>
  </si>
  <si>
    <t>162751119</t>
  </si>
  <si>
    <t>Příplatek k vodorovnému přemístění výkopku/sypaniny z horniny třídy těžitelnosti I skupiny 1 až 3 ZKD 1000 m přes 10000 m</t>
  </si>
  <si>
    <t>1447184151</t>
  </si>
  <si>
    <t>171201201</t>
  </si>
  <si>
    <t>Uložení sypaniny na skládky</t>
  </si>
  <si>
    <t>171201221</t>
  </si>
  <si>
    <t>Poplatek za uložení na skládce (skládkovné) zeminy a kamení kód odpadu 17 05 04</t>
  </si>
  <si>
    <t>2,786*1,8 "Přepočtené koeficientem množství</t>
  </si>
  <si>
    <t>274322511</t>
  </si>
  <si>
    <t>Základové pasy ze ŽB se zvýšenými nároky na prostředí tř. C 25/30</t>
  </si>
  <si>
    <t>"schodiště" 0,4*0,4*1,5</t>
  </si>
  <si>
    <t>274351121</t>
  </si>
  <si>
    <t>Zřízení bednění základových pasů rovného</t>
  </si>
  <si>
    <t>"schodiště" (1,5+0,4)*2*0,4</t>
  </si>
  <si>
    <t>274351122</t>
  </si>
  <si>
    <t>Odstranění bednění základových pasů rovného</t>
  </si>
  <si>
    <t>274361821</t>
  </si>
  <si>
    <t>Výztuž základových pásů betonářskou ocelí 10 505 (R)</t>
  </si>
  <si>
    <t>"schodiště_předpoklad" 0,4*0,4*1,5*75/1000</t>
  </si>
  <si>
    <t>"přesahy a ostatní" 0,1*0,018</t>
  </si>
  <si>
    <t>"DM 008" 5,0*1,1*0,15</t>
  </si>
  <si>
    <t>"DM 017,020,021" 20,0*1,1*0,15</t>
  </si>
  <si>
    <t>"DM 008" 5,0*1,1</t>
  </si>
  <si>
    <t>"DM 017,020,021" 20,0*1,1</t>
  </si>
  <si>
    <t>"D.1.2c_13" 2,2*1,1</t>
  </si>
  <si>
    <t>"přesahy a kotvící prvky" 0,15*29,92</t>
  </si>
  <si>
    <t>"DM 008,017,020,021" 0,155</t>
  </si>
  <si>
    <t>"přesahy a ostatní prvky" 0,1*0,155</t>
  </si>
  <si>
    <t>"DM 008" 5,0*1,1*2*10/1000</t>
  </si>
  <si>
    <t>"DM 017,020,021" 20,0*1,1*2*10/1000</t>
  </si>
  <si>
    <t>"přeložení a přesahy" 0,15*0,55</t>
  </si>
  <si>
    <t>413232221</t>
  </si>
  <si>
    <t>Zazdívka zhlaví válcovaných nosníků</t>
  </si>
  <si>
    <t>430321414</t>
  </si>
  <si>
    <t>Schodišťová konstrukce a rampa ze ŽB tř. C 25/30</t>
  </si>
  <si>
    <t>"specifikace a rozsah viz v.č. D.1.2c_08" (3,52*1,83*0,25)+(3,5*1,95*0,25)+(3,5*3*1,5*0,4)</t>
  </si>
  <si>
    <t>"specifikace a rozsah viz v.č. D.1.2c_09" 0,20</t>
  </si>
  <si>
    <t>"specifikace a rozsah viz v.č. D.1.2c_10" 0,43</t>
  </si>
  <si>
    <t>"specifikace a rozsah viz v.č. D.1.2c_11/12 vč. nosníku" (3,1*3,195*0,25)+(3,5*1,5*2*0,4)+(3,95*0,2*0,39)</t>
  </si>
  <si>
    <t>"specifikace a rozsah viz v.č. D.1.2c_13" 0,35</t>
  </si>
  <si>
    <t>430361821</t>
  </si>
  <si>
    <t>Výztuž schodišťové konstrukce a rampy betonářskou ocelí 10 505</t>
  </si>
  <si>
    <t>"D.1.2c_08" 0,54</t>
  </si>
  <si>
    <t>"D.1.2c_11/12" 0,785</t>
  </si>
  <si>
    <t>"D.1.2c_13" 0,005</t>
  </si>
  <si>
    <t>"přesahy a ostatní" 0,1*1,33</t>
  </si>
  <si>
    <t>430362021</t>
  </si>
  <si>
    <t>Výztuž schodišťové konstrukce a rampy svařovanými sítěmi Kari</t>
  </si>
  <si>
    <t>"D.1.2c_10" 0,015</t>
  </si>
  <si>
    <t>"přeložení a přesahy" 0,15*0,015</t>
  </si>
  <si>
    <t>431351121</t>
  </si>
  <si>
    <t>Zřízení bednění podest schodišť a ramp přímočarých v do 4 m</t>
  </si>
  <si>
    <t>" viz v.č. D.1.2c_08" (3,52*1,83)+(3,5*1,95)+(3,5*3*1,5)</t>
  </si>
  <si>
    <t>"specifikace a rozsah viz v.č. D.1.2c_11/12 vč. nosníku" (3,1*3,195)+(3,5*1,5*2)+(1,0*3,95)</t>
  </si>
  <si>
    <t>431351122</t>
  </si>
  <si>
    <t>Odstranění bednění podest schodišť a ramp přímočarých v do 4 m</t>
  </si>
  <si>
    <t>434351141</t>
  </si>
  <si>
    <t>Zřízení bednění stupňů přímočarých schodišť</t>
  </si>
  <si>
    <t>" viz v.č. D.1.2c_08" 32*1,5*0,2</t>
  </si>
  <si>
    <t>"viz v.č. D.1.2c_11/12" 17*1,5*0,2</t>
  </si>
  <si>
    <t>434351142</t>
  </si>
  <si>
    <t>Odstranění bednění stupňů přímočarých schodišť</t>
  </si>
  <si>
    <t>632451105</t>
  </si>
  <si>
    <t>Cementový samonivelační potěr ze suchých směsí tloušťky do 15 mm</t>
  </si>
  <si>
    <t>"uložení ocelových nosníků a prvků" 48+24+3+(2*8)+(2*8)</t>
  </si>
  <si>
    <t>3,321*20 "Přepočtené koeficientem množství</t>
  </si>
  <si>
    <t>"specifikace a rozsah viz v.č. D.1.2c_05" 3500,0</t>
  </si>
  <si>
    <t>"ostatní drobné související prvky_budou vykázány/doloženy při realizaci stavby" 0,15*3500</t>
  </si>
  <si>
    <t>(0,25*18)+12,0</t>
  </si>
  <si>
    <t>46-M</t>
  </si>
  <si>
    <t>Zemní práce při extr.mont.pracích</t>
  </si>
  <si>
    <t>460120016</t>
  </si>
  <si>
    <t>Naložení výkopku ručně z hornin třídy 1až4</t>
  </si>
  <si>
    <t>D.1.3 - Požárně bezpečnostní řešení</t>
  </si>
  <si>
    <t xml:space="preserve">    OST-01 - Požárně bezpečnostní řešení </t>
  </si>
  <si>
    <t>OST-01</t>
  </si>
  <si>
    <t xml:space="preserve">Požárně bezpečnostní řešení </t>
  </si>
  <si>
    <t>795666P02</t>
  </si>
  <si>
    <t>Dodávka a sazení/umístění přenosných hasicích přístrojů - práškový (6 kg) s hasicí schodpností 21A</t>
  </si>
  <si>
    <t>"kompletní provedení dle specifikace PD a TZ vč. všech souvisejících prací dodávek, příslušenství a komponentů"</t>
  </si>
  <si>
    <t>"specifikace viz PBŘ" 9+7+(4*6,0)+4+8+(7)</t>
  </si>
  <si>
    <t>795666P03</t>
  </si>
  <si>
    <t>D+M Bezpečnostní a informativní tabulky</t>
  </si>
  <si>
    <t>"kompletní provedení dle specifikace PD a TZ vč. všech souvisejících prací dodávek, příslušenství a komponentů dle výpisu"</t>
  </si>
  <si>
    <t xml:space="preserve">"specifikace viz PBŘ" </t>
  </si>
  <si>
    <t xml:space="preserve">"vysměrování úniku, únikových východů a cest" </t>
  </si>
  <si>
    <t xml:space="preserve">"označení umístění hasebních prostředků" </t>
  </si>
  <si>
    <t xml:space="preserve">"ostatní-jiné" </t>
  </si>
  <si>
    <t>"viz specifikace PBŘ - množství 1kus = kompletní zajištění pro celou stavbu" 1,0</t>
  </si>
  <si>
    <t>795666P04</t>
  </si>
  <si>
    <t>D+M utěsnění prostupů a průrazů (neuvedených v ostatních soupisech prací)</t>
  </si>
  <si>
    <t xml:space="preserve">Poznámka k položce:_x000d_
Poznámka k položce: Prostupy rozvodů: Veškeré rozvody budu v místě průchodu požárně dělícími konstrukcemi utěsněny v souladu s požadavky ČSN 73 0802, ČSN 73 0810 – zaomítáním, dobetonováním, požárními ucpávkami apod,  Instalace těsnících manžet, tmelů a jiných výrobků se v místě prostupů požaduje v případě, kdy je v objektu provedena instalace rozvodů dle ČSN 73 0810 čl. 6.2.2.a), tzn: -kanalizační potrubí třídy reakce na oheň B-F světlého průřezu 8000 mm2 u vertikálního potrubí nebo přes 12000 mm2 u horizontálního potrubí -potrubí s trvalou náplní vody  nebo jiné nehořlavé kapalina  třídy reakce na oheň B-F světlého průřezu 15000 mm2 -potrubí sloužící k rozvodu stlačeného popř, nestlačeného vzduchu  či jiných nehořlavých plynů včetně vzduchotechnických rozvodů třídy reakce na oheň B-F světlého průřezu 12000 mm2 -kabelových či jiných elektrických rozvodů tvořených svazkem vodičů pokud tyto rozvody prostupují jedním otvorem mají izolace (povrchové úpravy šířící požár  a jejich celková hmotnost je větší než 1,0 kg/m</t>
  </si>
  <si>
    <t xml:space="preserve">izolace potrubí  22 x 9 mm</t>
  </si>
  <si>
    <t>72121142</t>
  </si>
  <si>
    <t>Vpusť podlahová se svislým odtokem DN 50/75/110 mřížka nerez 115x115</t>
  </si>
  <si>
    <t>642360910</t>
  </si>
  <si>
    <t>mísa klozetová keramická závěsná</t>
  </si>
  <si>
    <t>725121525</t>
  </si>
  <si>
    <t>Pisoárový záchodek automatický s radarovým senzorem</t>
  </si>
  <si>
    <t>725122813</t>
  </si>
  <si>
    <t>Demontáž pisoárových stání s nádrží a jedním záchodkem</t>
  </si>
  <si>
    <t>64211005</t>
  </si>
  <si>
    <t xml:space="preserve">umyvadlo keramické závěsné  bílé š. 450 s antibakteriální úpravou vč. polosloupu</t>
  </si>
  <si>
    <t>642110051</t>
  </si>
  <si>
    <t xml:space="preserve">umyvadlo keramické závěsné  bílé š. 466 s antibakteriální úpravou vč. polosloupu</t>
  </si>
  <si>
    <t xml:space="preserve">umyvadlo keramické závěsné  65 x 49 cm bílé vč. polosloupu</t>
  </si>
  <si>
    <t>642110061</t>
  </si>
  <si>
    <t xml:space="preserve">umyvadlo  (obdélníkové) s otv. pro baterii 700x530mm</t>
  </si>
  <si>
    <t>642110062</t>
  </si>
  <si>
    <t>dvojumyvadlo s otv. pro baterii 1400x530 mm</t>
  </si>
  <si>
    <t>725240811</t>
  </si>
  <si>
    <t>Demontáž kabin sprchových bez výtokových armatur</t>
  </si>
  <si>
    <t>725240812</t>
  </si>
  <si>
    <t>Demontáž vaniček sprchových bez výtokových armatur</t>
  </si>
  <si>
    <t>7252411261</t>
  </si>
  <si>
    <t>Vanička sprchová akrylátová obdélníková 1200x900 mm</t>
  </si>
  <si>
    <t>725241142</t>
  </si>
  <si>
    <t>Vanička sprchová akrylátová čtvrtkruhová 900x900 mm</t>
  </si>
  <si>
    <t>725245103</t>
  </si>
  <si>
    <t>Zástěna sprchová pro vaničku 1200x900</t>
  </si>
  <si>
    <t>725245131</t>
  </si>
  <si>
    <t>Zástěna sprchová vaničky čtvrtkruhové 900x900mm</t>
  </si>
  <si>
    <t>725330840</t>
  </si>
  <si>
    <t>Demontáž výlevka litinová nebo ocelová</t>
  </si>
  <si>
    <t>725339111</t>
  </si>
  <si>
    <t>Montáž výlevky</t>
  </si>
  <si>
    <t>64271101</t>
  </si>
  <si>
    <t>výlevka keramická bílá</t>
  </si>
  <si>
    <t>Baterie stojánkové pákové , elektronická na sít závislá, optoelektronicky řízená, síťový zdroj s EU zástrčkou 230V vč. mtž</t>
  </si>
  <si>
    <t>725831312</t>
  </si>
  <si>
    <t>Baterie vanová nástěnná páková s příslušenstvím a pevným držákem</t>
  </si>
  <si>
    <t>725841311</t>
  </si>
  <si>
    <t>Baterie sprchové nástěnné pákové</t>
  </si>
  <si>
    <t>72613104</t>
  </si>
  <si>
    <t xml:space="preserve">Instalační předstěna - výlevka s ovládáním zepředu do lehkých stěn s kovovou kcí </t>
  </si>
  <si>
    <t>35021000</t>
  </si>
  <si>
    <t>Montáž čerpadla kalového</t>
  </si>
  <si>
    <t>4261039</t>
  </si>
  <si>
    <t>čerpadlo ponorné kalové fekální s řezacím zařízením a plovákem, Qmin 2m3/hod, Hmax 15m, 230V, vč. řídící jednotky</t>
  </si>
  <si>
    <t>38638111</t>
  </si>
  <si>
    <t>Jímka kanalizační fekální 1m3 s pokopem a dovětráním</t>
  </si>
  <si>
    <t>-1698099280</t>
  </si>
  <si>
    <t>-2084823182</t>
  </si>
  <si>
    <t>D.1.4.3 - Silnoproudá elektrotechnika</t>
  </si>
  <si>
    <t>A - Elektroinstalace</t>
  </si>
  <si>
    <t>B - Rozvodnice</t>
  </si>
  <si>
    <t>OST - Ostatní</t>
  </si>
  <si>
    <t>Elektroinstalace</t>
  </si>
  <si>
    <t>Zásuvka 230V/16A IP44 jednonásobná</t>
  </si>
  <si>
    <t>Zásuvka 400V/16A IP44 nástěnná</t>
  </si>
  <si>
    <t>Tlačítko požární CS+TS+spouštění CHÚC za sklíčkem, červené</t>
  </si>
  <si>
    <t>Lišta vkládací LV</t>
  </si>
  <si>
    <t>Drátěný mřížový žlab 55x150x4,8 vč.závěsu</t>
  </si>
  <si>
    <t>Drátěný mřížový žlab 55x500x4,8 vč.závěsu</t>
  </si>
  <si>
    <t>Stoupací žebřík vč.příchytek</t>
  </si>
  <si>
    <t>Kabel CYKY 5Jx6</t>
  </si>
  <si>
    <t>Kabel CXKH-V 5x2,5 B2ca,s1,d0</t>
  </si>
  <si>
    <t>Kabel CXKH-V 5x10 B2ca,s1,d0</t>
  </si>
  <si>
    <t>Vodič CYA 16 zelenožlutý</t>
  </si>
  <si>
    <t>Svorkovnice OP v krabici</t>
  </si>
  <si>
    <t>Vodič CYA 25 zelenožlutý</t>
  </si>
  <si>
    <t>Svodič T1+T2 100kA v krabici z IP67</t>
  </si>
  <si>
    <t>Kabel CYKY 5Jx10</t>
  </si>
  <si>
    <t>Kabel CYKY 5Jx16</t>
  </si>
  <si>
    <t>Kabel AYKY 3x150+70</t>
  </si>
  <si>
    <t>Kabel AYKY 3x120+70</t>
  </si>
  <si>
    <t>Kabel AYKY 3x240+120</t>
  </si>
  <si>
    <t>Kabel CYKY 3x240+120</t>
  </si>
  <si>
    <t>Zemní práce v komunikaci - výkop, pískové lože, betonové podloží, uložení, zához, hutnění, obetonování chrániček, odvoz přebytečného výkopku, uložení na skládku, skládkovné</t>
  </si>
  <si>
    <t>Kabelová pancéřová plastová chránička 110</t>
  </si>
  <si>
    <t>Zemnící pásek FeZn 30x4</t>
  </si>
  <si>
    <t>Šňůra HO5VV-U 2x1,5</t>
  </si>
  <si>
    <t>Šňůra H07RN-F 5x6</t>
  </si>
  <si>
    <t>Protipožární ucpávky EI60</t>
  </si>
  <si>
    <t>Protipožární štítek</t>
  </si>
  <si>
    <t>UPS40 kVA/40 kW; vstup/výstup: 3f/3f; 400V; 50Hz; TN-S; 3L+N+PE;</t>
  </si>
  <si>
    <t>Rozvodnice</t>
  </si>
  <si>
    <t>Rozváděč RE D+DM vč. příslušenství a montáže (Rozvodnice jsou ceněny včetně příslušenství(svorky, propojovací lišty, PE+N,...)</t>
  </si>
  <si>
    <t>Rozváděč REH vč. příslušenství a montáže (Rozvodnice jsou ceněny včetně příslušenství(svorky, propojovací lišty, PE+N,...)</t>
  </si>
  <si>
    <t>Rozváděč RUPS vč. příslušenství a montáže (Rozvodnice jsou ceněny včetně příslušenství(svorky, propojovací lišty, PE+N,...)</t>
  </si>
  <si>
    <t>Rozváděč RVZT1,RVZT2, RSLP1, RSLP2 vč. příslušenství a montáže (Rozvodnice jsou ceněny včetně příslušenství(svorky, propojovací lišty, PE+N,...)</t>
  </si>
  <si>
    <t>Rozváděč RD01 vč. příslušenství a montáže (Rozvodnice jsou ceněny včetně příslušenství(svorky, propojovací lišty, PE+N,...)</t>
  </si>
  <si>
    <t>Rozváděč RD1 vč. příslušenství a montáže (Rozvodnice jsou ceněny včetně příslušenství(svorky, propojovací lišty, PE+N,...)</t>
  </si>
  <si>
    <t>Rozváděč RD2 vč. příslušenství a montáže (Rozvodnice jsou ceněny včetně příslušenství(svorky, propojovací lišty, PE+N,...)</t>
  </si>
  <si>
    <t>Rozváděč RD3 vč. příslušenství a montáže (Rozvodnice jsou ceněny včetně příslušenství(svorky, propojovací lišty, PE+N,...)</t>
  </si>
  <si>
    <t>Rozváděč RD4 vč. příslušenství a montáže (Rozvodnice jsou ceněny včetně příslušenství(svorky, propojovací lišty, PE+N,...)</t>
  </si>
  <si>
    <t>Rozváděč RD5 vč. příslušenství a montáže (Rozvodnice jsou ceněny včetně příslušenství(svorky, propojovací lišty, PE+N,...)</t>
  </si>
  <si>
    <t>Rozváděč RD6 vč. příslušenství a montáže (Rozvodnice jsou ceněny včetně příslušenství(svorky, propojovací lišty, PE+N,...)</t>
  </si>
  <si>
    <t>Rozváděč RD7 vč. příslušenství a montáže (Rozvodnice jsou ceněny včetně příslušenství(svorky, propojovací lišty, PE+N,...)</t>
  </si>
  <si>
    <t>Rozváděč RDM01 vč. příslušenství a montáže (Rozvodnice jsou ceněny včetně příslušenství(svorky, propojovací lišty, PE+N,...)</t>
  </si>
  <si>
    <t>Rozváděč RDM1 vč.příslušenství a montáže (Rozvodnice jsou ceněny včetně příslušenství(svorky, propojovací lišty, PE+N,...)</t>
  </si>
  <si>
    <t>Rozváděč RDM2 vč. příslušenství a montáže (Rozvodnice jsou ceněny včetně příslušenství(svorky, propojovací lišty, PE+N,...)</t>
  </si>
  <si>
    <t>Rozváděč RDM3 vč.příslušenství a montáže (Rozvodnice jsou ceněny v(Rozvodnice jsou ceněny včetně příslušenství(svorky, propojovací lišty, PE+N,...)četně příslušenství(svorky, propojovací lišty, PE+N,...)</t>
  </si>
  <si>
    <t>Rozváděč RDM4 vč. příslušenství a montáže (Rozvodnice jsou ceněny včetně příslušenství(svorky, propojovací lišty, PE+N,...)</t>
  </si>
  <si>
    <t>Rozváděč RDM5 vč.příslušenství a montáže (Rozvodnice jsou ceněny včetně příslušenství(svorky, propojovací lišty, PE+N,...)</t>
  </si>
  <si>
    <t>Rozváděč RDM6 vč. příslušenství a montáže (Rozvodnice jsou ceněny včetně příslušenství(svorky, propojovací lišty, PE+N,...)</t>
  </si>
  <si>
    <t>OST</t>
  </si>
  <si>
    <t>1855761670</t>
  </si>
  <si>
    <t xml:space="preserve">Zde uvedené výrobky a systémy jsou pouhým příkladem pro stanovení standardů při volbě materiálů dodavatelem. Investor požaduje dodání výrobků a systémů stejné nebo vyšší standardní třídy a úrovně. Dodavatel není názvy výrobků a systémů, zde uvedených, vázán. Na stavbu může dodat výrobky a systémy jiných názvů a výrobců, ovšem stejných nebo vyšších kvalitativních a technických parametrů.  Jsou zde uvedeny pouze některé z výrobků, obsažených v projektové dokumentaci. Pokud zde výrobek nebo systém uvedený v projektové dokumentaci není specifikován, bude na stavbu dodán takový výrobek, který vykazuje vyšší kvalitativní a technické standardy a parametry.  Před zabudováním výrobků a systémů do stavby předloží dodavatel investorovi technický list předmětného výrobku nebo systémů ke schválení. </t>
  </si>
  <si>
    <t>D3 - VRN:</t>
  </si>
  <si>
    <t>Modulární patch panel _ 24xRJ45 Cat.6A UTP černý 1U</t>
  </si>
  <si>
    <t xml:space="preserve">Keystone modul _1xRJ45 Cat.6A UTP beznástrojový </t>
  </si>
  <si>
    <t>D.1.4.4b - Elektrická požární signalizace</t>
  </si>
  <si>
    <t>D1 - Elektrická požární signalizace</t>
  </si>
  <si>
    <t>Ústředna EPS, 2x 250 adres, 2 kruh. linky, síť připoj.</t>
  </si>
  <si>
    <t>Linkový procesor - rozšíření ústředny o 2 kruhy</t>
  </si>
  <si>
    <t>Deska přípojná ref. výrobek:TUD800</t>
  </si>
  <si>
    <t>Vstupně výstupní deska</t>
  </si>
  <si>
    <t>Síťová deska</t>
  </si>
  <si>
    <t>Montážní konzola pro IOB/TUD/LIM</t>
  </si>
  <si>
    <t>Tablo obsluhy</t>
  </si>
  <si>
    <t>Multisenzor interaktivní 830PH</t>
  </si>
  <si>
    <t>Zásuvka 4B</t>
  </si>
  <si>
    <t>Tlačítkový hlásič DIN820 s izolátorem, vnitř. - červený</t>
  </si>
  <si>
    <t>Adresovatelná siréna</t>
  </si>
  <si>
    <t>Vstupně výstupní prvek MIO800 - násobný</t>
  </si>
  <si>
    <t>Montážní krabice</t>
  </si>
  <si>
    <t>Držák samolepky pro vyznačení adresy 800F</t>
  </si>
  <si>
    <t>Samolepky s čísly adres - bílé</t>
  </si>
  <si>
    <t>Samolepky s čísly adres - žluté</t>
  </si>
  <si>
    <t>Klíč pro tlačítkový hlásič</t>
  </si>
  <si>
    <t>Zábleskový maják - červený (IP54)</t>
  </si>
  <si>
    <t>Akumulátor PS12170 (12V/17Ah)</t>
  </si>
  <si>
    <t>Akumulátor PS12260 (12V/26Ah)</t>
  </si>
  <si>
    <t>Zdroj 24-05-ste (zálohovaný, certifikovaný)</t>
  </si>
  <si>
    <t>Obslužné pole požární ochrany</t>
  </si>
  <si>
    <t>Klíčový trezor požární ochrany</t>
  </si>
  <si>
    <t>Síťová deska TLI800EN se zdrojem ve skříni</t>
  </si>
  <si>
    <t>GSM připojení na HZS</t>
  </si>
  <si>
    <t>Provozní kniha EPS</t>
  </si>
  <si>
    <t>Kabel požární - J-Y/st/Y 2x2x0,8, včetně zasekání</t>
  </si>
  <si>
    <t>Sdělovací kabel F 2x2x0,8 PH120-R, včetně zasekání</t>
  </si>
  <si>
    <t>Sdělovací kabel F 5x2x0,8 PH120-R, včetně zasekání</t>
  </si>
  <si>
    <t>Sdělovací kabel F 10x2x0,8 PH120-R, včetně zasekání</t>
  </si>
  <si>
    <t>koaxiální kabel</t>
  </si>
  <si>
    <t>Protipožární ucpávky</t>
  </si>
  <si>
    <t>D.1.4.4c - Kabelové trasy slaboproudých rozvodů</t>
  </si>
  <si>
    <t>TR.OHEB.1416/1, pro vnitřní instalace, korugovaná, jednovrstvá</t>
  </si>
  <si>
    <t>TR.OHEB.1436/1, pro vnitřní instalace, korugovaná, jednovrstvá</t>
  </si>
  <si>
    <t>TR.OHEB.1440/1, pro vnitřní instalace, korugovaná, jednovrstvá</t>
  </si>
  <si>
    <t xml:space="preserve">TR.  40, ohebná dvouplášťová korugovaná chránička</t>
  </si>
  <si>
    <t>Zásuvky do stolu 054621</t>
  </si>
  <si>
    <t>Zásuvky do stolu 054033</t>
  </si>
  <si>
    <t xml:space="preserve">Celkem VRN - zařízení staveniště, odběr energií, WC, ostraha  - 2% z dodávky materiálu</t>
  </si>
  <si>
    <t>D.1.4.4d - Grafická nástavba, vizualizace</t>
  </si>
  <si>
    <t>B - Software:</t>
  </si>
  <si>
    <t>C - Komunikátory:</t>
  </si>
  <si>
    <t>D - VRN:</t>
  </si>
  <si>
    <t>Grafický server</t>
  </si>
  <si>
    <t xml:space="preserve">Poznámka k položce:_x000d_
minimální konfigurace grafického serveru např.:_x000d_
 2xXeon, 16GB RAM, Wind2016ES,_x000d_
HDD1000 - pouze do serveru FSC_x000d_
</t>
  </si>
  <si>
    <t>Dohledové pracoviště</t>
  </si>
  <si>
    <t xml:space="preserve">Poznámka k položce:_x000d_
minimální konfigurace dohledového pracoviště např.:_x000d_
 i7, 8GB, Wind7profi, HDD 500GB, GK 1GB_x000d_
Zapisovací jednotka DVD , Síťové rozhraní: Integrovaná gigabitová síť Ethernet LAN 10/100/1000_x000d_
LCD 24", 1920x1200, DP/VGA/DVI, černý, IPS, mat_x000d_
DVR/DVRX service parts:  Optical Mouse Black USB_x000d_
DVR/DVRX service parts: klávesnice, black, PS2, USB_x000d_
</t>
  </si>
  <si>
    <t>Software:</t>
  </si>
  <si>
    <t>C4 Advanced</t>
  </si>
  <si>
    <t>C4-SW-CUCON, komunikační server pro 1x - EZS</t>
  </si>
  <si>
    <t>ústředna</t>
  </si>
  <si>
    <t xml:space="preserve">C4-SW-CUEXP, kom. server pro 1x  EPS</t>
  </si>
  <si>
    <t>Implementácia systému, servisné práce</t>
  </si>
  <si>
    <t>Konzultácie, podpora k vypracovaniu projektu</t>
  </si>
  <si>
    <t>Programátorské práce</t>
  </si>
  <si>
    <t>Školenie administrátor (max 2 osoby)</t>
  </si>
  <si>
    <t>Školenie certifikát</t>
  </si>
  <si>
    <t>Vizualizácia - vytvorenie pôdorysu</t>
  </si>
  <si>
    <t>Vizualizácia - vytvorenie prvku</t>
  </si>
  <si>
    <t>Dopravné</t>
  </si>
  <si>
    <t>km</t>
  </si>
  <si>
    <t>Komunikátory:</t>
  </si>
  <si>
    <t xml:space="preserve">Rozhraní pro EZS </t>
  </si>
  <si>
    <t xml:space="preserve">Rozhraní pro EPS  </t>
  </si>
  <si>
    <t>Celkem doprava, přesun hmot 2%</t>
  </si>
  <si>
    <t>Celkem VRN - zařízení staveniště, odběr energií, WC, ostraha, … 2%</t>
  </si>
  <si>
    <t>Poznámka k položce:_x000d_
Server RX2540, 2xXeon, 16GB RAM, Wind2016ESS_x000d_
FSC HDD1000 - pouze do serveru FSC_x000d_
Stanice Fujitsu, i7, 8GB, Wind7profi, HDD 500GB, GK 1GB_x000d_
LCD 24" Fujitsu E24-X TS Pro, 1920x1200, DP/VGA/DVI, černý, IPS, mat_x000d_
DVR/DVRX service parts: Canyon Basic Optical Mouse Black USB_x000d_
DVR/DVRX service parts: klávesnice, black, PS2, USB</t>
  </si>
  <si>
    <t xml:space="preserve">D1 - Zařízení č. 1 - Větrání zázemí uklízeček, šatny, sprchy  aj. - Soupis prací, dodávek a montáže</t>
  </si>
  <si>
    <t xml:space="preserve">D2 - Zařízení č. 1-  Výkaz výměr - Skupinová cena potrubí sk. I - pozink. Plech, třída těsnosti A:, INDEX</t>
  </si>
  <si>
    <t xml:space="preserve">D3 - Zařízení č. 2 - Větrání  prádelny, sušárny - Soupis prací, dodávek a montáže</t>
  </si>
  <si>
    <t xml:space="preserve">D4 - Zařízení č. 2-  Výkaz výměr, Skupinová cena potrubí sk. I - pozink. Plech, tř. těsnosti B:, INDEX 5</t>
  </si>
  <si>
    <t>D5 - Zařízení č. 4,5 – Větrání technických prostorů -dílna, rozvodna, Soupis prací, dodávek a montáže</t>
  </si>
  <si>
    <t xml:space="preserve">D6 - Zařízení č. 4-  Výkaz výměr, Skupinová cena potrubí sk. I - pozink. Plech, tř. těsnosti B:, INDEX 5</t>
  </si>
  <si>
    <t xml:space="preserve">D7 - Zařízení č. 5  Výkaz výměr, Skupinová cena potrubí sk. I - pozink. Plech, tř. těsnosti B:, INDEX 5</t>
  </si>
  <si>
    <t>D8 - Zařízení č. 7 –Hygienické zázemí dílny, Soupis prací, dodávek a montáže</t>
  </si>
  <si>
    <t xml:space="preserve">D9 - Zařízení č. 7-  Výkaz výměr, Skupinová cena potrubí sk. I - pozink. Plech, tř. těsnosti B:, INDEX 5</t>
  </si>
  <si>
    <t>D10 - Zařízení č. 8,9 – Větrání technických prostorů, Soupis prací, dodávek a montáže</t>
  </si>
  <si>
    <t xml:space="preserve">D11 - Zařízení č. 8-  Výkaz výměr, Skupinová cena potrubí sk. I - pozink. Plech, tř. těsnosti B:, INDEX 5</t>
  </si>
  <si>
    <t xml:space="preserve">D12 - Zařízení č. 9-  Výkaz výměr, Skupinová cena potrubí sk. I - pozink. Plech, tř. těsnosti B:, INDEX 5</t>
  </si>
  <si>
    <t>D13 - Zařízení č. 10 – Chlazení serverovny, Soupis prací, dodávek a montáže</t>
  </si>
  <si>
    <t>D14 - Zařízení č. 11 – Větrání hygienických bezokenních prostorů ,úklid, kuchyňky, případně kopírky, Soupi</t>
  </si>
  <si>
    <t xml:space="preserve">D15 - Zařízení č. 11-  Výkaz výměr, Skupinová cena potrubí sk. I - pozink. Plech, tř. těsnosti B:, INDEX 5</t>
  </si>
  <si>
    <t>D16 - Zařízení č. 12 – Větrání hygienických bezokenních prostorů 6NP- část DM, Soupis prací, dodávek a mon</t>
  </si>
  <si>
    <t xml:space="preserve">D17 - Zařízení č. 12-  Výkaz výměr, Skupinová cena potrubí sk. I - pozink. Plech, tř. těsnosti B:, INDEX 5</t>
  </si>
  <si>
    <t>D18 - Zařízení č. 19 Větrání CHÚC "B", Soupis prací, dodávek a montáže</t>
  </si>
  <si>
    <t>D19 - Skupinová cena potrubí sk. I - pozink. Plech, tř. těsnosti B:, INDEX 5</t>
  </si>
  <si>
    <t xml:space="preserve">Zařízení č. 1 - Větrání zázemí uklízeček, šatny, sprchy  aj. - Soupis prací, dodávek a montáže</t>
  </si>
  <si>
    <t>1.1_1</t>
  </si>
  <si>
    <t xml:space="preserve">Potrubní diagonální ventilátor tříotáčkový, trojí vinutí, , Výkonové parametry:  v tabulce zařízení</t>
  </si>
  <si>
    <t xml:space="preserve">Včetně tlumících vložek průměr 200 Výkonové parametry:  v tabulce zařízení</t>
  </si>
  <si>
    <t xml:space="preserve">regulátor otáček </t>
  </si>
  <si>
    <t>1.2_4</t>
  </si>
  <si>
    <t xml:space="preserve">Potrubní el ohřívač s regulací průměr 200mm- 5kW/400V </t>
  </si>
  <si>
    <t>1.3_5</t>
  </si>
  <si>
    <t>Potrubní kapsový filtr (G4) průměr 200mm, včetně náhradní filtr. Vložky</t>
  </si>
  <si>
    <t>1.4_6</t>
  </si>
  <si>
    <t>Přetlaková klapka průměr 200mm</t>
  </si>
  <si>
    <t>1.5_7</t>
  </si>
  <si>
    <t>Přívodní vyústka do kruhového potrubí s regulací 325x75</t>
  </si>
  <si>
    <t>1.6_8</t>
  </si>
  <si>
    <t>Odvodní vyústka do kruhového potrubí s regulací 325x75</t>
  </si>
  <si>
    <t>1.6_9</t>
  </si>
  <si>
    <t>M_10</t>
  </si>
  <si>
    <t xml:space="preserve">Zařízení č. 1-  Výkaz výměr - Skupinová cena potrubí sk. I - pozink. Plech, třída těsnosti A:, INDEX</t>
  </si>
  <si>
    <t>P_11</t>
  </si>
  <si>
    <t>Kruhové potrubí Do průměru 200/tvarovek (%): 40</t>
  </si>
  <si>
    <t>M_12</t>
  </si>
  <si>
    <t>IZ_13</t>
  </si>
  <si>
    <t xml:space="preserve">Zařízení č. 2 - Větrání  prádelny, sušárny - Soupis prací, dodávek a montáže</t>
  </si>
  <si>
    <t>2.1_14</t>
  </si>
  <si>
    <t xml:space="preserve">Potrubní diagonální ventilátor tříotáčkový, trojí vinutí, Výkonové parametry:  v tabulce zařízení</t>
  </si>
  <si>
    <t xml:space="preserve">Včetně tlumících vložek průměr 315,Výkonové parametry:  v tabulce zařízení</t>
  </si>
  <si>
    <t>regulátor otáček</t>
  </si>
  <si>
    <t>2.2_17</t>
  </si>
  <si>
    <t>Potrubní el ohřevač s regulací průměr 315mm- 6kW/400V</t>
  </si>
  <si>
    <t>2.3_18</t>
  </si>
  <si>
    <t>Potrubní kapsový filtr (G4) průměr 315mm, včetně náhradní filtr. Vložky</t>
  </si>
  <si>
    <t>2.4_19</t>
  </si>
  <si>
    <t>Přetlaková klapka průměr 315mm</t>
  </si>
  <si>
    <t>2.5_20</t>
  </si>
  <si>
    <t>Přívodní vyústka do kruhového potrubí s regulací 425x125</t>
  </si>
  <si>
    <t>2.6_21</t>
  </si>
  <si>
    <t>Odvodní vyústka do kruhového potrubí s regulací 425x125</t>
  </si>
  <si>
    <t>2.7_22</t>
  </si>
  <si>
    <t xml:space="preserve">Protidešťová žaluzie s kruhovým napojením  průměr 315mm</t>
  </si>
  <si>
    <t>2.8_23</t>
  </si>
  <si>
    <t>2.9_24</t>
  </si>
  <si>
    <t xml:space="preserve">Výfukový kus šikmý  průměr 200mm</t>
  </si>
  <si>
    <t xml:space="preserve">Zařízení č. 2-  Výkaz výměr, Skupinová cena potrubí sk. I - pozink. Plech, tř. těsnosti B:, INDEX 5</t>
  </si>
  <si>
    <t>P_26</t>
  </si>
  <si>
    <t>Kruhové potrubí Do průměru 200/tvarovek (%): 30</t>
  </si>
  <si>
    <t>P_28</t>
  </si>
  <si>
    <t>IZ_30</t>
  </si>
  <si>
    <t>IZ_31</t>
  </si>
  <si>
    <t>Zařízení č. 4,5 – Větrání technických prostorů -dílna, rozvodna, Soupis prací, dodávek a montáže</t>
  </si>
  <si>
    <t>4.1_32</t>
  </si>
  <si>
    <t xml:space="preserve">Potrubní diagonální ventilátor , trojí vinutí, Výkonové parametry:  v tabulce zařízení</t>
  </si>
  <si>
    <t>Pol1</t>
  </si>
  <si>
    <t xml:space="preserve">Včetně tlumících vložek průměr 160mm, Výkonové parametry:  v tabulce zařízení</t>
  </si>
  <si>
    <t>4.2_33</t>
  </si>
  <si>
    <t>Přetlaková klapka průměr 160mm</t>
  </si>
  <si>
    <t>4.3_34</t>
  </si>
  <si>
    <t xml:space="preserve">Výfukový kus šikmý  průměr 160mm</t>
  </si>
  <si>
    <t>4.4_35</t>
  </si>
  <si>
    <t xml:space="preserve">Síto z tahokovu  průměr 160mm, , osadit do potrubí</t>
  </si>
  <si>
    <t>M_36</t>
  </si>
  <si>
    <t xml:space="preserve">Zařízení č. 4-  Výkaz výměr, Skupinová cena potrubí sk. I - pozink. Plech, tř. těsnosti B:, INDEX 5</t>
  </si>
  <si>
    <t>IZ_39</t>
  </si>
  <si>
    <t>5.1_40</t>
  </si>
  <si>
    <t xml:space="preserve">Včetně tlumících vložek průměr 200, Výkonové parametry:  v tabulce zařízení</t>
  </si>
  <si>
    <t>5.2_42</t>
  </si>
  <si>
    <t>5.3_43</t>
  </si>
  <si>
    <t>5.4_44</t>
  </si>
  <si>
    <t xml:space="preserve">Síto z tahokovu  průměr 200mm, , osadit do potrubí</t>
  </si>
  <si>
    <t>M_45</t>
  </si>
  <si>
    <t xml:space="preserve">Zařízení č. 5  Výkaz výměr, Skupinová cena potrubí sk. I - pozink. Plech, tř. těsnosti B:, INDEX 5</t>
  </si>
  <si>
    <t>P_46</t>
  </si>
  <si>
    <t>M_47</t>
  </si>
  <si>
    <t>IZ_48</t>
  </si>
  <si>
    <t>Zařízení č. 7 –Hygienické zázemí dílny, Soupis prací, dodávek a montáže</t>
  </si>
  <si>
    <t>7.1_49</t>
  </si>
  <si>
    <t>7.2_51</t>
  </si>
  <si>
    <t>7.3_52</t>
  </si>
  <si>
    <t>7.4_53</t>
  </si>
  <si>
    <t xml:space="preserve">Zařízení č. 7-  Výkaz výměr, Skupinová cena potrubí sk. I - pozink. Plech, tř. těsnosti B:, INDEX 5</t>
  </si>
  <si>
    <t>P_55</t>
  </si>
  <si>
    <t>M_56</t>
  </si>
  <si>
    <t>IZ_57</t>
  </si>
  <si>
    <t>Zařízení č. 8,9 – Větrání technických prostorů, Soupis prací, dodávek a montáže</t>
  </si>
  <si>
    <t>8.1_58</t>
  </si>
  <si>
    <t>8.2_60</t>
  </si>
  <si>
    <t>8.3_61</t>
  </si>
  <si>
    <t>M_62</t>
  </si>
  <si>
    <t xml:space="preserve">Zařízení č. 8-  Výkaz výměr, Skupinová cena potrubí sk. I - pozink. Plech, tř. těsnosti B:, INDEX 5</t>
  </si>
  <si>
    <t>P_63</t>
  </si>
  <si>
    <t>M_64</t>
  </si>
  <si>
    <t>9.1_65</t>
  </si>
  <si>
    <t>9.2_67</t>
  </si>
  <si>
    <t>9.3_68</t>
  </si>
  <si>
    <t>9.4_69</t>
  </si>
  <si>
    <t>M_70</t>
  </si>
  <si>
    <t>IZ_71</t>
  </si>
  <si>
    <t xml:space="preserve">Zařízení č. 9-  Výkaz výměr, Skupinová cena potrubí sk. I - pozink. Plech, tř. těsnosti B:, INDEX 5</t>
  </si>
  <si>
    <t>P_72</t>
  </si>
  <si>
    <t>M_73</t>
  </si>
  <si>
    <t>IZ_74</t>
  </si>
  <si>
    <t>Zařízení č. 10 – Chlazení serverovny, Soupis prací, dodávek a montáže</t>
  </si>
  <si>
    <t>10.1_75</t>
  </si>
  <si>
    <t>10.2_77</t>
  </si>
  <si>
    <t>Vnitřní jednotka nástěnná Qch-5kW, infra ovládač v ceně</t>
  </si>
  <si>
    <t>M_79</t>
  </si>
  <si>
    <t>10.3_80</t>
  </si>
  <si>
    <t xml:space="preserve">Požární  vypěňovací mřížka 100x300 x30 -EW 60 DP1, včetně atestu</t>
  </si>
  <si>
    <t>10.4_81</t>
  </si>
  <si>
    <t xml:space="preserve">Stěnová mřížka 100x300  včetně upevňovacího rámečku</t>
  </si>
  <si>
    <t>M_82</t>
  </si>
  <si>
    <t>Zařízení č. 11 – Větrání hygienických bezokenních prostorů ,úklid, kuchyňky, případně kopírky, Soupi</t>
  </si>
  <si>
    <t>11.1_83</t>
  </si>
  <si>
    <t xml:space="preserve">Malý radiální ventilátor tichý - podomítkový , boční připojení, včetně zpětné klapky, Výkonové parametry:  80m3/h,dp= 60Pa, P= 40W/230V</t>
  </si>
  <si>
    <t>M_84</t>
  </si>
  <si>
    <t xml:space="preserve">Montáž  a dopravné</t>
  </si>
  <si>
    <t>11.2_85</t>
  </si>
  <si>
    <t xml:space="preserve">Výfukový kus šikmý  průměr 100mm</t>
  </si>
  <si>
    <t>11.3_86</t>
  </si>
  <si>
    <t>11.4_87</t>
  </si>
  <si>
    <t xml:space="preserve">Protidešťová žaluzie s kruhovým napojením  průměr 100mm</t>
  </si>
  <si>
    <t>11.5_88</t>
  </si>
  <si>
    <t xml:space="preserve">Stěnová mřížka 300x100  včetně upevňovacího rámečku</t>
  </si>
  <si>
    <t>M_89</t>
  </si>
  <si>
    <t xml:space="preserve">Zařízení č. 11-  Výkaz výměr, Skupinová cena potrubí sk. I - pozink. Plech, tř. těsnosti B:, INDEX 5</t>
  </si>
  <si>
    <t>P_90</t>
  </si>
  <si>
    <t>Kruhové potrubí Do průměru 100/tvarovek (%): 30</t>
  </si>
  <si>
    <t>M_91</t>
  </si>
  <si>
    <t>P_92</t>
  </si>
  <si>
    <t>M_93</t>
  </si>
  <si>
    <t>IZ_94</t>
  </si>
  <si>
    <t>IZ_95</t>
  </si>
  <si>
    <t>Protipožární izolace - jednostranná , pož. Odolnost 30min technologický postup dle certifikátu</t>
  </si>
  <si>
    <t>D16</t>
  </si>
  <si>
    <t>Zařízení č. 12 – Větrání hygienických bezokenních prostorů 6NP- část DM, Soupis prací, dodávek a mon</t>
  </si>
  <si>
    <t>12.1_97</t>
  </si>
  <si>
    <t>12.2_99</t>
  </si>
  <si>
    <t>12.3_100</t>
  </si>
  <si>
    <t>12.4_101</t>
  </si>
  <si>
    <t xml:space="preserve">Odvodní vyústka do kruhového potrubí s regulací  225x75</t>
  </si>
  <si>
    <t>12.5_102</t>
  </si>
  <si>
    <t>Plastové odvodní ventily prům 160</t>
  </si>
  <si>
    <t>regulační klapka kruhová prům. 160mm</t>
  </si>
  <si>
    <t>12.6_104</t>
  </si>
  <si>
    <t>M_105</t>
  </si>
  <si>
    <t>D17</t>
  </si>
  <si>
    <t xml:space="preserve">Zařízení č. 12-  Výkaz výměr, Skupinová cena potrubí sk. I - pozink. Plech, tř. těsnosti B:, INDEX 5</t>
  </si>
  <si>
    <t>P_106</t>
  </si>
  <si>
    <t>IZ_108</t>
  </si>
  <si>
    <t>IZ_109</t>
  </si>
  <si>
    <t>D18</t>
  </si>
  <si>
    <t>Zařízení č. 19 Větrání CHÚC "B", Soupis prací, dodávek a montáže</t>
  </si>
  <si>
    <t>19.1_111</t>
  </si>
  <si>
    <t>Přívodní jednotka do venkovního prostoru ve složení: žaluzie, klapka těsná se servem s hav. Funkcí 230V, ventilátor (AC motor), tlumící manžeta</t>
  </si>
  <si>
    <t>Poznámka k položce:_x000d_
technické parametry dle tabulky zařízení (6250m3/h, 400Pa), Jedná se o technologické větrání, na jednotku se nevztahuje EU1253/2014, pod napětím jsou klapky uzavřeny, při výpadku proudu se otevřou</t>
  </si>
  <si>
    <t>M_112</t>
  </si>
  <si>
    <t>Montáž kompletu a dopravné</t>
  </si>
  <si>
    <t xml:space="preserve">Poznámka k položce:_x000d_
Jedná se o technologické větrání, na jednotku se nevztahuje EU1253/2014_x000d_
technické parametry dle tabulky zařízení (6250m3/h, 400Pa)_x000d_
pod napětím jsou klapky uzavřeny, při výpadku proudu se otevřou_x000d_
</t>
  </si>
  <si>
    <t>19.2_113</t>
  </si>
  <si>
    <t>Klapka těsná se servem s hav. Funkcí 230V, 800x1000mm, osadit do potrubí + síto z tahokovu</t>
  </si>
  <si>
    <t>Poznámka k položce:_x000d_
pod napětím je klapka uzavřena, při výpadku proudu se otevře</t>
  </si>
  <si>
    <t>19.3_114</t>
  </si>
  <si>
    <t>Mřížka z tahokovu 750x750 , osadit do potrubí</t>
  </si>
  <si>
    <t>19.4_115</t>
  </si>
  <si>
    <t>Klapka přetlaková 800x1000mm, osadit do potrubí, RAL dle investora</t>
  </si>
  <si>
    <t>M_116</t>
  </si>
  <si>
    <t>D19</t>
  </si>
  <si>
    <t>Skupinová cena potrubí sk. I - pozink. Plech, tř. těsnosti B:, INDEX 5</t>
  </si>
  <si>
    <t>P_117</t>
  </si>
  <si>
    <t>Čtyřhranné potrubí Do průměru 3500/tvarovek (%): 50</t>
  </si>
  <si>
    <t>M_118</t>
  </si>
  <si>
    <t>P_119</t>
  </si>
  <si>
    <t>Čtyřhranné potrubí Do průměru 4000/tvarovek (%): 20</t>
  </si>
  <si>
    <t>M_120</t>
  </si>
  <si>
    <t>IZ121</t>
  </si>
  <si>
    <t>IZ_122</t>
  </si>
  <si>
    <t>VON - Vedlejší a ostatní rozpočtové náklady</t>
  </si>
  <si>
    <t>VRN - VRN</t>
  </si>
  <si>
    <t xml:space="preserve">    VRN1 - Průzkumné, geodetické a projektové práce</t>
  </si>
  <si>
    <t xml:space="preserve">    VRN4 - Inženýrská činnost</t>
  </si>
  <si>
    <t>VRN2 - Příprava staveniště</t>
  </si>
  <si>
    <t>VRN3 - Zařízení staveniště</t>
  </si>
  <si>
    <t>VRN7 - Provozní vlivy</t>
  </si>
  <si>
    <t>VRN9 - Ostatní náklady</t>
  </si>
  <si>
    <t>VRN1</t>
  </si>
  <si>
    <t>Průzkumné, geodetické a projektové práce</t>
  </si>
  <si>
    <t>012203000</t>
  </si>
  <si>
    <t>Geodetické práce při provádění stavby</t>
  </si>
  <si>
    <t>2073041125</t>
  </si>
  <si>
    <t>013244000</t>
  </si>
  <si>
    <t>Dokumentace dílenská pro realizaci stavby</t>
  </si>
  <si>
    <t>Poznámka k položce:_x000d_
Poznámka k položce: V jednotkové ceně zahrnuty náklady na vypracování : -prováděcí / dílenské dokumentace pro provedení stavby vč. potřebných detailů VEŠKERÉ FORMY A PŘEDÁNÍ SE ŘÍDÍ PODMÍNKAMI ZADÁVACÍ DOKUMENTACE STAVBY</t>
  </si>
  <si>
    <t>013254000</t>
  </si>
  <si>
    <t>Dokumentace skutečného provedení stavby</t>
  </si>
  <si>
    <t>Poznámka k položce:_x000d_
Poznámka k položce: VEŠKERÉ FORMY A PŘEDÁNÍ SE ŘÍDÍ PODMÍNKAMI ZADÁVACÍ DOKUMENTACE STAVBY</t>
  </si>
  <si>
    <t>VRN4</t>
  </si>
  <si>
    <t>Inženýrská činnost</t>
  </si>
  <si>
    <t>043103000</t>
  </si>
  <si>
    <t>Zkoušky bez rozlišení</t>
  </si>
  <si>
    <t>Poznámka k položce:_x000d_
Poznámka k položce: Provedení všech zkoušek a revizí předepsaných projektovou a zadávací dokumentací, platnými normami, návodů k obsluze - (neuvedených v jednotlivých soupisech prací)</t>
  </si>
  <si>
    <t>045002000</t>
  </si>
  <si>
    <t>Kompletační a koordinační činnost</t>
  </si>
  <si>
    <t>-750787979</t>
  </si>
  <si>
    <t>Poznámka k položce:_x000d_
Poznámka k položce: -příprava předávací dokumentace dle ZD -ostatní kompletační činnost</t>
  </si>
  <si>
    <t>VRN2</t>
  </si>
  <si>
    <t>Příprava staveniště</t>
  </si>
  <si>
    <t>020001000</t>
  </si>
  <si>
    <t>1096556606</t>
  </si>
  <si>
    <t>Poznámka k položce:_x000d_
Poznámka k položce: -Zřízení trvalé, dočasné deponie a mezideponie -zřízení příjezdů a přístupů na staveniště -úpravy staveniště z hlediska bezpečnosti a ochrany zdraví třetích osob, vč. nutných úprav pro osoby s omezenou schopností pohybu a orientace -uspořádání a bezpečnost staveniště z hlediska ochrany veřejných zájmů -dodržení podmínek pro provádění staveb z hlediska BOZP (vč. označení stavby) -dodržování podmínek pro ochranu životního prostředí při výstavbě -dodržení podmínek - možnosti nakládání s odpady -splnění zvláštních požadavků na provádění stavby, které vyžadují zvláštní bezpečnostní opatření -dočasné / provizorní dopravní značení, osvětlení - (vyřízení+zřízení+likvidace po skončení stavby)</t>
  </si>
  <si>
    <t>VRN3</t>
  </si>
  <si>
    <t>030001000</t>
  </si>
  <si>
    <t>Zařízení staveniště a provoz zařízení staveniště</t>
  </si>
  <si>
    <t>-933051572</t>
  </si>
  <si>
    <t>Poznámka k položce:_x000d_
Poznámka k položce: -kancelářské/skladovací/sociální objekty, oplocení stavby, ostraha staveniště, kompletní vnitrostaveništní rozvody všech potřebných energií vč. jejich poplatků, zajištění podružných měření spotřeby</t>
  </si>
  <si>
    <t>035103001</t>
  </si>
  <si>
    <t>Pronájem ploch</t>
  </si>
  <si>
    <t>1326089585</t>
  </si>
  <si>
    <t>Poznámka k položce:_x000d_
Poznámka k položce: (plochy potřebné pro zařízení staveniště, které nejsou v majetku objednatele)</t>
  </si>
  <si>
    <t>039002000</t>
  </si>
  <si>
    <t>Zrušení zařízení staveniště</t>
  </si>
  <si>
    <t>278728629</t>
  </si>
  <si>
    <t>Poznámka k položce:_x000d_
Poznámka k položce: -náklady zhotovitele spojené s kompletní likvidací zařízení staveniště vč. uvedení všech dotčených ploch do bezvadného stavu</t>
  </si>
  <si>
    <t>VRN7</t>
  </si>
  <si>
    <t>071103000</t>
  </si>
  <si>
    <t>Provoz investora</t>
  </si>
  <si>
    <t>-1873751647</t>
  </si>
  <si>
    <t>Poznámka k položce:_x000d_
Poznámka k položce: Náklady související se ztíženými podmínkami při provádění díla v závislosti na okolním provozu (pro práce prováděné za nepřerušeného nebo omezeného provozu v dotčených objektech nebo samotném areálu) (+ případná ochrana a zakrytí určených prvků a konstrukcí - ZABEZPEČENÍ PŘED POŠKOZENÍM STAVEBNÍ ČINNOSTÍ)</t>
  </si>
  <si>
    <t>VRN9</t>
  </si>
  <si>
    <t>Ostatní náklady</t>
  </si>
  <si>
    <t>090001000</t>
  </si>
  <si>
    <t>332297838</t>
  </si>
  <si>
    <t xml:space="preserve">Poznámka k položce:_x000d_
Poznámka k položce: V jednotkové ceně zahrnuty náklady : ------------------------------------------------- -náklady zhotovitele spojené s ochranou všech dotčených, jinde nespecifikovaných, dřevin, stromů, porostů a vegetačních ploch při stavebních prací dle ČSN 83 9061 - po celou dobu výstavby -pravidelné čištění přilehlých / souvisejících komunikací a zpevněných ploch - po celou dobu stavby  -uvedení všech dotčených ploch, konstrukcí a povrchů do původního, bezvadného stavu -vytyčení všech inženýrských sítí před zahájením prací vč. řádného zajištění. Zpětné protokolární předání všech inženýrských sítí jednotlivým správcům vč. uvedení dotčených ploch do bezvadného stavu.</t>
  </si>
  <si>
    <t>VRN95-01</t>
  </si>
  <si>
    <t>Kompletní vyklizení a vystěhování vnitřního nábytku / mobiliáře s přesunem k místu naložení pro vodorové přemístění</t>
  </si>
  <si>
    <t>1016283212</t>
  </si>
  <si>
    <t>VRN95-02</t>
  </si>
  <si>
    <t>Určené prvky vnitřního nábytku / mobiliáře _ naložení na dopravní prostřdek + přesun + uskladnění + zpětný přesun + zpětné nastěhování a umístění na původní místo</t>
  </si>
  <si>
    <t>1174880829</t>
  </si>
  <si>
    <t>VRN95-03</t>
  </si>
  <si>
    <t>Určené prvky vnitřního nábytku / mobiliáře _ naložení do kontejneru + přesun + likvidace dle zákona o odpadech (MJ = kontejner)</t>
  </si>
  <si>
    <t>kontej.</t>
  </si>
  <si>
    <t>-2085880063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</si>
</sst>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7" fillId="0" borderId="0" xfId="0" applyNumberFormat="1" applyFont="1" applyAlignment="1" applyProtection="1">
      <alignment horizontal="righ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22" xfId="0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styles" Target="styles.xml" /><Relationship Id="rId28" Type="http://schemas.openxmlformats.org/officeDocument/2006/relationships/theme" Target="theme/theme1.xml" /><Relationship Id="rId29" Type="http://schemas.openxmlformats.org/officeDocument/2006/relationships/calcChain" Target="calcChain.xml" /><Relationship Id="rId3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drawing" Target="../drawings/drawing16.xml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drawing" Target="../drawings/drawing17.xml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drawing" Target="../drawings/drawing18.xml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drawing" Target="../drawings/drawing19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drawing" Target="../drawings/drawing20.xml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drawing" Target="../drawings/drawing21.xml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drawing" Target="../drawings/drawing22.xml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drawing" Target="../drawings/drawing23.xml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drawing" Target="../drawings/drawing24.xml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drawing" Target="../drawings/drawing25.xml" /></Relationships>
</file>

<file path=xl/worksheets/_rels/sheet26.xml.rels>&#65279;<?xml version="1.0" encoding="utf-8"?><Relationships xmlns="http://schemas.openxmlformats.org/package/2006/relationships"><Relationship Id="rId1" Type="http://schemas.openxmlformats.org/officeDocument/2006/relationships/drawing" Target="../drawings/drawing26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84" customHeight="1">
      <c r="B23" s="22"/>
      <c r="C23" s="23"/>
      <c r="D23" s="23"/>
      <c r="E23" s="37" t="s">
        <v>35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3264SP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Objekty OU, část D a DM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31. 8. 2018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Ostravská univerzita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Marpo s.r.o.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ROUND(AG95+AG111+AG123,2)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ROUND(AS95+AS111+AS123,2)</f>
        <v>0</v>
      </c>
      <c r="AT94" s="115">
        <f>ROUND(SUM(AV94:AW94),2)</f>
        <v>0</v>
      </c>
      <c r="AU94" s="116">
        <f>ROUND(AU95+AU111+AU123,5)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ROUND(AZ95+AZ111+AZ123,2)</f>
        <v>0</v>
      </c>
      <c r="BA94" s="115">
        <f>ROUND(BA95+BA111+BA123,2)</f>
        <v>0</v>
      </c>
      <c r="BB94" s="115">
        <f>ROUND(BB95+BB111+BB123,2)</f>
        <v>0</v>
      </c>
      <c r="BC94" s="115">
        <f>ROUND(BC95+BC111+BC123,2)</f>
        <v>0</v>
      </c>
      <c r="BD94" s="117">
        <f>ROUND(BD95+BD111+BD123,2)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16.5" customHeight="1">
      <c r="A95" s="7"/>
      <c r="B95" s="120"/>
      <c r="C95" s="121"/>
      <c r="D95" s="122" t="s">
        <v>80</v>
      </c>
      <c r="E95" s="122"/>
      <c r="F95" s="122"/>
      <c r="G95" s="122"/>
      <c r="H95" s="122"/>
      <c r="I95" s="123"/>
      <c r="J95" s="122" t="s">
        <v>81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ROUND(AG96+SUM(AG97:AG101)+AG110,2)</f>
        <v>0</v>
      </c>
      <c r="AH95" s="123"/>
      <c r="AI95" s="123"/>
      <c r="AJ95" s="123"/>
      <c r="AK95" s="123"/>
      <c r="AL95" s="123"/>
      <c r="AM95" s="123"/>
      <c r="AN95" s="125">
        <f>SUM(AG95,AT95)</f>
        <v>0</v>
      </c>
      <c r="AO95" s="123"/>
      <c r="AP95" s="123"/>
      <c r="AQ95" s="126" t="s">
        <v>82</v>
      </c>
      <c r="AR95" s="127"/>
      <c r="AS95" s="128">
        <f>ROUND(AS96+SUM(AS97:AS101)+AS110,2)</f>
        <v>0</v>
      </c>
      <c r="AT95" s="129">
        <f>ROUND(SUM(AV95:AW95),2)</f>
        <v>0</v>
      </c>
      <c r="AU95" s="130">
        <f>ROUND(AU96+SUM(AU97:AU101)+AU110,5)</f>
        <v>0</v>
      </c>
      <c r="AV95" s="129">
        <f>ROUND(AZ95*L29,2)</f>
        <v>0</v>
      </c>
      <c r="AW95" s="129">
        <f>ROUND(BA95*L30,2)</f>
        <v>0</v>
      </c>
      <c r="AX95" s="129">
        <f>ROUND(BB95*L29,2)</f>
        <v>0</v>
      </c>
      <c r="AY95" s="129">
        <f>ROUND(BC95*L30,2)</f>
        <v>0</v>
      </c>
      <c r="AZ95" s="129">
        <f>ROUND(AZ96+SUM(AZ97:AZ101)+AZ110,2)</f>
        <v>0</v>
      </c>
      <c r="BA95" s="129">
        <f>ROUND(BA96+SUM(BA97:BA101)+BA110,2)</f>
        <v>0</v>
      </c>
      <c r="BB95" s="129">
        <f>ROUND(BB96+SUM(BB97:BB101)+BB110,2)</f>
        <v>0</v>
      </c>
      <c r="BC95" s="129">
        <f>ROUND(BC96+SUM(BC97:BC101)+BC110,2)</f>
        <v>0</v>
      </c>
      <c r="BD95" s="131">
        <f>ROUND(BD96+SUM(BD97:BD101)+BD110,2)</f>
        <v>0</v>
      </c>
      <c r="BE95" s="7"/>
      <c r="BS95" s="132" t="s">
        <v>75</v>
      </c>
      <c r="BT95" s="132" t="s">
        <v>83</v>
      </c>
      <c r="BU95" s="132" t="s">
        <v>77</v>
      </c>
      <c r="BV95" s="132" t="s">
        <v>78</v>
      </c>
      <c r="BW95" s="132" t="s">
        <v>84</v>
      </c>
      <c r="BX95" s="132" t="s">
        <v>5</v>
      </c>
      <c r="CL95" s="132" t="s">
        <v>1</v>
      </c>
      <c r="CM95" s="132" t="s">
        <v>85</v>
      </c>
    </row>
    <row r="96" s="4" customFormat="1" ht="16.5" customHeight="1">
      <c r="A96" s="133" t="s">
        <v>86</v>
      </c>
      <c r="B96" s="71"/>
      <c r="C96" s="134"/>
      <c r="D96" s="134"/>
      <c r="E96" s="135" t="s">
        <v>87</v>
      </c>
      <c r="F96" s="135"/>
      <c r="G96" s="135"/>
      <c r="H96" s="135"/>
      <c r="I96" s="135"/>
      <c r="J96" s="134"/>
      <c r="K96" s="135" t="s">
        <v>88</v>
      </c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6">
        <f>'D.1.1 - Architektonicko-s...'!J32</f>
        <v>0</v>
      </c>
      <c r="AH96" s="134"/>
      <c r="AI96" s="134"/>
      <c r="AJ96" s="134"/>
      <c r="AK96" s="134"/>
      <c r="AL96" s="134"/>
      <c r="AM96" s="134"/>
      <c r="AN96" s="136">
        <f>SUM(AG96,AT96)</f>
        <v>0</v>
      </c>
      <c r="AO96" s="134"/>
      <c r="AP96" s="134"/>
      <c r="AQ96" s="137" t="s">
        <v>89</v>
      </c>
      <c r="AR96" s="73"/>
      <c r="AS96" s="138">
        <v>0</v>
      </c>
      <c r="AT96" s="139">
        <f>ROUND(SUM(AV96:AW96),2)</f>
        <v>0</v>
      </c>
      <c r="AU96" s="140">
        <f>'D.1.1 - Architektonicko-s...'!P140</f>
        <v>0</v>
      </c>
      <c r="AV96" s="139">
        <f>'D.1.1 - Architektonicko-s...'!J35</f>
        <v>0</v>
      </c>
      <c r="AW96" s="139">
        <f>'D.1.1 - Architektonicko-s...'!J36</f>
        <v>0</v>
      </c>
      <c r="AX96" s="139">
        <f>'D.1.1 - Architektonicko-s...'!J37</f>
        <v>0</v>
      </c>
      <c r="AY96" s="139">
        <f>'D.1.1 - Architektonicko-s...'!J38</f>
        <v>0</v>
      </c>
      <c r="AZ96" s="139">
        <f>'D.1.1 - Architektonicko-s...'!F35</f>
        <v>0</v>
      </c>
      <c r="BA96" s="139">
        <f>'D.1.1 - Architektonicko-s...'!F36</f>
        <v>0</v>
      </c>
      <c r="BB96" s="139">
        <f>'D.1.1 - Architektonicko-s...'!F37</f>
        <v>0</v>
      </c>
      <c r="BC96" s="139">
        <f>'D.1.1 - Architektonicko-s...'!F38</f>
        <v>0</v>
      </c>
      <c r="BD96" s="141">
        <f>'D.1.1 - Architektonicko-s...'!F39</f>
        <v>0</v>
      </c>
      <c r="BE96" s="4"/>
      <c r="BT96" s="142" t="s">
        <v>85</v>
      </c>
      <c r="BV96" s="142" t="s">
        <v>78</v>
      </c>
      <c r="BW96" s="142" t="s">
        <v>90</v>
      </c>
      <c r="BX96" s="142" t="s">
        <v>84</v>
      </c>
      <c r="CL96" s="142" t="s">
        <v>1</v>
      </c>
    </row>
    <row r="97" s="4" customFormat="1" ht="16.5" customHeight="1">
      <c r="A97" s="133" t="s">
        <v>86</v>
      </c>
      <c r="B97" s="71"/>
      <c r="C97" s="134"/>
      <c r="D97" s="134"/>
      <c r="E97" s="135" t="s">
        <v>91</v>
      </c>
      <c r="F97" s="135"/>
      <c r="G97" s="135"/>
      <c r="H97" s="135"/>
      <c r="I97" s="135"/>
      <c r="J97" s="134"/>
      <c r="K97" s="135" t="s">
        <v>92</v>
      </c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6">
        <f>'D.1.2 - Stavebně konstruk...'!J32</f>
        <v>0</v>
      </c>
      <c r="AH97" s="134"/>
      <c r="AI97" s="134"/>
      <c r="AJ97" s="134"/>
      <c r="AK97" s="134"/>
      <c r="AL97" s="134"/>
      <c r="AM97" s="134"/>
      <c r="AN97" s="136">
        <f>SUM(AG97,AT97)</f>
        <v>0</v>
      </c>
      <c r="AO97" s="134"/>
      <c r="AP97" s="134"/>
      <c r="AQ97" s="137" t="s">
        <v>89</v>
      </c>
      <c r="AR97" s="73"/>
      <c r="AS97" s="138">
        <v>0</v>
      </c>
      <c r="AT97" s="139">
        <f>ROUND(SUM(AV97:AW97),2)</f>
        <v>0</v>
      </c>
      <c r="AU97" s="140">
        <f>'D.1.2 - Stavebně konstruk...'!P128</f>
        <v>0</v>
      </c>
      <c r="AV97" s="139">
        <f>'D.1.2 - Stavebně konstruk...'!J35</f>
        <v>0</v>
      </c>
      <c r="AW97" s="139">
        <f>'D.1.2 - Stavebně konstruk...'!J36</f>
        <v>0</v>
      </c>
      <c r="AX97" s="139">
        <f>'D.1.2 - Stavebně konstruk...'!J37</f>
        <v>0</v>
      </c>
      <c r="AY97" s="139">
        <f>'D.1.2 - Stavebně konstruk...'!J38</f>
        <v>0</v>
      </c>
      <c r="AZ97" s="139">
        <f>'D.1.2 - Stavebně konstruk...'!F35</f>
        <v>0</v>
      </c>
      <c r="BA97" s="139">
        <f>'D.1.2 - Stavebně konstruk...'!F36</f>
        <v>0</v>
      </c>
      <c r="BB97" s="139">
        <f>'D.1.2 - Stavebně konstruk...'!F37</f>
        <v>0</v>
      </c>
      <c r="BC97" s="139">
        <f>'D.1.2 - Stavebně konstruk...'!F38</f>
        <v>0</v>
      </c>
      <c r="BD97" s="141">
        <f>'D.1.2 - Stavebně konstruk...'!F39</f>
        <v>0</v>
      </c>
      <c r="BE97" s="4"/>
      <c r="BT97" s="142" t="s">
        <v>85</v>
      </c>
      <c r="BV97" s="142" t="s">
        <v>78</v>
      </c>
      <c r="BW97" s="142" t="s">
        <v>93</v>
      </c>
      <c r="BX97" s="142" t="s">
        <v>84</v>
      </c>
      <c r="CL97" s="142" t="s">
        <v>1</v>
      </c>
    </row>
    <row r="98" s="4" customFormat="1" ht="16.5" customHeight="1">
      <c r="A98" s="133" t="s">
        <v>86</v>
      </c>
      <c r="B98" s="71"/>
      <c r="C98" s="134"/>
      <c r="D98" s="134"/>
      <c r="E98" s="135" t="s">
        <v>94</v>
      </c>
      <c r="F98" s="135"/>
      <c r="G98" s="135"/>
      <c r="H98" s="135"/>
      <c r="I98" s="135"/>
      <c r="J98" s="134"/>
      <c r="K98" s="135" t="s">
        <v>95</v>
      </c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6">
        <f>'D.1.4.1 - Vytápění'!J32</f>
        <v>0</v>
      </c>
      <c r="AH98" s="134"/>
      <c r="AI98" s="134"/>
      <c r="AJ98" s="134"/>
      <c r="AK98" s="134"/>
      <c r="AL98" s="134"/>
      <c r="AM98" s="134"/>
      <c r="AN98" s="136">
        <f>SUM(AG98,AT98)</f>
        <v>0</v>
      </c>
      <c r="AO98" s="134"/>
      <c r="AP98" s="134"/>
      <c r="AQ98" s="137" t="s">
        <v>89</v>
      </c>
      <c r="AR98" s="73"/>
      <c r="AS98" s="138">
        <v>0</v>
      </c>
      <c r="AT98" s="139">
        <f>ROUND(SUM(AV98:AW98),2)</f>
        <v>0</v>
      </c>
      <c r="AU98" s="140">
        <f>'D.1.4.1 - Vytápění'!P133</f>
        <v>0</v>
      </c>
      <c r="AV98" s="139">
        <f>'D.1.4.1 - Vytápění'!J35</f>
        <v>0</v>
      </c>
      <c r="AW98" s="139">
        <f>'D.1.4.1 - Vytápění'!J36</f>
        <v>0</v>
      </c>
      <c r="AX98" s="139">
        <f>'D.1.4.1 - Vytápění'!J37</f>
        <v>0</v>
      </c>
      <c r="AY98" s="139">
        <f>'D.1.4.1 - Vytápění'!J38</f>
        <v>0</v>
      </c>
      <c r="AZ98" s="139">
        <f>'D.1.4.1 - Vytápění'!F35</f>
        <v>0</v>
      </c>
      <c r="BA98" s="139">
        <f>'D.1.4.1 - Vytápění'!F36</f>
        <v>0</v>
      </c>
      <c r="BB98" s="139">
        <f>'D.1.4.1 - Vytápění'!F37</f>
        <v>0</v>
      </c>
      <c r="BC98" s="139">
        <f>'D.1.4.1 - Vytápění'!F38</f>
        <v>0</v>
      </c>
      <c r="BD98" s="141">
        <f>'D.1.4.1 - Vytápění'!F39</f>
        <v>0</v>
      </c>
      <c r="BE98" s="4"/>
      <c r="BT98" s="142" t="s">
        <v>85</v>
      </c>
      <c r="BV98" s="142" t="s">
        <v>78</v>
      </c>
      <c r="BW98" s="142" t="s">
        <v>96</v>
      </c>
      <c r="BX98" s="142" t="s">
        <v>84</v>
      </c>
      <c r="CL98" s="142" t="s">
        <v>1</v>
      </c>
    </row>
    <row r="99" s="4" customFormat="1" ht="16.5" customHeight="1">
      <c r="A99" s="133" t="s">
        <v>86</v>
      </c>
      <c r="B99" s="71"/>
      <c r="C99" s="134"/>
      <c r="D99" s="134"/>
      <c r="E99" s="135" t="s">
        <v>97</v>
      </c>
      <c r="F99" s="135"/>
      <c r="G99" s="135"/>
      <c r="H99" s="135"/>
      <c r="I99" s="135"/>
      <c r="J99" s="134"/>
      <c r="K99" s="135" t="s">
        <v>98</v>
      </c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6">
        <f>'D.1.4.2 - Zdravotně techn...'!J32</f>
        <v>0</v>
      </c>
      <c r="AH99" s="134"/>
      <c r="AI99" s="134"/>
      <c r="AJ99" s="134"/>
      <c r="AK99" s="134"/>
      <c r="AL99" s="134"/>
      <c r="AM99" s="134"/>
      <c r="AN99" s="136">
        <f>SUM(AG99,AT99)</f>
        <v>0</v>
      </c>
      <c r="AO99" s="134"/>
      <c r="AP99" s="134"/>
      <c r="AQ99" s="137" t="s">
        <v>89</v>
      </c>
      <c r="AR99" s="73"/>
      <c r="AS99" s="138">
        <v>0</v>
      </c>
      <c r="AT99" s="139">
        <f>ROUND(SUM(AV99:AW99),2)</f>
        <v>0</v>
      </c>
      <c r="AU99" s="140">
        <f>'D.1.4.2 - Zdravotně techn...'!P132</f>
        <v>0</v>
      </c>
      <c r="AV99" s="139">
        <f>'D.1.4.2 - Zdravotně techn...'!J35</f>
        <v>0</v>
      </c>
      <c r="AW99" s="139">
        <f>'D.1.4.2 - Zdravotně techn...'!J36</f>
        <v>0</v>
      </c>
      <c r="AX99" s="139">
        <f>'D.1.4.2 - Zdravotně techn...'!J37</f>
        <v>0</v>
      </c>
      <c r="AY99" s="139">
        <f>'D.1.4.2 - Zdravotně techn...'!J38</f>
        <v>0</v>
      </c>
      <c r="AZ99" s="139">
        <f>'D.1.4.2 - Zdravotně techn...'!F35</f>
        <v>0</v>
      </c>
      <c r="BA99" s="139">
        <f>'D.1.4.2 - Zdravotně techn...'!F36</f>
        <v>0</v>
      </c>
      <c r="BB99" s="139">
        <f>'D.1.4.2 - Zdravotně techn...'!F37</f>
        <v>0</v>
      </c>
      <c r="BC99" s="139">
        <f>'D.1.4.2 - Zdravotně techn...'!F38</f>
        <v>0</v>
      </c>
      <c r="BD99" s="141">
        <f>'D.1.4.2 - Zdravotně techn...'!F39</f>
        <v>0</v>
      </c>
      <c r="BE99" s="4"/>
      <c r="BT99" s="142" t="s">
        <v>85</v>
      </c>
      <c r="BV99" s="142" t="s">
        <v>78</v>
      </c>
      <c r="BW99" s="142" t="s">
        <v>99</v>
      </c>
      <c r="BX99" s="142" t="s">
        <v>84</v>
      </c>
      <c r="CL99" s="142" t="s">
        <v>1</v>
      </c>
    </row>
    <row r="100" s="4" customFormat="1" ht="16.5" customHeight="1">
      <c r="A100" s="133" t="s">
        <v>86</v>
      </c>
      <c r="B100" s="71"/>
      <c r="C100" s="134"/>
      <c r="D100" s="134"/>
      <c r="E100" s="135" t="s">
        <v>100</v>
      </c>
      <c r="F100" s="135"/>
      <c r="G100" s="135"/>
      <c r="H100" s="135"/>
      <c r="I100" s="135"/>
      <c r="J100" s="134"/>
      <c r="K100" s="135" t="s">
        <v>101</v>
      </c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6">
        <f>'D.1.4.3 - Silnoproudá ele...'!J32</f>
        <v>0</v>
      </c>
      <c r="AH100" s="134"/>
      <c r="AI100" s="134"/>
      <c r="AJ100" s="134"/>
      <c r="AK100" s="134"/>
      <c r="AL100" s="134"/>
      <c r="AM100" s="134"/>
      <c r="AN100" s="136">
        <f>SUM(AG100,AT100)</f>
        <v>0</v>
      </c>
      <c r="AO100" s="134"/>
      <c r="AP100" s="134"/>
      <c r="AQ100" s="137" t="s">
        <v>89</v>
      </c>
      <c r="AR100" s="73"/>
      <c r="AS100" s="138">
        <v>0</v>
      </c>
      <c r="AT100" s="139">
        <f>ROUND(SUM(AV100:AW100),2)</f>
        <v>0</v>
      </c>
      <c r="AU100" s="140">
        <f>'D.1.4.3 - Silnoproudá ele...'!P122</f>
        <v>0</v>
      </c>
      <c r="AV100" s="139">
        <f>'D.1.4.3 - Silnoproudá ele...'!J35</f>
        <v>0</v>
      </c>
      <c r="AW100" s="139">
        <f>'D.1.4.3 - Silnoproudá ele...'!J36</f>
        <v>0</v>
      </c>
      <c r="AX100" s="139">
        <f>'D.1.4.3 - Silnoproudá ele...'!J37</f>
        <v>0</v>
      </c>
      <c r="AY100" s="139">
        <f>'D.1.4.3 - Silnoproudá ele...'!J38</f>
        <v>0</v>
      </c>
      <c r="AZ100" s="139">
        <f>'D.1.4.3 - Silnoproudá ele...'!F35</f>
        <v>0</v>
      </c>
      <c r="BA100" s="139">
        <f>'D.1.4.3 - Silnoproudá ele...'!F36</f>
        <v>0</v>
      </c>
      <c r="BB100" s="139">
        <f>'D.1.4.3 - Silnoproudá ele...'!F37</f>
        <v>0</v>
      </c>
      <c r="BC100" s="139">
        <f>'D.1.4.3 - Silnoproudá ele...'!F38</f>
        <v>0</v>
      </c>
      <c r="BD100" s="141">
        <f>'D.1.4.3 - Silnoproudá ele...'!F39</f>
        <v>0</v>
      </c>
      <c r="BE100" s="4"/>
      <c r="BT100" s="142" t="s">
        <v>85</v>
      </c>
      <c r="BV100" s="142" t="s">
        <v>78</v>
      </c>
      <c r="BW100" s="142" t="s">
        <v>102</v>
      </c>
      <c r="BX100" s="142" t="s">
        <v>84</v>
      </c>
      <c r="CL100" s="142" t="s">
        <v>1</v>
      </c>
    </row>
    <row r="101" s="4" customFormat="1" ht="16.5" customHeight="1">
      <c r="A101" s="4"/>
      <c r="B101" s="71"/>
      <c r="C101" s="134"/>
      <c r="D101" s="134"/>
      <c r="E101" s="135" t="s">
        <v>103</v>
      </c>
      <c r="F101" s="135"/>
      <c r="G101" s="135"/>
      <c r="H101" s="135"/>
      <c r="I101" s="135"/>
      <c r="J101" s="134"/>
      <c r="K101" s="135" t="s">
        <v>104</v>
      </c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43">
        <f>ROUND(SUM(AG102:AG109),2)</f>
        <v>0</v>
      </c>
      <c r="AH101" s="134"/>
      <c r="AI101" s="134"/>
      <c r="AJ101" s="134"/>
      <c r="AK101" s="134"/>
      <c r="AL101" s="134"/>
      <c r="AM101" s="134"/>
      <c r="AN101" s="136">
        <f>SUM(AG101,AT101)</f>
        <v>0</v>
      </c>
      <c r="AO101" s="134"/>
      <c r="AP101" s="134"/>
      <c r="AQ101" s="137" t="s">
        <v>89</v>
      </c>
      <c r="AR101" s="73"/>
      <c r="AS101" s="138">
        <f>ROUND(SUM(AS102:AS109),2)</f>
        <v>0</v>
      </c>
      <c r="AT101" s="139">
        <f>ROUND(SUM(AV101:AW101),2)</f>
        <v>0</v>
      </c>
      <c r="AU101" s="140">
        <f>ROUND(SUM(AU102:AU109),5)</f>
        <v>0</v>
      </c>
      <c r="AV101" s="139">
        <f>ROUND(AZ101*L29,2)</f>
        <v>0</v>
      </c>
      <c r="AW101" s="139">
        <f>ROUND(BA101*L30,2)</f>
        <v>0</v>
      </c>
      <c r="AX101" s="139">
        <f>ROUND(BB101*L29,2)</f>
        <v>0</v>
      </c>
      <c r="AY101" s="139">
        <f>ROUND(BC101*L30,2)</f>
        <v>0</v>
      </c>
      <c r="AZ101" s="139">
        <f>ROUND(SUM(AZ102:AZ109),2)</f>
        <v>0</v>
      </c>
      <c r="BA101" s="139">
        <f>ROUND(SUM(BA102:BA109),2)</f>
        <v>0</v>
      </c>
      <c r="BB101" s="139">
        <f>ROUND(SUM(BB102:BB109),2)</f>
        <v>0</v>
      </c>
      <c r="BC101" s="139">
        <f>ROUND(SUM(BC102:BC109),2)</f>
        <v>0</v>
      </c>
      <c r="BD101" s="141">
        <f>ROUND(SUM(BD102:BD109),2)</f>
        <v>0</v>
      </c>
      <c r="BE101" s="4"/>
      <c r="BS101" s="142" t="s">
        <v>75</v>
      </c>
      <c r="BT101" s="142" t="s">
        <v>85</v>
      </c>
      <c r="BU101" s="142" t="s">
        <v>77</v>
      </c>
      <c r="BV101" s="142" t="s">
        <v>78</v>
      </c>
      <c r="BW101" s="142" t="s">
        <v>105</v>
      </c>
      <c r="BX101" s="142" t="s">
        <v>84</v>
      </c>
      <c r="CL101" s="142" t="s">
        <v>1</v>
      </c>
    </row>
    <row r="102" s="4" customFormat="1" ht="16.5" customHeight="1">
      <c r="A102" s="133" t="s">
        <v>86</v>
      </c>
      <c r="B102" s="71"/>
      <c r="C102" s="134"/>
      <c r="D102" s="134"/>
      <c r="E102" s="134"/>
      <c r="F102" s="135" t="s">
        <v>106</v>
      </c>
      <c r="G102" s="135"/>
      <c r="H102" s="135"/>
      <c r="I102" s="135"/>
      <c r="J102" s="135"/>
      <c r="K102" s="134"/>
      <c r="L102" s="135" t="s">
        <v>107</v>
      </c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6">
        <f>'D.1.4.4a - Strukturovaná ...'!J34</f>
        <v>0</v>
      </c>
      <c r="AH102" s="134"/>
      <c r="AI102" s="134"/>
      <c r="AJ102" s="134"/>
      <c r="AK102" s="134"/>
      <c r="AL102" s="134"/>
      <c r="AM102" s="134"/>
      <c r="AN102" s="136">
        <f>SUM(AG102,AT102)</f>
        <v>0</v>
      </c>
      <c r="AO102" s="134"/>
      <c r="AP102" s="134"/>
      <c r="AQ102" s="137" t="s">
        <v>89</v>
      </c>
      <c r="AR102" s="73"/>
      <c r="AS102" s="138">
        <v>0</v>
      </c>
      <c r="AT102" s="139">
        <f>ROUND(SUM(AV102:AW102),2)</f>
        <v>0</v>
      </c>
      <c r="AU102" s="140">
        <f>'D.1.4.4a - Strukturovaná ...'!P127</f>
        <v>0</v>
      </c>
      <c r="AV102" s="139">
        <f>'D.1.4.4a - Strukturovaná ...'!J37</f>
        <v>0</v>
      </c>
      <c r="AW102" s="139">
        <f>'D.1.4.4a - Strukturovaná ...'!J38</f>
        <v>0</v>
      </c>
      <c r="AX102" s="139">
        <f>'D.1.4.4a - Strukturovaná ...'!J39</f>
        <v>0</v>
      </c>
      <c r="AY102" s="139">
        <f>'D.1.4.4a - Strukturovaná ...'!J40</f>
        <v>0</v>
      </c>
      <c r="AZ102" s="139">
        <f>'D.1.4.4a - Strukturovaná ...'!F37</f>
        <v>0</v>
      </c>
      <c r="BA102" s="139">
        <f>'D.1.4.4a - Strukturovaná ...'!F38</f>
        <v>0</v>
      </c>
      <c r="BB102" s="139">
        <f>'D.1.4.4a - Strukturovaná ...'!F39</f>
        <v>0</v>
      </c>
      <c r="BC102" s="139">
        <f>'D.1.4.4a - Strukturovaná ...'!F40</f>
        <v>0</v>
      </c>
      <c r="BD102" s="141">
        <f>'D.1.4.4a - Strukturovaná ...'!F41</f>
        <v>0</v>
      </c>
      <c r="BE102" s="4"/>
      <c r="BT102" s="142" t="s">
        <v>108</v>
      </c>
      <c r="BV102" s="142" t="s">
        <v>78</v>
      </c>
      <c r="BW102" s="142" t="s">
        <v>109</v>
      </c>
      <c r="BX102" s="142" t="s">
        <v>105</v>
      </c>
      <c r="CL102" s="142" t="s">
        <v>1</v>
      </c>
    </row>
    <row r="103" s="4" customFormat="1" ht="16.5" customHeight="1">
      <c r="A103" s="133" t="s">
        <v>86</v>
      </c>
      <c r="B103" s="71"/>
      <c r="C103" s="134"/>
      <c r="D103" s="134"/>
      <c r="E103" s="134"/>
      <c r="F103" s="135" t="s">
        <v>110</v>
      </c>
      <c r="G103" s="135"/>
      <c r="H103" s="135"/>
      <c r="I103" s="135"/>
      <c r="J103" s="135"/>
      <c r="K103" s="134"/>
      <c r="L103" s="135" t="s">
        <v>111</v>
      </c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6">
        <f>'D.1.4.4b - Kabelové trasy'!J34</f>
        <v>0</v>
      </c>
      <c r="AH103" s="134"/>
      <c r="AI103" s="134"/>
      <c r="AJ103" s="134"/>
      <c r="AK103" s="134"/>
      <c r="AL103" s="134"/>
      <c r="AM103" s="134"/>
      <c r="AN103" s="136">
        <f>SUM(AG103,AT103)</f>
        <v>0</v>
      </c>
      <c r="AO103" s="134"/>
      <c r="AP103" s="134"/>
      <c r="AQ103" s="137" t="s">
        <v>89</v>
      </c>
      <c r="AR103" s="73"/>
      <c r="AS103" s="138">
        <v>0</v>
      </c>
      <c r="AT103" s="139">
        <f>ROUND(SUM(AV103:AW103),2)</f>
        <v>0</v>
      </c>
      <c r="AU103" s="140">
        <f>'D.1.4.4b - Kabelové trasy'!P126</f>
        <v>0</v>
      </c>
      <c r="AV103" s="139">
        <f>'D.1.4.4b - Kabelové trasy'!J37</f>
        <v>0</v>
      </c>
      <c r="AW103" s="139">
        <f>'D.1.4.4b - Kabelové trasy'!J38</f>
        <v>0</v>
      </c>
      <c r="AX103" s="139">
        <f>'D.1.4.4b - Kabelové trasy'!J39</f>
        <v>0</v>
      </c>
      <c r="AY103" s="139">
        <f>'D.1.4.4b - Kabelové trasy'!J40</f>
        <v>0</v>
      </c>
      <c r="AZ103" s="139">
        <f>'D.1.4.4b - Kabelové trasy'!F37</f>
        <v>0</v>
      </c>
      <c r="BA103" s="139">
        <f>'D.1.4.4b - Kabelové trasy'!F38</f>
        <v>0</v>
      </c>
      <c r="BB103" s="139">
        <f>'D.1.4.4b - Kabelové trasy'!F39</f>
        <v>0</v>
      </c>
      <c r="BC103" s="139">
        <f>'D.1.4.4b - Kabelové trasy'!F40</f>
        <v>0</v>
      </c>
      <c r="BD103" s="141">
        <f>'D.1.4.4b - Kabelové trasy'!F41</f>
        <v>0</v>
      </c>
      <c r="BE103" s="4"/>
      <c r="BT103" s="142" t="s">
        <v>108</v>
      </c>
      <c r="BV103" s="142" t="s">
        <v>78</v>
      </c>
      <c r="BW103" s="142" t="s">
        <v>112</v>
      </c>
      <c r="BX103" s="142" t="s">
        <v>105</v>
      </c>
      <c r="CL103" s="142" t="s">
        <v>1</v>
      </c>
    </row>
    <row r="104" s="4" customFormat="1" ht="16.5" customHeight="1">
      <c r="A104" s="133" t="s">
        <v>86</v>
      </c>
      <c r="B104" s="71"/>
      <c r="C104" s="134"/>
      <c r="D104" s="134"/>
      <c r="E104" s="134"/>
      <c r="F104" s="135" t="s">
        <v>113</v>
      </c>
      <c r="G104" s="135"/>
      <c r="H104" s="135"/>
      <c r="I104" s="135"/>
      <c r="J104" s="135"/>
      <c r="K104" s="134"/>
      <c r="L104" s="135" t="s">
        <v>114</v>
      </c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6">
        <f>'D.1.4.4c - Elektrická zab...'!J34</f>
        <v>0</v>
      </c>
      <c r="AH104" s="134"/>
      <c r="AI104" s="134"/>
      <c r="AJ104" s="134"/>
      <c r="AK104" s="134"/>
      <c r="AL104" s="134"/>
      <c r="AM104" s="134"/>
      <c r="AN104" s="136">
        <f>SUM(AG104,AT104)</f>
        <v>0</v>
      </c>
      <c r="AO104" s="134"/>
      <c r="AP104" s="134"/>
      <c r="AQ104" s="137" t="s">
        <v>89</v>
      </c>
      <c r="AR104" s="73"/>
      <c r="AS104" s="138">
        <v>0</v>
      </c>
      <c r="AT104" s="139">
        <f>ROUND(SUM(AV104:AW104),2)</f>
        <v>0</v>
      </c>
      <c r="AU104" s="140">
        <f>'D.1.4.4c - Elektrická zab...'!P126</f>
        <v>0</v>
      </c>
      <c r="AV104" s="139">
        <f>'D.1.4.4c - Elektrická zab...'!J37</f>
        <v>0</v>
      </c>
      <c r="AW104" s="139">
        <f>'D.1.4.4c - Elektrická zab...'!J38</f>
        <v>0</v>
      </c>
      <c r="AX104" s="139">
        <f>'D.1.4.4c - Elektrická zab...'!J39</f>
        <v>0</v>
      </c>
      <c r="AY104" s="139">
        <f>'D.1.4.4c - Elektrická zab...'!J40</f>
        <v>0</v>
      </c>
      <c r="AZ104" s="139">
        <f>'D.1.4.4c - Elektrická zab...'!F37</f>
        <v>0</v>
      </c>
      <c r="BA104" s="139">
        <f>'D.1.4.4c - Elektrická zab...'!F38</f>
        <v>0</v>
      </c>
      <c r="BB104" s="139">
        <f>'D.1.4.4c - Elektrická zab...'!F39</f>
        <v>0</v>
      </c>
      <c r="BC104" s="139">
        <f>'D.1.4.4c - Elektrická zab...'!F40</f>
        <v>0</v>
      </c>
      <c r="BD104" s="141">
        <f>'D.1.4.4c - Elektrická zab...'!F41</f>
        <v>0</v>
      </c>
      <c r="BE104" s="4"/>
      <c r="BT104" s="142" t="s">
        <v>108</v>
      </c>
      <c r="BV104" s="142" t="s">
        <v>78</v>
      </c>
      <c r="BW104" s="142" t="s">
        <v>115</v>
      </c>
      <c r="BX104" s="142" t="s">
        <v>105</v>
      </c>
      <c r="CL104" s="142" t="s">
        <v>1</v>
      </c>
    </row>
    <row r="105" s="4" customFormat="1" ht="16.5" customHeight="1">
      <c r="A105" s="133" t="s">
        <v>86</v>
      </c>
      <c r="B105" s="71"/>
      <c r="C105" s="134"/>
      <c r="D105" s="134"/>
      <c r="E105" s="134"/>
      <c r="F105" s="135" t="s">
        <v>116</v>
      </c>
      <c r="G105" s="135"/>
      <c r="H105" s="135"/>
      <c r="I105" s="135"/>
      <c r="J105" s="135"/>
      <c r="K105" s="134"/>
      <c r="L105" s="135" t="s">
        <v>117</v>
      </c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135"/>
      <c r="AC105" s="135"/>
      <c r="AD105" s="135"/>
      <c r="AE105" s="135"/>
      <c r="AF105" s="135"/>
      <c r="AG105" s="136">
        <f>'D.1.4.4d - Elektrická kon...'!J34</f>
        <v>0</v>
      </c>
      <c r="AH105" s="134"/>
      <c r="AI105" s="134"/>
      <c r="AJ105" s="134"/>
      <c r="AK105" s="134"/>
      <c r="AL105" s="134"/>
      <c r="AM105" s="134"/>
      <c r="AN105" s="136">
        <f>SUM(AG105,AT105)</f>
        <v>0</v>
      </c>
      <c r="AO105" s="134"/>
      <c r="AP105" s="134"/>
      <c r="AQ105" s="137" t="s">
        <v>89</v>
      </c>
      <c r="AR105" s="73"/>
      <c r="AS105" s="138">
        <v>0</v>
      </c>
      <c r="AT105" s="139">
        <f>ROUND(SUM(AV105:AW105),2)</f>
        <v>0</v>
      </c>
      <c r="AU105" s="140">
        <f>'D.1.4.4d - Elektrická kon...'!P129</f>
        <v>0</v>
      </c>
      <c r="AV105" s="139">
        <f>'D.1.4.4d - Elektrická kon...'!J37</f>
        <v>0</v>
      </c>
      <c r="AW105" s="139">
        <f>'D.1.4.4d - Elektrická kon...'!J38</f>
        <v>0</v>
      </c>
      <c r="AX105" s="139">
        <f>'D.1.4.4d - Elektrická kon...'!J39</f>
        <v>0</v>
      </c>
      <c r="AY105" s="139">
        <f>'D.1.4.4d - Elektrická kon...'!J40</f>
        <v>0</v>
      </c>
      <c r="AZ105" s="139">
        <f>'D.1.4.4d - Elektrická kon...'!F37</f>
        <v>0</v>
      </c>
      <c r="BA105" s="139">
        <f>'D.1.4.4d - Elektrická kon...'!F38</f>
        <v>0</v>
      </c>
      <c r="BB105" s="139">
        <f>'D.1.4.4d - Elektrická kon...'!F39</f>
        <v>0</v>
      </c>
      <c r="BC105" s="139">
        <f>'D.1.4.4d - Elektrická kon...'!F40</f>
        <v>0</v>
      </c>
      <c r="BD105" s="141">
        <f>'D.1.4.4d - Elektrická kon...'!F41</f>
        <v>0</v>
      </c>
      <c r="BE105" s="4"/>
      <c r="BT105" s="142" t="s">
        <v>108</v>
      </c>
      <c r="BV105" s="142" t="s">
        <v>78</v>
      </c>
      <c r="BW105" s="142" t="s">
        <v>118</v>
      </c>
      <c r="BX105" s="142" t="s">
        <v>105</v>
      </c>
      <c r="CL105" s="142" t="s">
        <v>1</v>
      </c>
    </row>
    <row r="106" s="4" customFormat="1" ht="16.5" customHeight="1">
      <c r="A106" s="133" t="s">
        <v>86</v>
      </c>
      <c r="B106" s="71"/>
      <c r="C106" s="134"/>
      <c r="D106" s="134"/>
      <c r="E106" s="134"/>
      <c r="F106" s="135" t="s">
        <v>119</v>
      </c>
      <c r="G106" s="135"/>
      <c r="H106" s="135"/>
      <c r="I106" s="135"/>
      <c r="J106" s="135"/>
      <c r="K106" s="134"/>
      <c r="L106" s="135" t="s">
        <v>120</v>
      </c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/>
      <c r="Y106" s="135"/>
      <c r="Z106" s="135"/>
      <c r="AA106" s="135"/>
      <c r="AB106" s="135"/>
      <c r="AC106" s="135"/>
      <c r="AD106" s="135"/>
      <c r="AE106" s="135"/>
      <c r="AF106" s="135"/>
      <c r="AG106" s="136">
        <f>'D.1.4.4e - Evakuační rozhlas'!J34</f>
        <v>0</v>
      </c>
      <c r="AH106" s="134"/>
      <c r="AI106" s="134"/>
      <c r="AJ106" s="134"/>
      <c r="AK106" s="134"/>
      <c r="AL106" s="134"/>
      <c r="AM106" s="134"/>
      <c r="AN106" s="136">
        <f>SUM(AG106,AT106)</f>
        <v>0</v>
      </c>
      <c r="AO106" s="134"/>
      <c r="AP106" s="134"/>
      <c r="AQ106" s="137" t="s">
        <v>89</v>
      </c>
      <c r="AR106" s="73"/>
      <c r="AS106" s="138">
        <v>0</v>
      </c>
      <c r="AT106" s="139">
        <f>ROUND(SUM(AV106:AW106),2)</f>
        <v>0</v>
      </c>
      <c r="AU106" s="140">
        <f>'D.1.4.4e - Evakuační rozhlas'!P126</f>
        <v>0</v>
      </c>
      <c r="AV106" s="139">
        <f>'D.1.4.4e - Evakuační rozhlas'!J37</f>
        <v>0</v>
      </c>
      <c r="AW106" s="139">
        <f>'D.1.4.4e - Evakuační rozhlas'!J38</f>
        <v>0</v>
      </c>
      <c r="AX106" s="139">
        <f>'D.1.4.4e - Evakuační rozhlas'!J39</f>
        <v>0</v>
      </c>
      <c r="AY106" s="139">
        <f>'D.1.4.4e - Evakuační rozhlas'!J40</f>
        <v>0</v>
      </c>
      <c r="AZ106" s="139">
        <f>'D.1.4.4e - Evakuační rozhlas'!F37</f>
        <v>0</v>
      </c>
      <c r="BA106" s="139">
        <f>'D.1.4.4e - Evakuační rozhlas'!F38</f>
        <v>0</v>
      </c>
      <c r="BB106" s="139">
        <f>'D.1.4.4e - Evakuační rozhlas'!F39</f>
        <v>0</v>
      </c>
      <c r="BC106" s="139">
        <f>'D.1.4.4e - Evakuační rozhlas'!F40</f>
        <v>0</v>
      </c>
      <c r="BD106" s="141">
        <f>'D.1.4.4e - Evakuační rozhlas'!F41</f>
        <v>0</v>
      </c>
      <c r="BE106" s="4"/>
      <c r="BT106" s="142" t="s">
        <v>108</v>
      </c>
      <c r="BV106" s="142" t="s">
        <v>78</v>
      </c>
      <c r="BW106" s="142" t="s">
        <v>121</v>
      </c>
      <c r="BX106" s="142" t="s">
        <v>105</v>
      </c>
      <c r="CL106" s="142" t="s">
        <v>1</v>
      </c>
    </row>
    <row r="107" s="4" customFormat="1" ht="16.5" customHeight="1">
      <c r="A107" s="133" t="s">
        <v>86</v>
      </c>
      <c r="B107" s="71"/>
      <c r="C107" s="134"/>
      <c r="D107" s="134"/>
      <c r="E107" s="134"/>
      <c r="F107" s="135" t="s">
        <v>122</v>
      </c>
      <c r="G107" s="135"/>
      <c r="H107" s="135"/>
      <c r="I107" s="135"/>
      <c r="J107" s="135"/>
      <c r="K107" s="134"/>
      <c r="L107" s="135" t="s">
        <v>123</v>
      </c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  <c r="AA107" s="135"/>
      <c r="AB107" s="135"/>
      <c r="AC107" s="135"/>
      <c r="AD107" s="135"/>
      <c r="AE107" s="135"/>
      <c r="AF107" s="135"/>
      <c r="AG107" s="136">
        <f>'D.1.4.4f - Dohledový systém'!J34</f>
        <v>0</v>
      </c>
      <c r="AH107" s="134"/>
      <c r="AI107" s="134"/>
      <c r="AJ107" s="134"/>
      <c r="AK107" s="134"/>
      <c r="AL107" s="134"/>
      <c r="AM107" s="134"/>
      <c r="AN107" s="136">
        <f>SUM(AG107,AT107)</f>
        <v>0</v>
      </c>
      <c r="AO107" s="134"/>
      <c r="AP107" s="134"/>
      <c r="AQ107" s="137" t="s">
        <v>89</v>
      </c>
      <c r="AR107" s="73"/>
      <c r="AS107" s="138">
        <v>0</v>
      </c>
      <c r="AT107" s="139">
        <f>ROUND(SUM(AV107:AW107),2)</f>
        <v>0</v>
      </c>
      <c r="AU107" s="140">
        <f>'D.1.4.4f - Dohledový systém'!P127</f>
        <v>0</v>
      </c>
      <c r="AV107" s="139">
        <f>'D.1.4.4f - Dohledový systém'!J37</f>
        <v>0</v>
      </c>
      <c r="AW107" s="139">
        <f>'D.1.4.4f - Dohledový systém'!J38</f>
        <v>0</v>
      </c>
      <c r="AX107" s="139">
        <f>'D.1.4.4f - Dohledový systém'!J39</f>
        <v>0</v>
      </c>
      <c r="AY107" s="139">
        <f>'D.1.4.4f - Dohledový systém'!J40</f>
        <v>0</v>
      </c>
      <c r="AZ107" s="139">
        <f>'D.1.4.4f - Dohledový systém'!F37</f>
        <v>0</v>
      </c>
      <c r="BA107" s="139">
        <f>'D.1.4.4f - Dohledový systém'!F38</f>
        <v>0</v>
      </c>
      <c r="BB107" s="139">
        <f>'D.1.4.4f - Dohledový systém'!F39</f>
        <v>0</v>
      </c>
      <c r="BC107" s="139">
        <f>'D.1.4.4f - Dohledový systém'!F40</f>
        <v>0</v>
      </c>
      <c r="BD107" s="141">
        <f>'D.1.4.4f - Dohledový systém'!F41</f>
        <v>0</v>
      </c>
      <c r="BE107" s="4"/>
      <c r="BT107" s="142" t="s">
        <v>108</v>
      </c>
      <c r="BV107" s="142" t="s">
        <v>78</v>
      </c>
      <c r="BW107" s="142" t="s">
        <v>124</v>
      </c>
      <c r="BX107" s="142" t="s">
        <v>105</v>
      </c>
      <c r="CL107" s="142" t="s">
        <v>1</v>
      </c>
    </row>
    <row r="108" s="4" customFormat="1" ht="16.5" customHeight="1">
      <c r="A108" s="133" t="s">
        <v>86</v>
      </c>
      <c r="B108" s="71"/>
      <c r="C108" s="134"/>
      <c r="D108" s="134"/>
      <c r="E108" s="134"/>
      <c r="F108" s="135" t="s">
        <v>125</v>
      </c>
      <c r="G108" s="135"/>
      <c r="H108" s="135"/>
      <c r="I108" s="135"/>
      <c r="J108" s="135"/>
      <c r="K108" s="134"/>
      <c r="L108" s="135" t="s">
        <v>126</v>
      </c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5"/>
      <c r="AB108" s="135"/>
      <c r="AC108" s="135"/>
      <c r="AD108" s="135"/>
      <c r="AE108" s="135"/>
      <c r="AF108" s="135"/>
      <c r="AG108" s="136">
        <f>'D.1.4.4g - Domácí telefony'!J34</f>
        <v>0</v>
      </c>
      <c r="AH108" s="134"/>
      <c r="AI108" s="134"/>
      <c r="AJ108" s="134"/>
      <c r="AK108" s="134"/>
      <c r="AL108" s="134"/>
      <c r="AM108" s="134"/>
      <c r="AN108" s="136">
        <f>SUM(AG108,AT108)</f>
        <v>0</v>
      </c>
      <c r="AO108" s="134"/>
      <c r="AP108" s="134"/>
      <c r="AQ108" s="137" t="s">
        <v>89</v>
      </c>
      <c r="AR108" s="73"/>
      <c r="AS108" s="138">
        <v>0</v>
      </c>
      <c r="AT108" s="139">
        <f>ROUND(SUM(AV108:AW108),2)</f>
        <v>0</v>
      </c>
      <c r="AU108" s="140">
        <f>'D.1.4.4g - Domácí telefony'!P129</f>
        <v>0</v>
      </c>
      <c r="AV108" s="139">
        <f>'D.1.4.4g - Domácí telefony'!J37</f>
        <v>0</v>
      </c>
      <c r="AW108" s="139">
        <f>'D.1.4.4g - Domácí telefony'!J38</f>
        <v>0</v>
      </c>
      <c r="AX108" s="139">
        <f>'D.1.4.4g - Domácí telefony'!J39</f>
        <v>0</v>
      </c>
      <c r="AY108" s="139">
        <f>'D.1.4.4g - Domácí telefony'!J40</f>
        <v>0</v>
      </c>
      <c r="AZ108" s="139">
        <f>'D.1.4.4g - Domácí telefony'!F37</f>
        <v>0</v>
      </c>
      <c r="BA108" s="139">
        <f>'D.1.4.4g - Domácí telefony'!F38</f>
        <v>0</v>
      </c>
      <c r="BB108" s="139">
        <f>'D.1.4.4g - Domácí telefony'!F39</f>
        <v>0</v>
      </c>
      <c r="BC108" s="139">
        <f>'D.1.4.4g - Domácí telefony'!F40</f>
        <v>0</v>
      </c>
      <c r="BD108" s="141">
        <f>'D.1.4.4g - Domácí telefony'!F41</f>
        <v>0</v>
      </c>
      <c r="BE108" s="4"/>
      <c r="BT108" s="142" t="s">
        <v>108</v>
      </c>
      <c r="BV108" s="142" t="s">
        <v>78</v>
      </c>
      <c r="BW108" s="142" t="s">
        <v>127</v>
      </c>
      <c r="BX108" s="142" t="s">
        <v>105</v>
      </c>
      <c r="CL108" s="142" t="s">
        <v>1</v>
      </c>
    </row>
    <row r="109" s="4" customFormat="1" ht="16.5" customHeight="1">
      <c r="A109" s="133" t="s">
        <v>86</v>
      </c>
      <c r="B109" s="71"/>
      <c r="C109" s="134"/>
      <c r="D109" s="134"/>
      <c r="E109" s="134"/>
      <c r="F109" s="135" t="s">
        <v>128</v>
      </c>
      <c r="G109" s="135"/>
      <c r="H109" s="135"/>
      <c r="I109" s="135"/>
      <c r="J109" s="135"/>
      <c r="K109" s="134"/>
      <c r="L109" s="135" t="s">
        <v>129</v>
      </c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135"/>
      <c r="AE109" s="135"/>
      <c r="AF109" s="135"/>
      <c r="AG109" s="136">
        <f>'D.1.4.4h - Aktivní prvky'!J34</f>
        <v>0</v>
      </c>
      <c r="AH109" s="134"/>
      <c r="AI109" s="134"/>
      <c r="AJ109" s="134"/>
      <c r="AK109" s="134"/>
      <c r="AL109" s="134"/>
      <c r="AM109" s="134"/>
      <c r="AN109" s="136">
        <f>SUM(AG109,AT109)</f>
        <v>0</v>
      </c>
      <c r="AO109" s="134"/>
      <c r="AP109" s="134"/>
      <c r="AQ109" s="137" t="s">
        <v>89</v>
      </c>
      <c r="AR109" s="73"/>
      <c r="AS109" s="138">
        <v>0</v>
      </c>
      <c r="AT109" s="139">
        <f>ROUND(SUM(AV109:AW109),2)</f>
        <v>0</v>
      </c>
      <c r="AU109" s="140">
        <f>'D.1.4.4h - Aktivní prvky'!P125</f>
        <v>0</v>
      </c>
      <c r="AV109" s="139">
        <f>'D.1.4.4h - Aktivní prvky'!J37</f>
        <v>0</v>
      </c>
      <c r="AW109" s="139">
        <f>'D.1.4.4h - Aktivní prvky'!J38</f>
        <v>0</v>
      </c>
      <c r="AX109" s="139">
        <f>'D.1.4.4h - Aktivní prvky'!J39</f>
        <v>0</v>
      </c>
      <c r="AY109" s="139">
        <f>'D.1.4.4h - Aktivní prvky'!J40</f>
        <v>0</v>
      </c>
      <c r="AZ109" s="139">
        <f>'D.1.4.4h - Aktivní prvky'!F37</f>
        <v>0</v>
      </c>
      <c r="BA109" s="139">
        <f>'D.1.4.4h - Aktivní prvky'!F38</f>
        <v>0</v>
      </c>
      <c r="BB109" s="139">
        <f>'D.1.4.4h - Aktivní prvky'!F39</f>
        <v>0</v>
      </c>
      <c r="BC109" s="139">
        <f>'D.1.4.4h - Aktivní prvky'!F40</f>
        <v>0</v>
      </c>
      <c r="BD109" s="141">
        <f>'D.1.4.4h - Aktivní prvky'!F41</f>
        <v>0</v>
      </c>
      <c r="BE109" s="4"/>
      <c r="BT109" s="142" t="s">
        <v>108</v>
      </c>
      <c r="BV109" s="142" t="s">
        <v>78</v>
      </c>
      <c r="BW109" s="142" t="s">
        <v>130</v>
      </c>
      <c r="BX109" s="142" t="s">
        <v>105</v>
      </c>
      <c r="CL109" s="142" t="s">
        <v>1</v>
      </c>
    </row>
    <row r="110" s="4" customFormat="1" ht="16.5" customHeight="1">
      <c r="A110" s="133" t="s">
        <v>86</v>
      </c>
      <c r="B110" s="71"/>
      <c r="C110" s="134"/>
      <c r="D110" s="134"/>
      <c r="E110" s="135" t="s">
        <v>131</v>
      </c>
      <c r="F110" s="135"/>
      <c r="G110" s="135"/>
      <c r="H110" s="135"/>
      <c r="I110" s="135"/>
      <c r="J110" s="134"/>
      <c r="K110" s="135" t="s">
        <v>132</v>
      </c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5"/>
      <c r="AC110" s="135"/>
      <c r="AD110" s="135"/>
      <c r="AE110" s="135"/>
      <c r="AF110" s="135"/>
      <c r="AG110" s="136">
        <f>'D.1.4.6 - Vzduchotechnika'!J32</f>
        <v>0</v>
      </c>
      <c r="AH110" s="134"/>
      <c r="AI110" s="134"/>
      <c r="AJ110" s="134"/>
      <c r="AK110" s="134"/>
      <c r="AL110" s="134"/>
      <c r="AM110" s="134"/>
      <c r="AN110" s="136">
        <f>SUM(AG110,AT110)</f>
        <v>0</v>
      </c>
      <c r="AO110" s="134"/>
      <c r="AP110" s="134"/>
      <c r="AQ110" s="137" t="s">
        <v>89</v>
      </c>
      <c r="AR110" s="73"/>
      <c r="AS110" s="138">
        <v>0</v>
      </c>
      <c r="AT110" s="139">
        <f>ROUND(SUM(AV110:AW110),2)</f>
        <v>0</v>
      </c>
      <c r="AU110" s="140">
        <f>'D.1.4.6 - Vzduchotechnika'!P134</f>
        <v>0</v>
      </c>
      <c r="AV110" s="139">
        <f>'D.1.4.6 - Vzduchotechnika'!J35</f>
        <v>0</v>
      </c>
      <c r="AW110" s="139">
        <f>'D.1.4.6 - Vzduchotechnika'!J36</f>
        <v>0</v>
      </c>
      <c r="AX110" s="139">
        <f>'D.1.4.6 - Vzduchotechnika'!J37</f>
        <v>0</v>
      </c>
      <c r="AY110" s="139">
        <f>'D.1.4.6 - Vzduchotechnika'!J38</f>
        <v>0</v>
      </c>
      <c r="AZ110" s="139">
        <f>'D.1.4.6 - Vzduchotechnika'!F35</f>
        <v>0</v>
      </c>
      <c r="BA110" s="139">
        <f>'D.1.4.6 - Vzduchotechnika'!F36</f>
        <v>0</v>
      </c>
      <c r="BB110" s="139">
        <f>'D.1.4.6 - Vzduchotechnika'!F37</f>
        <v>0</v>
      </c>
      <c r="BC110" s="139">
        <f>'D.1.4.6 - Vzduchotechnika'!F38</f>
        <v>0</v>
      </c>
      <c r="BD110" s="141">
        <f>'D.1.4.6 - Vzduchotechnika'!F39</f>
        <v>0</v>
      </c>
      <c r="BE110" s="4"/>
      <c r="BT110" s="142" t="s">
        <v>85</v>
      </c>
      <c r="BV110" s="142" t="s">
        <v>78</v>
      </c>
      <c r="BW110" s="142" t="s">
        <v>133</v>
      </c>
      <c r="BX110" s="142" t="s">
        <v>84</v>
      </c>
      <c r="CL110" s="142" t="s">
        <v>1</v>
      </c>
    </row>
    <row r="111" s="7" customFormat="1" ht="16.5" customHeight="1">
      <c r="A111" s="7"/>
      <c r="B111" s="120"/>
      <c r="C111" s="121"/>
      <c r="D111" s="122" t="s">
        <v>134</v>
      </c>
      <c r="E111" s="122"/>
      <c r="F111" s="122"/>
      <c r="G111" s="122"/>
      <c r="H111" s="122"/>
      <c r="I111" s="123"/>
      <c r="J111" s="122" t="s">
        <v>135</v>
      </c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4">
        <f>ROUND(AG112+SUM(AG113:AG117)+AG122,2)</f>
        <v>0</v>
      </c>
      <c r="AH111" s="123"/>
      <c r="AI111" s="123"/>
      <c r="AJ111" s="123"/>
      <c r="AK111" s="123"/>
      <c r="AL111" s="123"/>
      <c r="AM111" s="123"/>
      <c r="AN111" s="125">
        <f>SUM(AG111,AT111)</f>
        <v>0</v>
      </c>
      <c r="AO111" s="123"/>
      <c r="AP111" s="123"/>
      <c r="AQ111" s="126" t="s">
        <v>82</v>
      </c>
      <c r="AR111" s="127"/>
      <c r="AS111" s="128">
        <f>ROUND(AS112+SUM(AS113:AS117)+AS122,2)</f>
        <v>0</v>
      </c>
      <c r="AT111" s="129">
        <f>ROUND(SUM(AV111:AW111),2)</f>
        <v>0</v>
      </c>
      <c r="AU111" s="130">
        <f>ROUND(AU112+SUM(AU113:AU117)+AU122,5)</f>
        <v>0</v>
      </c>
      <c r="AV111" s="129">
        <f>ROUND(AZ111*L29,2)</f>
        <v>0</v>
      </c>
      <c r="AW111" s="129">
        <f>ROUND(BA111*L30,2)</f>
        <v>0</v>
      </c>
      <c r="AX111" s="129">
        <f>ROUND(BB111*L29,2)</f>
        <v>0</v>
      </c>
      <c r="AY111" s="129">
        <f>ROUND(BC111*L30,2)</f>
        <v>0</v>
      </c>
      <c r="AZ111" s="129">
        <f>ROUND(AZ112+SUM(AZ113:AZ117)+AZ122,2)</f>
        <v>0</v>
      </c>
      <c r="BA111" s="129">
        <f>ROUND(BA112+SUM(BA113:BA117)+BA122,2)</f>
        <v>0</v>
      </c>
      <c r="BB111" s="129">
        <f>ROUND(BB112+SUM(BB113:BB117)+BB122,2)</f>
        <v>0</v>
      </c>
      <c r="BC111" s="129">
        <f>ROUND(BC112+SUM(BC113:BC117)+BC122,2)</f>
        <v>0</v>
      </c>
      <c r="BD111" s="131">
        <f>ROUND(BD112+SUM(BD113:BD117)+BD122,2)</f>
        <v>0</v>
      </c>
      <c r="BE111" s="7"/>
      <c r="BS111" s="132" t="s">
        <v>75</v>
      </c>
      <c r="BT111" s="132" t="s">
        <v>83</v>
      </c>
      <c r="BU111" s="132" t="s">
        <v>77</v>
      </c>
      <c r="BV111" s="132" t="s">
        <v>78</v>
      </c>
      <c r="BW111" s="132" t="s">
        <v>136</v>
      </c>
      <c r="BX111" s="132" t="s">
        <v>5</v>
      </c>
      <c r="CL111" s="132" t="s">
        <v>1</v>
      </c>
      <c r="CM111" s="132" t="s">
        <v>85</v>
      </c>
    </row>
    <row r="112" s="4" customFormat="1" ht="16.5" customHeight="1">
      <c r="A112" s="133" t="s">
        <v>86</v>
      </c>
      <c r="B112" s="71"/>
      <c r="C112" s="134"/>
      <c r="D112" s="134"/>
      <c r="E112" s="135" t="s">
        <v>87</v>
      </c>
      <c r="F112" s="135"/>
      <c r="G112" s="135"/>
      <c r="H112" s="135"/>
      <c r="I112" s="135"/>
      <c r="J112" s="134"/>
      <c r="K112" s="135" t="s">
        <v>88</v>
      </c>
      <c r="L112" s="135"/>
      <c r="M112" s="135"/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35"/>
      <c r="AA112" s="135"/>
      <c r="AB112" s="135"/>
      <c r="AC112" s="135"/>
      <c r="AD112" s="135"/>
      <c r="AE112" s="135"/>
      <c r="AF112" s="135"/>
      <c r="AG112" s="136">
        <f>'D.1.1 - Architektonicko-s..._01'!J32</f>
        <v>0</v>
      </c>
      <c r="AH112" s="134"/>
      <c r="AI112" s="134"/>
      <c r="AJ112" s="134"/>
      <c r="AK112" s="134"/>
      <c r="AL112" s="134"/>
      <c r="AM112" s="134"/>
      <c r="AN112" s="136">
        <f>SUM(AG112,AT112)</f>
        <v>0</v>
      </c>
      <c r="AO112" s="134"/>
      <c r="AP112" s="134"/>
      <c r="AQ112" s="137" t="s">
        <v>89</v>
      </c>
      <c r="AR112" s="73"/>
      <c r="AS112" s="138">
        <v>0</v>
      </c>
      <c r="AT112" s="139">
        <f>ROUND(SUM(AV112:AW112),2)</f>
        <v>0</v>
      </c>
      <c r="AU112" s="140">
        <f>'D.1.1 - Architektonicko-s..._01'!P148</f>
        <v>0</v>
      </c>
      <c r="AV112" s="139">
        <f>'D.1.1 - Architektonicko-s..._01'!J35</f>
        <v>0</v>
      </c>
      <c r="AW112" s="139">
        <f>'D.1.1 - Architektonicko-s..._01'!J36</f>
        <v>0</v>
      </c>
      <c r="AX112" s="139">
        <f>'D.1.1 - Architektonicko-s..._01'!J37</f>
        <v>0</v>
      </c>
      <c r="AY112" s="139">
        <f>'D.1.1 - Architektonicko-s..._01'!J38</f>
        <v>0</v>
      </c>
      <c r="AZ112" s="139">
        <f>'D.1.1 - Architektonicko-s..._01'!F35</f>
        <v>0</v>
      </c>
      <c r="BA112" s="139">
        <f>'D.1.1 - Architektonicko-s..._01'!F36</f>
        <v>0</v>
      </c>
      <c r="BB112" s="139">
        <f>'D.1.1 - Architektonicko-s..._01'!F37</f>
        <v>0</v>
      </c>
      <c r="BC112" s="139">
        <f>'D.1.1 - Architektonicko-s..._01'!F38</f>
        <v>0</v>
      </c>
      <c r="BD112" s="141">
        <f>'D.1.1 - Architektonicko-s..._01'!F39</f>
        <v>0</v>
      </c>
      <c r="BE112" s="4"/>
      <c r="BT112" s="142" t="s">
        <v>85</v>
      </c>
      <c r="BV112" s="142" t="s">
        <v>78</v>
      </c>
      <c r="BW112" s="142" t="s">
        <v>137</v>
      </c>
      <c r="BX112" s="142" t="s">
        <v>136</v>
      </c>
      <c r="CL112" s="142" t="s">
        <v>1</v>
      </c>
    </row>
    <row r="113" s="4" customFormat="1" ht="16.5" customHeight="1">
      <c r="A113" s="133" t="s">
        <v>86</v>
      </c>
      <c r="B113" s="71"/>
      <c r="C113" s="134"/>
      <c r="D113" s="134"/>
      <c r="E113" s="135" t="s">
        <v>91</v>
      </c>
      <c r="F113" s="135"/>
      <c r="G113" s="135"/>
      <c r="H113" s="135"/>
      <c r="I113" s="135"/>
      <c r="J113" s="134"/>
      <c r="K113" s="135" t="s">
        <v>92</v>
      </c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  <c r="AA113" s="135"/>
      <c r="AB113" s="135"/>
      <c r="AC113" s="135"/>
      <c r="AD113" s="135"/>
      <c r="AE113" s="135"/>
      <c r="AF113" s="135"/>
      <c r="AG113" s="136">
        <f>'D.1.2 - Stavebně konstruk..._01'!J32</f>
        <v>0</v>
      </c>
      <c r="AH113" s="134"/>
      <c r="AI113" s="134"/>
      <c r="AJ113" s="134"/>
      <c r="AK113" s="134"/>
      <c r="AL113" s="134"/>
      <c r="AM113" s="134"/>
      <c r="AN113" s="136">
        <f>SUM(AG113,AT113)</f>
        <v>0</v>
      </c>
      <c r="AO113" s="134"/>
      <c r="AP113" s="134"/>
      <c r="AQ113" s="137" t="s">
        <v>89</v>
      </c>
      <c r="AR113" s="73"/>
      <c r="AS113" s="138">
        <v>0</v>
      </c>
      <c r="AT113" s="139">
        <f>ROUND(SUM(AV113:AW113),2)</f>
        <v>0</v>
      </c>
      <c r="AU113" s="140">
        <f>'D.1.2 - Stavebně konstruk..._01'!P133</f>
        <v>0</v>
      </c>
      <c r="AV113" s="139">
        <f>'D.1.2 - Stavebně konstruk..._01'!J35</f>
        <v>0</v>
      </c>
      <c r="AW113" s="139">
        <f>'D.1.2 - Stavebně konstruk..._01'!J36</f>
        <v>0</v>
      </c>
      <c r="AX113" s="139">
        <f>'D.1.2 - Stavebně konstruk..._01'!J37</f>
        <v>0</v>
      </c>
      <c r="AY113" s="139">
        <f>'D.1.2 - Stavebně konstruk..._01'!J38</f>
        <v>0</v>
      </c>
      <c r="AZ113" s="139">
        <f>'D.1.2 - Stavebně konstruk..._01'!F35</f>
        <v>0</v>
      </c>
      <c r="BA113" s="139">
        <f>'D.1.2 - Stavebně konstruk..._01'!F36</f>
        <v>0</v>
      </c>
      <c r="BB113" s="139">
        <f>'D.1.2 - Stavebně konstruk..._01'!F37</f>
        <v>0</v>
      </c>
      <c r="BC113" s="139">
        <f>'D.1.2 - Stavebně konstruk..._01'!F38</f>
        <v>0</v>
      </c>
      <c r="BD113" s="141">
        <f>'D.1.2 - Stavebně konstruk..._01'!F39</f>
        <v>0</v>
      </c>
      <c r="BE113" s="4"/>
      <c r="BT113" s="142" t="s">
        <v>85</v>
      </c>
      <c r="BV113" s="142" t="s">
        <v>78</v>
      </c>
      <c r="BW113" s="142" t="s">
        <v>138</v>
      </c>
      <c r="BX113" s="142" t="s">
        <v>136</v>
      </c>
      <c r="CL113" s="142" t="s">
        <v>1</v>
      </c>
    </row>
    <row r="114" s="4" customFormat="1" ht="16.5" customHeight="1">
      <c r="A114" s="133" t="s">
        <v>86</v>
      </c>
      <c r="B114" s="71"/>
      <c r="C114" s="134"/>
      <c r="D114" s="134"/>
      <c r="E114" s="135" t="s">
        <v>139</v>
      </c>
      <c r="F114" s="135"/>
      <c r="G114" s="135"/>
      <c r="H114" s="135"/>
      <c r="I114" s="135"/>
      <c r="J114" s="134"/>
      <c r="K114" s="135" t="s">
        <v>140</v>
      </c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6">
        <f>'D.1.3 - Požárně bezpečnos...'!J32</f>
        <v>0</v>
      </c>
      <c r="AH114" s="134"/>
      <c r="AI114" s="134"/>
      <c r="AJ114" s="134"/>
      <c r="AK114" s="134"/>
      <c r="AL114" s="134"/>
      <c r="AM114" s="134"/>
      <c r="AN114" s="136">
        <f>SUM(AG114,AT114)</f>
        <v>0</v>
      </c>
      <c r="AO114" s="134"/>
      <c r="AP114" s="134"/>
      <c r="AQ114" s="137" t="s">
        <v>89</v>
      </c>
      <c r="AR114" s="73"/>
      <c r="AS114" s="138">
        <v>0</v>
      </c>
      <c r="AT114" s="139">
        <f>ROUND(SUM(AV114:AW114),2)</f>
        <v>0</v>
      </c>
      <c r="AU114" s="140">
        <f>'D.1.3 - Požárně bezpečnos...'!P122</f>
        <v>0</v>
      </c>
      <c r="AV114" s="139">
        <f>'D.1.3 - Požárně bezpečnos...'!J35</f>
        <v>0</v>
      </c>
      <c r="AW114" s="139">
        <f>'D.1.3 - Požárně bezpečnos...'!J36</f>
        <v>0</v>
      </c>
      <c r="AX114" s="139">
        <f>'D.1.3 - Požárně bezpečnos...'!J37</f>
        <v>0</v>
      </c>
      <c r="AY114" s="139">
        <f>'D.1.3 - Požárně bezpečnos...'!J38</f>
        <v>0</v>
      </c>
      <c r="AZ114" s="139">
        <f>'D.1.3 - Požárně bezpečnos...'!F35</f>
        <v>0</v>
      </c>
      <c r="BA114" s="139">
        <f>'D.1.3 - Požárně bezpečnos...'!F36</f>
        <v>0</v>
      </c>
      <c r="BB114" s="139">
        <f>'D.1.3 - Požárně bezpečnos...'!F37</f>
        <v>0</v>
      </c>
      <c r="BC114" s="139">
        <f>'D.1.3 - Požárně bezpečnos...'!F38</f>
        <v>0</v>
      </c>
      <c r="BD114" s="141">
        <f>'D.1.3 - Požárně bezpečnos...'!F39</f>
        <v>0</v>
      </c>
      <c r="BE114" s="4"/>
      <c r="BT114" s="142" t="s">
        <v>85</v>
      </c>
      <c r="BV114" s="142" t="s">
        <v>78</v>
      </c>
      <c r="BW114" s="142" t="s">
        <v>141</v>
      </c>
      <c r="BX114" s="142" t="s">
        <v>136</v>
      </c>
      <c r="CL114" s="142" t="s">
        <v>1</v>
      </c>
    </row>
    <row r="115" s="4" customFormat="1" ht="16.5" customHeight="1">
      <c r="A115" s="133" t="s">
        <v>86</v>
      </c>
      <c r="B115" s="71"/>
      <c r="C115" s="134"/>
      <c r="D115" s="134"/>
      <c r="E115" s="135" t="s">
        <v>97</v>
      </c>
      <c r="F115" s="135"/>
      <c r="G115" s="135"/>
      <c r="H115" s="135"/>
      <c r="I115" s="135"/>
      <c r="J115" s="134"/>
      <c r="K115" s="135" t="s">
        <v>98</v>
      </c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  <c r="AA115" s="135"/>
      <c r="AB115" s="135"/>
      <c r="AC115" s="135"/>
      <c r="AD115" s="135"/>
      <c r="AE115" s="135"/>
      <c r="AF115" s="135"/>
      <c r="AG115" s="136">
        <f>'D.1.4.2 - Zdravotně techn..._01'!J32</f>
        <v>0</v>
      </c>
      <c r="AH115" s="134"/>
      <c r="AI115" s="134"/>
      <c r="AJ115" s="134"/>
      <c r="AK115" s="134"/>
      <c r="AL115" s="134"/>
      <c r="AM115" s="134"/>
      <c r="AN115" s="136">
        <f>SUM(AG115,AT115)</f>
        <v>0</v>
      </c>
      <c r="AO115" s="134"/>
      <c r="AP115" s="134"/>
      <c r="AQ115" s="137" t="s">
        <v>89</v>
      </c>
      <c r="AR115" s="73"/>
      <c r="AS115" s="138">
        <v>0</v>
      </c>
      <c r="AT115" s="139">
        <f>ROUND(SUM(AV115:AW115),2)</f>
        <v>0</v>
      </c>
      <c r="AU115" s="140">
        <f>'D.1.4.2 - Zdravotně techn..._01'!P132</f>
        <v>0</v>
      </c>
      <c r="AV115" s="139">
        <f>'D.1.4.2 - Zdravotně techn..._01'!J35</f>
        <v>0</v>
      </c>
      <c r="AW115" s="139">
        <f>'D.1.4.2 - Zdravotně techn..._01'!J36</f>
        <v>0</v>
      </c>
      <c r="AX115" s="139">
        <f>'D.1.4.2 - Zdravotně techn..._01'!J37</f>
        <v>0</v>
      </c>
      <c r="AY115" s="139">
        <f>'D.1.4.2 - Zdravotně techn..._01'!J38</f>
        <v>0</v>
      </c>
      <c r="AZ115" s="139">
        <f>'D.1.4.2 - Zdravotně techn..._01'!F35</f>
        <v>0</v>
      </c>
      <c r="BA115" s="139">
        <f>'D.1.4.2 - Zdravotně techn..._01'!F36</f>
        <v>0</v>
      </c>
      <c r="BB115" s="139">
        <f>'D.1.4.2 - Zdravotně techn..._01'!F37</f>
        <v>0</v>
      </c>
      <c r="BC115" s="139">
        <f>'D.1.4.2 - Zdravotně techn..._01'!F38</f>
        <v>0</v>
      </c>
      <c r="BD115" s="141">
        <f>'D.1.4.2 - Zdravotně techn..._01'!F39</f>
        <v>0</v>
      </c>
      <c r="BE115" s="4"/>
      <c r="BT115" s="142" t="s">
        <v>85</v>
      </c>
      <c r="BV115" s="142" t="s">
        <v>78</v>
      </c>
      <c r="BW115" s="142" t="s">
        <v>142</v>
      </c>
      <c r="BX115" s="142" t="s">
        <v>136</v>
      </c>
      <c r="CL115" s="142" t="s">
        <v>1</v>
      </c>
    </row>
    <row r="116" s="4" customFormat="1" ht="16.5" customHeight="1">
      <c r="A116" s="133" t="s">
        <v>86</v>
      </c>
      <c r="B116" s="71"/>
      <c r="C116" s="134"/>
      <c r="D116" s="134"/>
      <c r="E116" s="135" t="s">
        <v>100</v>
      </c>
      <c r="F116" s="135"/>
      <c r="G116" s="135"/>
      <c r="H116" s="135"/>
      <c r="I116" s="135"/>
      <c r="J116" s="134"/>
      <c r="K116" s="135" t="s">
        <v>143</v>
      </c>
      <c r="L116" s="135"/>
      <c r="M116" s="135"/>
      <c r="N116" s="135"/>
      <c r="O116" s="135"/>
      <c r="P116" s="135"/>
      <c r="Q116" s="135"/>
      <c r="R116" s="135"/>
      <c r="S116" s="135"/>
      <c r="T116" s="135"/>
      <c r="U116" s="135"/>
      <c r="V116" s="135"/>
      <c r="W116" s="135"/>
      <c r="X116" s="135"/>
      <c r="Y116" s="135"/>
      <c r="Z116" s="135"/>
      <c r="AA116" s="135"/>
      <c r="AB116" s="135"/>
      <c r="AC116" s="135"/>
      <c r="AD116" s="135"/>
      <c r="AE116" s="135"/>
      <c r="AF116" s="135"/>
      <c r="AG116" s="136">
        <f>'D.1.4.3 - Silnoproudá ele..._01'!J32</f>
        <v>0</v>
      </c>
      <c r="AH116" s="134"/>
      <c r="AI116" s="134"/>
      <c r="AJ116" s="134"/>
      <c r="AK116" s="134"/>
      <c r="AL116" s="134"/>
      <c r="AM116" s="134"/>
      <c r="AN116" s="136">
        <f>SUM(AG116,AT116)</f>
        <v>0</v>
      </c>
      <c r="AO116" s="134"/>
      <c r="AP116" s="134"/>
      <c r="AQ116" s="137" t="s">
        <v>89</v>
      </c>
      <c r="AR116" s="73"/>
      <c r="AS116" s="138">
        <v>0</v>
      </c>
      <c r="AT116" s="139">
        <f>ROUND(SUM(AV116:AW116),2)</f>
        <v>0</v>
      </c>
      <c r="AU116" s="140">
        <f>'D.1.4.3 - Silnoproudá ele..._01'!P123</f>
        <v>0</v>
      </c>
      <c r="AV116" s="139">
        <f>'D.1.4.3 - Silnoproudá ele..._01'!J35</f>
        <v>0</v>
      </c>
      <c r="AW116" s="139">
        <f>'D.1.4.3 - Silnoproudá ele..._01'!J36</f>
        <v>0</v>
      </c>
      <c r="AX116" s="139">
        <f>'D.1.4.3 - Silnoproudá ele..._01'!J37</f>
        <v>0</v>
      </c>
      <c r="AY116" s="139">
        <f>'D.1.4.3 - Silnoproudá ele..._01'!J38</f>
        <v>0</v>
      </c>
      <c r="AZ116" s="139">
        <f>'D.1.4.3 - Silnoproudá ele..._01'!F35</f>
        <v>0</v>
      </c>
      <c r="BA116" s="139">
        <f>'D.1.4.3 - Silnoproudá ele..._01'!F36</f>
        <v>0</v>
      </c>
      <c r="BB116" s="139">
        <f>'D.1.4.3 - Silnoproudá ele..._01'!F37</f>
        <v>0</v>
      </c>
      <c r="BC116" s="139">
        <f>'D.1.4.3 - Silnoproudá ele..._01'!F38</f>
        <v>0</v>
      </c>
      <c r="BD116" s="141">
        <f>'D.1.4.3 - Silnoproudá ele..._01'!F39</f>
        <v>0</v>
      </c>
      <c r="BE116" s="4"/>
      <c r="BT116" s="142" t="s">
        <v>85</v>
      </c>
      <c r="BV116" s="142" t="s">
        <v>78</v>
      </c>
      <c r="BW116" s="142" t="s">
        <v>144</v>
      </c>
      <c r="BX116" s="142" t="s">
        <v>136</v>
      </c>
      <c r="CL116" s="142" t="s">
        <v>1</v>
      </c>
    </row>
    <row r="117" s="4" customFormat="1" ht="16.5" customHeight="1">
      <c r="A117" s="4"/>
      <c r="B117" s="71"/>
      <c r="C117" s="134"/>
      <c r="D117" s="134"/>
      <c r="E117" s="135" t="s">
        <v>103</v>
      </c>
      <c r="F117" s="135"/>
      <c r="G117" s="135"/>
      <c r="H117" s="135"/>
      <c r="I117" s="135"/>
      <c r="J117" s="134"/>
      <c r="K117" s="135" t="s">
        <v>104</v>
      </c>
      <c r="L117" s="135"/>
      <c r="M117" s="135"/>
      <c r="N117" s="135"/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5"/>
      <c r="Z117" s="135"/>
      <c r="AA117" s="135"/>
      <c r="AB117" s="135"/>
      <c r="AC117" s="135"/>
      <c r="AD117" s="135"/>
      <c r="AE117" s="135"/>
      <c r="AF117" s="135"/>
      <c r="AG117" s="143">
        <f>ROUND(SUM(AG118:AG121),2)</f>
        <v>0</v>
      </c>
      <c r="AH117" s="134"/>
      <c r="AI117" s="134"/>
      <c r="AJ117" s="134"/>
      <c r="AK117" s="134"/>
      <c r="AL117" s="134"/>
      <c r="AM117" s="134"/>
      <c r="AN117" s="136">
        <f>SUM(AG117,AT117)</f>
        <v>0</v>
      </c>
      <c r="AO117" s="134"/>
      <c r="AP117" s="134"/>
      <c r="AQ117" s="137" t="s">
        <v>89</v>
      </c>
      <c r="AR117" s="73"/>
      <c r="AS117" s="138">
        <f>ROUND(SUM(AS118:AS121),2)</f>
        <v>0</v>
      </c>
      <c r="AT117" s="139">
        <f>ROUND(SUM(AV117:AW117),2)</f>
        <v>0</v>
      </c>
      <c r="AU117" s="140">
        <f>ROUND(SUM(AU118:AU121),5)</f>
        <v>0</v>
      </c>
      <c r="AV117" s="139">
        <f>ROUND(AZ117*L29,2)</f>
        <v>0</v>
      </c>
      <c r="AW117" s="139">
        <f>ROUND(BA117*L30,2)</f>
        <v>0</v>
      </c>
      <c r="AX117" s="139">
        <f>ROUND(BB117*L29,2)</f>
        <v>0</v>
      </c>
      <c r="AY117" s="139">
        <f>ROUND(BC117*L30,2)</f>
        <v>0</v>
      </c>
      <c r="AZ117" s="139">
        <f>ROUND(SUM(AZ118:AZ121),2)</f>
        <v>0</v>
      </c>
      <c r="BA117" s="139">
        <f>ROUND(SUM(BA118:BA121),2)</f>
        <v>0</v>
      </c>
      <c r="BB117" s="139">
        <f>ROUND(SUM(BB118:BB121),2)</f>
        <v>0</v>
      </c>
      <c r="BC117" s="139">
        <f>ROUND(SUM(BC118:BC121),2)</f>
        <v>0</v>
      </c>
      <c r="BD117" s="141">
        <f>ROUND(SUM(BD118:BD121),2)</f>
        <v>0</v>
      </c>
      <c r="BE117" s="4"/>
      <c r="BS117" s="142" t="s">
        <v>75</v>
      </c>
      <c r="BT117" s="142" t="s">
        <v>85</v>
      </c>
      <c r="BU117" s="142" t="s">
        <v>77</v>
      </c>
      <c r="BV117" s="142" t="s">
        <v>78</v>
      </c>
      <c r="BW117" s="142" t="s">
        <v>145</v>
      </c>
      <c r="BX117" s="142" t="s">
        <v>136</v>
      </c>
      <c r="CL117" s="142" t="s">
        <v>1</v>
      </c>
    </row>
    <row r="118" s="4" customFormat="1" ht="16.5" customHeight="1">
      <c r="A118" s="133" t="s">
        <v>86</v>
      </c>
      <c r="B118" s="71"/>
      <c r="C118" s="134"/>
      <c r="D118" s="134"/>
      <c r="E118" s="134"/>
      <c r="F118" s="135" t="s">
        <v>106</v>
      </c>
      <c r="G118" s="135"/>
      <c r="H118" s="135"/>
      <c r="I118" s="135"/>
      <c r="J118" s="135"/>
      <c r="K118" s="134"/>
      <c r="L118" s="135" t="s">
        <v>107</v>
      </c>
      <c r="M118" s="135"/>
      <c r="N118" s="135"/>
      <c r="O118" s="135"/>
      <c r="P118" s="135"/>
      <c r="Q118" s="135"/>
      <c r="R118" s="135"/>
      <c r="S118" s="135"/>
      <c r="T118" s="135"/>
      <c r="U118" s="135"/>
      <c r="V118" s="135"/>
      <c r="W118" s="135"/>
      <c r="X118" s="135"/>
      <c r="Y118" s="135"/>
      <c r="Z118" s="135"/>
      <c r="AA118" s="135"/>
      <c r="AB118" s="135"/>
      <c r="AC118" s="135"/>
      <c r="AD118" s="135"/>
      <c r="AE118" s="135"/>
      <c r="AF118" s="135"/>
      <c r="AG118" s="136">
        <f>'D.1.4.4a - Strukturovaná ..._01'!J34</f>
        <v>0</v>
      </c>
      <c r="AH118" s="134"/>
      <c r="AI118" s="134"/>
      <c r="AJ118" s="134"/>
      <c r="AK118" s="134"/>
      <c r="AL118" s="134"/>
      <c r="AM118" s="134"/>
      <c r="AN118" s="136">
        <f>SUM(AG118,AT118)</f>
        <v>0</v>
      </c>
      <c r="AO118" s="134"/>
      <c r="AP118" s="134"/>
      <c r="AQ118" s="137" t="s">
        <v>89</v>
      </c>
      <c r="AR118" s="73"/>
      <c r="AS118" s="138">
        <v>0</v>
      </c>
      <c r="AT118" s="139">
        <f>ROUND(SUM(AV118:AW118),2)</f>
        <v>0</v>
      </c>
      <c r="AU118" s="140">
        <f>'D.1.4.4a - Strukturovaná ..._01'!P127</f>
        <v>0</v>
      </c>
      <c r="AV118" s="139">
        <f>'D.1.4.4a - Strukturovaná ..._01'!J37</f>
        <v>0</v>
      </c>
      <c r="AW118" s="139">
        <f>'D.1.4.4a - Strukturovaná ..._01'!J38</f>
        <v>0</v>
      </c>
      <c r="AX118" s="139">
        <f>'D.1.4.4a - Strukturovaná ..._01'!J39</f>
        <v>0</v>
      </c>
      <c r="AY118" s="139">
        <f>'D.1.4.4a - Strukturovaná ..._01'!J40</f>
        <v>0</v>
      </c>
      <c r="AZ118" s="139">
        <f>'D.1.4.4a - Strukturovaná ..._01'!F37</f>
        <v>0</v>
      </c>
      <c r="BA118" s="139">
        <f>'D.1.4.4a - Strukturovaná ..._01'!F38</f>
        <v>0</v>
      </c>
      <c r="BB118" s="139">
        <f>'D.1.4.4a - Strukturovaná ..._01'!F39</f>
        <v>0</v>
      </c>
      <c r="BC118" s="139">
        <f>'D.1.4.4a - Strukturovaná ..._01'!F40</f>
        <v>0</v>
      </c>
      <c r="BD118" s="141">
        <f>'D.1.4.4a - Strukturovaná ..._01'!F41</f>
        <v>0</v>
      </c>
      <c r="BE118" s="4"/>
      <c r="BT118" s="142" t="s">
        <v>108</v>
      </c>
      <c r="BV118" s="142" t="s">
        <v>78</v>
      </c>
      <c r="BW118" s="142" t="s">
        <v>146</v>
      </c>
      <c r="BX118" s="142" t="s">
        <v>145</v>
      </c>
      <c r="CL118" s="142" t="s">
        <v>1</v>
      </c>
    </row>
    <row r="119" s="4" customFormat="1" ht="16.5" customHeight="1">
      <c r="A119" s="133" t="s">
        <v>86</v>
      </c>
      <c r="B119" s="71"/>
      <c r="C119" s="134"/>
      <c r="D119" s="134"/>
      <c r="E119" s="134"/>
      <c r="F119" s="135" t="s">
        <v>110</v>
      </c>
      <c r="G119" s="135"/>
      <c r="H119" s="135"/>
      <c r="I119" s="135"/>
      <c r="J119" s="135"/>
      <c r="K119" s="134"/>
      <c r="L119" s="135" t="s">
        <v>147</v>
      </c>
      <c r="M119" s="135"/>
      <c r="N119" s="135"/>
      <c r="O119" s="135"/>
      <c r="P119" s="135"/>
      <c r="Q119" s="135"/>
      <c r="R119" s="135"/>
      <c r="S119" s="135"/>
      <c r="T119" s="135"/>
      <c r="U119" s="135"/>
      <c r="V119" s="135"/>
      <c r="W119" s="135"/>
      <c r="X119" s="135"/>
      <c r="Y119" s="135"/>
      <c r="Z119" s="135"/>
      <c r="AA119" s="135"/>
      <c r="AB119" s="135"/>
      <c r="AC119" s="135"/>
      <c r="AD119" s="135"/>
      <c r="AE119" s="135"/>
      <c r="AF119" s="135"/>
      <c r="AG119" s="136">
        <f>'D.1.4.4b - Elektrická pož...'!J34</f>
        <v>0</v>
      </c>
      <c r="AH119" s="134"/>
      <c r="AI119" s="134"/>
      <c r="AJ119" s="134"/>
      <c r="AK119" s="134"/>
      <c r="AL119" s="134"/>
      <c r="AM119" s="134"/>
      <c r="AN119" s="136">
        <f>SUM(AG119,AT119)</f>
        <v>0</v>
      </c>
      <c r="AO119" s="134"/>
      <c r="AP119" s="134"/>
      <c r="AQ119" s="137" t="s">
        <v>89</v>
      </c>
      <c r="AR119" s="73"/>
      <c r="AS119" s="138">
        <v>0</v>
      </c>
      <c r="AT119" s="139">
        <f>ROUND(SUM(AV119:AW119),2)</f>
        <v>0</v>
      </c>
      <c r="AU119" s="140">
        <f>'D.1.4.4b - Elektrická pož...'!P126</f>
        <v>0</v>
      </c>
      <c r="AV119" s="139">
        <f>'D.1.4.4b - Elektrická pož...'!J37</f>
        <v>0</v>
      </c>
      <c r="AW119" s="139">
        <f>'D.1.4.4b - Elektrická pož...'!J38</f>
        <v>0</v>
      </c>
      <c r="AX119" s="139">
        <f>'D.1.4.4b - Elektrická pož...'!J39</f>
        <v>0</v>
      </c>
      <c r="AY119" s="139">
        <f>'D.1.4.4b - Elektrická pož...'!J40</f>
        <v>0</v>
      </c>
      <c r="AZ119" s="139">
        <f>'D.1.4.4b - Elektrická pož...'!F37</f>
        <v>0</v>
      </c>
      <c r="BA119" s="139">
        <f>'D.1.4.4b - Elektrická pož...'!F38</f>
        <v>0</v>
      </c>
      <c r="BB119" s="139">
        <f>'D.1.4.4b - Elektrická pož...'!F39</f>
        <v>0</v>
      </c>
      <c r="BC119" s="139">
        <f>'D.1.4.4b - Elektrická pož...'!F40</f>
        <v>0</v>
      </c>
      <c r="BD119" s="141">
        <f>'D.1.4.4b - Elektrická pož...'!F41</f>
        <v>0</v>
      </c>
      <c r="BE119" s="4"/>
      <c r="BT119" s="142" t="s">
        <v>108</v>
      </c>
      <c r="BV119" s="142" t="s">
        <v>78</v>
      </c>
      <c r="BW119" s="142" t="s">
        <v>148</v>
      </c>
      <c r="BX119" s="142" t="s">
        <v>145</v>
      </c>
      <c r="CL119" s="142" t="s">
        <v>1</v>
      </c>
    </row>
    <row r="120" s="4" customFormat="1" ht="16.5" customHeight="1">
      <c r="A120" s="133" t="s">
        <v>86</v>
      </c>
      <c r="B120" s="71"/>
      <c r="C120" s="134"/>
      <c r="D120" s="134"/>
      <c r="E120" s="134"/>
      <c r="F120" s="135" t="s">
        <v>113</v>
      </c>
      <c r="G120" s="135"/>
      <c r="H120" s="135"/>
      <c r="I120" s="135"/>
      <c r="J120" s="135"/>
      <c r="K120" s="134"/>
      <c r="L120" s="135" t="s">
        <v>149</v>
      </c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35"/>
      <c r="AC120" s="135"/>
      <c r="AD120" s="135"/>
      <c r="AE120" s="135"/>
      <c r="AF120" s="135"/>
      <c r="AG120" s="136">
        <f>'D.1.4.4c - Kabelové trasy...'!J34</f>
        <v>0</v>
      </c>
      <c r="AH120" s="134"/>
      <c r="AI120" s="134"/>
      <c r="AJ120" s="134"/>
      <c r="AK120" s="134"/>
      <c r="AL120" s="134"/>
      <c r="AM120" s="134"/>
      <c r="AN120" s="136">
        <f>SUM(AG120,AT120)</f>
        <v>0</v>
      </c>
      <c r="AO120" s="134"/>
      <c r="AP120" s="134"/>
      <c r="AQ120" s="137" t="s">
        <v>89</v>
      </c>
      <c r="AR120" s="73"/>
      <c r="AS120" s="138">
        <v>0</v>
      </c>
      <c r="AT120" s="139">
        <f>ROUND(SUM(AV120:AW120),2)</f>
        <v>0</v>
      </c>
      <c r="AU120" s="140">
        <f>'D.1.4.4c - Kabelové trasy...'!P126</f>
        <v>0</v>
      </c>
      <c r="AV120" s="139">
        <f>'D.1.4.4c - Kabelové trasy...'!J37</f>
        <v>0</v>
      </c>
      <c r="AW120" s="139">
        <f>'D.1.4.4c - Kabelové trasy...'!J38</f>
        <v>0</v>
      </c>
      <c r="AX120" s="139">
        <f>'D.1.4.4c - Kabelové trasy...'!J39</f>
        <v>0</v>
      </c>
      <c r="AY120" s="139">
        <f>'D.1.4.4c - Kabelové trasy...'!J40</f>
        <v>0</v>
      </c>
      <c r="AZ120" s="139">
        <f>'D.1.4.4c - Kabelové trasy...'!F37</f>
        <v>0</v>
      </c>
      <c r="BA120" s="139">
        <f>'D.1.4.4c - Kabelové trasy...'!F38</f>
        <v>0</v>
      </c>
      <c r="BB120" s="139">
        <f>'D.1.4.4c - Kabelové trasy...'!F39</f>
        <v>0</v>
      </c>
      <c r="BC120" s="139">
        <f>'D.1.4.4c - Kabelové trasy...'!F40</f>
        <v>0</v>
      </c>
      <c r="BD120" s="141">
        <f>'D.1.4.4c - Kabelové trasy...'!F41</f>
        <v>0</v>
      </c>
      <c r="BE120" s="4"/>
      <c r="BT120" s="142" t="s">
        <v>108</v>
      </c>
      <c r="BV120" s="142" t="s">
        <v>78</v>
      </c>
      <c r="BW120" s="142" t="s">
        <v>150</v>
      </c>
      <c r="BX120" s="142" t="s">
        <v>145</v>
      </c>
      <c r="CL120" s="142" t="s">
        <v>1</v>
      </c>
    </row>
    <row r="121" s="4" customFormat="1" ht="16.5" customHeight="1">
      <c r="A121" s="133" t="s">
        <v>86</v>
      </c>
      <c r="B121" s="71"/>
      <c r="C121" s="134"/>
      <c r="D121" s="134"/>
      <c r="E121" s="134"/>
      <c r="F121" s="135" t="s">
        <v>116</v>
      </c>
      <c r="G121" s="135"/>
      <c r="H121" s="135"/>
      <c r="I121" s="135"/>
      <c r="J121" s="135"/>
      <c r="K121" s="134"/>
      <c r="L121" s="135" t="s">
        <v>151</v>
      </c>
      <c r="M121" s="135"/>
      <c r="N121" s="135"/>
      <c r="O121" s="135"/>
      <c r="P121" s="135"/>
      <c r="Q121" s="135"/>
      <c r="R121" s="135"/>
      <c r="S121" s="135"/>
      <c r="T121" s="135"/>
      <c r="U121" s="135"/>
      <c r="V121" s="135"/>
      <c r="W121" s="135"/>
      <c r="X121" s="135"/>
      <c r="Y121" s="135"/>
      <c r="Z121" s="135"/>
      <c r="AA121" s="135"/>
      <c r="AB121" s="135"/>
      <c r="AC121" s="135"/>
      <c r="AD121" s="135"/>
      <c r="AE121" s="135"/>
      <c r="AF121" s="135"/>
      <c r="AG121" s="136">
        <f>'D.1.4.4d - Grafická násta...'!J34</f>
        <v>0</v>
      </c>
      <c r="AH121" s="134"/>
      <c r="AI121" s="134"/>
      <c r="AJ121" s="134"/>
      <c r="AK121" s="134"/>
      <c r="AL121" s="134"/>
      <c r="AM121" s="134"/>
      <c r="AN121" s="136">
        <f>SUM(AG121,AT121)</f>
        <v>0</v>
      </c>
      <c r="AO121" s="134"/>
      <c r="AP121" s="134"/>
      <c r="AQ121" s="137" t="s">
        <v>89</v>
      </c>
      <c r="AR121" s="73"/>
      <c r="AS121" s="138">
        <v>0</v>
      </c>
      <c r="AT121" s="139">
        <f>ROUND(SUM(AV121:AW121),2)</f>
        <v>0</v>
      </c>
      <c r="AU121" s="140">
        <f>'D.1.4.4d - Grafická násta...'!P128</f>
        <v>0</v>
      </c>
      <c r="AV121" s="139">
        <f>'D.1.4.4d - Grafická násta...'!J37</f>
        <v>0</v>
      </c>
      <c r="AW121" s="139">
        <f>'D.1.4.4d - Grafická násta...'!J38</f>
        <v>0</v>
      </c>
      <c r="AX121" s="139">
        <f>'D.1.4.4d - Grafická násta...'!J39</f>
        <v>0</v>
      </c>
      <c r="AY121" s="139">
        <f>'D.1.4.4d - Grafická násta...'!J40</f>
        <v>0</v>
      </c>
      <c r="AZ121" s="139">
        <f>'D.1.4.4d - Grafická násta...'!F37</f>
        <v>0</v>
      </c>
      <c r="BA121" s="139">
        <f>'D.1.4.4d - Grafická násta...'!F38</f>
        <v>0</v>
      </c>
      <c r="BB121" s="139">
        <f>'D.1.4.4d - Grafická násta...'!F39</f>
        <v>0</v>
      </c>
      <c r="BC121" s="139">
        <f>'D.1.4.4d - Grafická násta...'!F40</f>
        <v>0</v>
      </c>
      <c r="BD121" s="141">
        <f>'D.1.4.4d - Grafická násta...'!F41</f>
        <v>0</v>
      </c>
      <c r="BE121" s="4"/>
      <c r="BT121" s="142" t="s">
        <v>108</v>
      </c>
      <c r="BV121" s="142" t="s">
        <v>78</v>
      </c>
      <c r="BW121" s="142" t="s">
        <v>152</v>
      </c>
      <c r="BX121" s="142" t="s">
        <v>145</v>
      </c>
      <c r="CL121" s="142" t="s">
        <v>1</v>
      </c>
    </row>
    <row r="122" s="4" customFormat="1" ht="16.5" customHeight="1">
      <c r="A122" s="133" t="s">
        <v>86</v>
      </c>
      <c r="B122" s="71"/>
      <c r="C122" s="134"/>
      <c r="D122" s="134"/>
      <c r="E122" s="135" t="s">
        <v>131</v>
      </c>
      <c r="F122" s="135"/>
      <c r="G122" s="135"/>
      <c r="H122" s="135"/>
      <c r="I122" s="135"/>
      <c r="J122" s="134"/>
      <c r="K122" s="135" t="s">
        <v>132</v>
      </c>
      <c r="L122" s="135"/>
      <c r="M122" s="135"/>
      <c r="N122" s="135"/>
      <c r="O122" s="135"/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  <c r="AA122" s="135"/>
      <c r="AB122" s="135"/>
      <c r="AC122" s="135"/>
      <c r="AD122" s="135"/>
      <c r="AE122" s="135"/>
      <c r="AF122" s="135"/>
      <c r="AG122" s="136">
        <f>'D.1.4.6 - Vzduchotechnika_01'!J32</f>
        <v>0</v>
      </c>
      <c r="AH122" s="134"/>
      <c r="AI122" s="134"/>
      <c r="AJ122" s="134"/>
      <c r="AK122" s="134"/>
      <c r="AL122" s="134"/>
      <c r="AM122" s="134"/>
      <c r="AN122" s="136">
        <f>SUM(AG122,AT122)</f>
        <v>0</v>
      </c>
      <c r="AO122" s="134"/>
      <c r="AP122" s="134"/>
      <c r="AQ122" s="137" t="s">
        <v>89</v>
      </c>
      <c r="AR122" s="73"/>
      <c r="AS122" s="138">
        <v>0</v>
      </c>
      <c r="AT122" s="139">
        <f>ROUND(SUM(AV122:AW122),2)</f>
        <v>0</v>
      </c>
      <c r="AU122" s="140">
        <f>'D.1.4.6 - Vzduchotechnika_01'!P139</f>
        <v>0</v>
      </c>
      <c r="AV122" s="139">
        <f>'D.1.4.6 - Vzduchotechnika_01'!J35</f>
        <v>0</v>
      </c>
      <c r="AW122" s="139">
        <f>'D.1.4.6 - Vzduchotechnika_01'!J36</f>
        <v>0</v>
      </c>
      <c r="AX122" s="139">
        <f>'D.1.4.6 - Vzduchotechnika_01'!J37</f>
        <v>0</v>
      </c>
      <c r="AY122" s="139">
        <f>'D.1.4.6 - Vzduchotechnika_01'!J38</f>
        <v>0</v>
      </c>
      <c r="AZ122" s="139">
        <f>'D.1.4.6 - Vzduchotechnika_01'!F35</f>
        <v>0</v>
      </c>
      <c r="BA122" s="139">
        <f>'D.1.4.6 - Vzduchotechnika_01'!F36</f>
        <v>0</v>
      </c>
      <c r="BB122" s="139">
        <f>'D.1.4.6 - Vzduchotechnika_01'!F37</f>
        <v>0</v>
      </c>
      <c r="BC122" s="139">
        <f>'D.1.4.6 - Vzduchotechnika_01'!F38</f>
        <v>0</v>
      </c>
      <c r="BD122" s="141">
        <f>'D.1.4.6 - Vzduchotechnika_01'!F39</f>
        <v>0</v>
      </c>
      <c r="BE122" s="4"/>
      <c r="BT122" s="142" t="s">
        <v>85</v>
      </c>
      <c r="BV122" s="142" t="s">
        <v>78</v>
      </c>
      <c r="BW122" s="142" t="s">
        <v>153</v>
      </c>
      <c r="BX122" s="142" t="s">
        <v>136</v>
      </c>
      <c r="CL122" s="142" t="s">
        <v>1</v>
      </c>
    </row>
    <row r="123" s="7" customFormat="1" ht="16.5" customHeight="1">
      <c r="A123" s="133" t="s">
        <v>86</v>
      </c>
      <c r="B123" s="120"/>
      <c r="C123" s="121"/>
      <c r="D123" s="122" t="s">
        <v>154</v>
      </c>
      <c r="E123" s="122"/>
      <c r="F123" s="122"/>
      <c r="G123" s="122"/>
      <c r="H123" s="122"/>
      <c r="I123" s="123"/>
      <c r="J123" s="122" t="s">
        <v>155</v>
      </c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2"/>
      <c r="AC123" s="122"/>
      <c r="AD123" s="122"/>
      <c r="AE123" s="122"/>
      <c r="AF123" s="122"/>
      <c r="AG123" s="125">
        <f>'VON - Vedlejší a ostatní ...'!J30</f>
        <v>0</v>
      </c>
      <c r="AH123" s="123"/>
      <c r="AI123" s="123"/>
      <c r="AJ123" s="123"/>
      <c r="AK123" s="123"/>
      <c r="AL123" s="123"/>
      <c r="AM123" s="123"/>
      <c r="AN123" s="125">
        <f>SUM(AG123,AT123)</f>
        <v>0</v>
      </c>
      <c r="AO123" s="123"/>
      <c r="AP123" s="123"/>
      <c r="AQ123" s="126" t="s">
        <v>82</v>
      </c>
      <c r="AR123" s="127"/>
      <c r="AS123" s="144">
        <v>0</v>
      </c>
      <c r="AT123" s="145">
        <f>ROUND(SUM(AV123:AW123),2)</f>
        <v>0</v>
      </c>
      <c r="AU123" s="146">
        <f>'VON - Vedlejší a ostatní ...'!P123</f>
        <v>0</v>
      </c>
      <c r="AV123" s="145">
        <f>'VON - Vedlejší a ostatní ...'!J33</f>
        <v>0</v>
      </c>
      <c r="AW123" s="145">
        <f>'VON - Vedlejší a ostatní ...'!J34</f>
        <v>0</v>
      </c>
      <c r="AX123" s="145">
        <f>'VON - Vedlejší a ostatní ...'!J35</f>
        <v>0</v>
      </c>
      <c r="AY123" s="145">
        <f>'VON - Vedlejší a ostatní ...'!J36</f>
        <v>0</v>
      </c>
      <c r="AZ123" s="145">
        <f>'VON - Vedlejší a ostatní ...'!F33</f>
        <v>0</v>
      </c>
      <c r="BA123" s="145">
        <f>'VON - Vedlejší a ostatní ...'!F34</f>
        <v>0</v>
      </c>
      <c r="BB123" s="145">
        <f>'VON - Vedlejší a ostatní ...'!F35</f>
        <v>0</v>
      </c>
      <c r="BC123" s="145">
        <f>'VON - Vedlejší a ostatní ...'!F36</f>
        <v>0</v>
      </c>
      <c r="BD123" s="147">
        <f>'VON - Vedlejší a ostatní ...'!F37</f>
        <v>0</v>
      </c>
      <c r="BE123" s="7"/>
      <c r="BT123" s="132" t="s">
        <v>83</v>
      </c>
      <c r="BV123" s="132" t="s">
        <v>78</v>
      </c>
      <c r="BW123" s="132" t="s">
        <v>156</v>
      </c>
      <c r="BX123" s="132" t="s">
        <v>5</v>
      </c>
      <c r="CL123" s="132" t="s">
        <v>1</v>
      </c>
      <c r="CM123" s="132" t="s">
        <v>85</v>
      </c>
    </row>
    <row r="124" s="2" customFormat="1" ht="30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5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="2" customFormat="1" ht="6.96" customHeight="1">
      <c r="A125" s="39"/>
      <c r="B125" s="67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  <c r="AP125" s="68"/>
      <c r="AQ125" s="68"/>
      <c r="AR125" s="45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</sheetData>
  <sheetProtection sheet="1" formatColumns="0" formatRows="0" objects="1" scenarios="1" spinCount="100000" saltValue="I5DAJI0fWTqxKqEnPNuRCLaGMfvZhbW+2PfwsyP26+YCz8JPhffh/Sr8Qr9HZtejn8+hkf1ONdFnqO3+A+t62Q==" hashValue="pNkX8KAttVhdMpnpQMAzJHge+a3XcJXHZvUyTaepX/Xn8Q2Wj9qEpis8ySa4P2QWgTNfGMrpaVc8NygQgm8XTw==" algorithmName="SHA-512" password="99DC"/>
  <mergeCells count="154">
    <mergeCell ref="L104:AF104"/>
    <mergeCell ref="F104:J104"/>
    <mergeCell ref="F105:J105"/>
    <mergeCell ref="L105:AF105"/>
    <mergeCell ref="F106:J106"/>
    <mergeCell ref="L106:AF106"/>
    <mergeCell ref="F107:J107"/>
    <mergeCell ref="L107:AF107"/>
    <mergeCell ref="F108:J108"/>
    <mergeCell ref="L108:AF108"/>
    <mergeCell ref="L109:AF109"/>
    <mergeCell ref="F109:J109"/>
    <mergeCell ref="K110:AF110"/>
    <mergeCell ref="E110:I110"/>
    <mergeCell ref="J111:AF111"/>
    <mergeCell ref="D111:H111"/>
    <mergeCell ref="K112:AF112"/>
    <mergeCell ref="E112:I112"/>
    <mergeCell ref="K113:AF113"/>
    <mergeCell ref="E113:I113"/>
    <mergeCell ref="K114:AF114"/>
    <mergeCell ref="E114:I114"/>
    <mergeCell ref="E115:I115"/>
    <mergeCell ref="K115:AF115"/>
    <mergeCell ref="K116:AF116"/>
    <mergeCell ref="E116:I116"/>
    <mergeCell ref="K117:AF117"/>
    <mergeCell ref="E117:I117"/>
    <mergeCell ref="F118:J118"/>
    <mergeCell ref="L118:AF118"/>
    <mergeCell ref="F119:J119"/>
    <mergeCell ref="L119:AF119"/>
    <mergeCell ref="F120:J120"/>
    <mergeCell ref="L120:AF120"/>
    <mergeCell ref="F121:J121"/>
    <mergeCell ref="L121:AF121"/>
    <mergeCell ref="E122:I122"/>
    <mergeCell ref="K122:AF122"/>
    <mergeCell ref="D123:H123"/>
    <mergeCell ref="J123:AF123"/>
    <mergeCell ref="AN101:AP101"/>
    <mergeCell ref="AG101:AM101"/>
    <mergeCell ref="AG102:AM102"/>
    <mergeCell ref="AN102:AP102"/>
    <mergeCell ref="AG103:AM103"/>
    <mergeCell ref="AN103:AP103"/>
    <mergeCell ref="AG104:AM104"/>
    <mergeCell ref="AN104:AP104"/>
    <mergeCell ref="AN105:AP105"/>
    <mergeCell ref="AG105:AM105"/>
    <mergeCell ref="AN106:AP106"/>
    <mergeCell ref="AG106:AM106"/>
    <mergeCell ref="AG107:AM107"/>
    <mergeCell ref="AN107:AP107"/>
    <mergeCell ref="AN108:AP108"/>
    <mergeCell ref="AG108:AM108"/>
    <mergeCell ref="AN109:AP109"/>
    <mergeCell ref="AG109:AM109"/>
    <mergeCell ref="AG110:AM110"/>
    <mergeCell ref="AN110:AP110"/>
    <mergeCell ref="AG111:AM111"/>
    <mergeCell ref="AN111:AP111"/>
    <mergeCell ref="AG112:AM112"/>
    <mergeCell ref="AN112:AP112"/>
    <mergeCell ref="AG113:AM113"/>
    <mergeCell ref="AN113:AP113"/>
    <mergeCell ref="AN114:AP114"/>
    <mergeCell ref="AG114:AM114"/>
    <mergeCell ref="AG115:AM115"/>
    <mergeCell ref="AN115:AP115"/>
    <mergeCell ref="AN116:AP116"/>
    <mergeCell ref="AG116:AM116"/>
    <mergeCell ref="AN117:AP117"/>
    <mergeCell ref="AG117:AM117"/>
    <mergeCell ref="AN118:AP118"/>
    <mergeCell ref="AG118:AM118"/>
    <mergeCell ref="AN119:AP119"/>
    <mergeCell ref="AG119:AM119"/>
    <mergeCell ref="AN120:AP120"/>
    <mergeCell ref="AG120:AM120"/>
    <mergeCell ref="AN121:AP121"/>
    <mergeCell ref="AG121:AM121"/>
    <mergeCell ref="AN122:AP122"/>
    <mergeCell ref="AG122:AM122"/>
    <mergeCell ref="AN123:AP123"/>
    <mergeCell ref="AG123:AM123"/>
    <mergeCell ref="L85:AO85"/>
    <mergeCell ref="C92:G92"/>
    <mergeCell ref="I92:AF92"/>
    <mergeCell ref="D95:H95"/>
    <mergeCell ref="J95:AF95"/>
    <mergeCell ref="K96:AF96"/>
    <mergeCell ref="E96:I96"/>
    <mergeCell ref="E97:I97"/>
    <mergeCell ref="K97:AF97"/>
    <mergeCell ref="K98:AF98"/>
    <mergeCell ref="E98:I98"/>
    <mergeCell ref="K99:AF99"/>
    <mergeCell ref="E99:I99"/>
    <mergeCell ref="E100:I100"/>
    <mergeCell ref="K100:AF100"/>
    <mergeCell ref="E101:I101"/>
    <mergeCell ref="K101:AF101"/>
    <mergeCell ref="L102:AF102"/>
    <mergeCell ref="F102:J102"/>
    <mergeCell ref="L103:AF103"/>
    <mergeCell ref="F103:J103"/>
    <mergeCell ref="AM87:AN87"/>
    <mergeCell ref="AM89:AP89"/>
    <mergeCell ref="AS89:AT91"/>
    <mergeCell ref="AM90:AP90"/>
    <mergeCell ref="AN92:AP92"/>
    <mergeCell ref="AG92:AM92"/>
    <mergeCell ref="AN95:AP95"/>
    <mergeCell ref="AG95:AM95"/>
    <mergeCell ref="AN96:AP96"/>
    <mergeCell ref="AG96:AM96"/>
    <mergeCell ref="AG97:AM97"/>
    <mergeCell ref="AN97:AP97"/>
    <mergeCell ref="AG98:AM98"/>
    <mergeCell ref="AN98:AP98"/>
    <mergeCell ref="AN99:AP99"/>
    <mergeCell ref="AG99:AM99"/>
    <mergeCell ref="AG100:AM100"/>
    <mergeCell ref="AN100:AP100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D.1.1 - Architektonicko-s...'!C2" display="/"/>
    <hyperlink ref="A97" location="'D.1.2 - Stavebně konstruk...'!C2" display="/"/>
    <hyperlink ref="A98" location="'D.1.4.1 - Vytápění'!C2" display="/"/>
    <hyperlink ref="A99" location="'D.1.4.2 - Zdravotně techn...'!C2" display="/"/>
    <hyperlink ref="A100" location="'D.1.4.3 - Silnoproudá ele...'!C2" display="/"/>
    <hyperlink ref="A102" location="'D.1.4.4a - Strukturovaná ...'!C2" display="/"/>
    <hyperlink ref="A103" location="'D.1.4.4b - Kabelové trasy'!C2" display="/"/>
    <hyperlink ref="A104" location="'D.1.4.4c - Elektrická zab...'!C2" display="/"/>
    <hyperlink ref="A105" location="'D.1.4.4d - Elektrická kon...'!C2" display="/"/>
    <hyperlink ref="A106" location="'D.1.4.4e - Evakuační rozhlas'!C2" display="/"/>
    <hyperlink ref="A107" location="'D.1.4.4f - Dohledový systém'!C2" display="/"/>
    <hyperlink ref="A108" location="'D.1.4.4g - Domácí telefony'!C2" display="/"/>
    <hyperlink ref="A109" location="'D.1.4.4h - Aktivní prvky'!C2" display="/"/>
    <hyperlink ref="A110" location="'D.1.4.6 - Vzduchotechnika'!C2" display="/"/>
    <hyperlink ref="A112" location="'D.1.1 - Architektonicko-s..._01'!C2" display="/"/>
    <hyperlink ref="A113" location="'D.1.2 - Stavebně konstruk..._01'!C2" display="/"/>
    <hyperlink ref="A114" location="'D.1.3 - Požárně bezpečnos...'!C2" display="/"/>
    <hyperlink ref="A115" location="'D.1.4.2 - Zdravotně techn..._01'!C2" display="/"/>
    <hyperlink ref="A116" location="'D.1.4.3 - Silnoproudá ele..._01'!C2" display="/"/>
    <hyperlink ref="A118" location="'D.1.4.4a - Strukturovaná ..._01'!C2" display="/"/>
    <hyperlink ref="A119" location="'D.1.4.4b - Elektrická pož...'!C2" display="/"/>
    <hyperlink ref="A120" location="'D.1.4.4c - Kabelové trasy...'!C2" display="/"/>
    <hyperlink ref="A121" location="'D.1.4.4d - Grafická násta...'!C2" display="/"/>
    <hyperlink ref="A122" location="'D.1.4.6 - Vzduchotechnika_01'!C2" display="/"/>
    <hyperlink ref="A123" location="'VON - Vedlejší a ostatn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118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157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Objekty OU, část D a DM</v>
      </c>
      <c r="F7" s="152"/>
      <c r="G7" s="152"/>
      <c r="H7" s="152"/>
      <c r="L7" s="21"/>
    </row>
    <row r="8">
      <c r="B8" s="21"/>
      <c r="D8" s="152" t="s">
        <v>158</v>
      </c>
      <c r="L8" s="21"/>
    </row>
    <row r="9" s="1" customFormat="1" ht="16.5" customHeight="1">
      <c r="B9" s="21"/>
      <c r="E9" s="153" t="s">
        <v>159</v>
      </c>
      <c r="F9" s="1"/>
      <c r="G9" s="1"/>
      <c r="H9" s="1"/>
      <c r="L9" s="21"/>
    </row>
    <row r="10" s="1" customFormat="1" ht="12" customHeight="1">
      <c r="B10" s="21"/>
      <c r="D10" s="152" t="s">
        <v>160</v>
      </c>
      <c r="L10" s="21"/>
    </row>
    <row r="11" s="2" customFormat="1" ht="16.5" customHeight="1">
      <c r="A11" s="39"/>
      <c r="B11" s="45"/>
      <c r="C11" s="39"/>
      <c r="D11" s="39"/>
      <c r="E11" s="164" t="s">
        <v>2154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2155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4" t="s">
        <v>2302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5" t="str">
        <f>'Rekapitulace stavby'!AN8</f>
        <v>31. 8. 2018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26</v>
      </c>
      <c r="F19" s="39"/>
      <c r="G19" s="39"/>
      <c r="H19" s="39"/>
      <c r="I19" s="152" t="s">
        <v>27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28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27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30</v>
      </c>
      <c r="E24" s="39"/>
      <c r="F24" s="39"/>
      <c r="G24" s="39"/>
      <c r="H24" s="39"/>
      <c r="I24" s="152" t="s">
        <v>25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31</v>
      </c>
      <c r="F25" s="39"/>
      <c r="G25" s="39"/>
      <c r="H25" s="39"/>
      <c r="I25" s="152" t="s">
        <v>27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33</v>
      </c>
      <c r="E27" s="39"/>
      <c r="F27" s="39"/>
      <c r="G27" s="39"/>
      <c r="H27" s="39"/>
      <c r="I27" s="152" t="s">
        <v>25</v>
      </c>
      <c r="J27" s="142" t="str">
        <f>IF('Rekapitulace stavby'!AN19="","",'Rekapitulace stavby'!AN19)</f>
        <v/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tr">
        <f>IF('Rekapitulace stavby'!E20="","",'Rekapitulace stavby'!E20)</f>
        <v xml:space="preserve"> </v>
      </c>
      <c r="F28" s="39"/>
      <c r="G28" s="39"/>
      <c r="H28" s="39"/>
      <c r="I28" s="152" t="s">
        <v>27</v>
      </c>
      <c r="J28" s="142" t="str">
        <f>IF('Rekapitulace stavby'!AN20="","",'Rekapitulace stavby'!AN20)</f>
        <v/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34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43.25" customHeight="1">
      <c r="A31" s="156"/>
      <c r="B31" s="157"/>
      <c r="C31" s="156"/>
      <c r="D31" s="156"/>
      <c r="E31" s="158" t="s">
        <v>2157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1" t="s">
        <v>36</v>
      </c>
      <c r="E34" s="39"/>
      <c r="F34" s="39"/>
      <c r="G34" s="39"/>
      <c r="H34" s="39"/>
      <c r="I34" s="39"/>
      <c r="J34" s="162">
        <f>ROUND(J129,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0"/>
      <c r="E35" s="160"/>
      <c r="F35" s="160"/>
      <c r="G35" s="160"/>
      <c r="H35" s="160"/>
      <c r="I35" s="160"/>
      <c r="J35" s="160"/>
      <c r="K35" s="160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3" t="s">
        <v>38</v>
      </c>
      <c r="G36" s="39"/>
      <c r="H36" s="39"/>
      <c r="I36" s="163" t="s">
        <v>37</v>
      </c>
      <c r="J36" s="163" t="s">
        <v>39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4" t="s">
        <v>40</v>
      </c>
      <c r="E37" s="152" t="s">
        <v>41</v>
      </c>
      <c r="F37" s="165">
        <f>ROUND((SUM(BE129:BE155)),  2)</f>
        <v>0</v>
      </c>
      <c r="G37" s="39"/>
      <c r="H37" s="39"/>
      <c r="I37" s="166">
        <v>0.20999999999999999</v>
      </c>
      <c r="J37" s="165">
        <f>ROUND(((SUM(BE129:BE155))*I37),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42</v>
      </c>
      <c r="F38" s="165">
        <f>ROUND((SUM(BF129:BF155)),  2)</f>
        <v>0</v>
      </c>
      <c r="G38" s="39"/>
      <c r="H38" s="39"/>
      <c r="I38" s="166">
        <v>0.12</v>
      </c>
      <c r="J38" s="165">
        <f>ROUND(((SUM(BF129:BF155))*I38),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43</v>
      </c>
      <c r="F39" s="165">
        <f>ROUND((SUM(BG129:BG155)),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44</v>
      </c>
      <c r="F40" s="165">
        <f>ROUND((SUM(BH129:BH155)),  2)</f>
        <v>0</v>
      </c>
      <c r="G40" s="39"/>
      <c r="H40" s="39"/>
      <c r="I40" s="166">
        <v>0.12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45</v>
      </c>
      <c r="F41" s="165">
        <f>ROUND((SUM(BI129:BI155)),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46</v>
      </c>
      <c r="E43" s="169"/>
      <c r="F43" s="169"/>
      <c r="G43" s="170" t="s">
        <v>47</v>
      </c>
      <c r="H43" s="171" t="s">
        <v>48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Objekty OU, část D a DM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158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159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160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311" t="s">
        <v>2154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2155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D.1.4.4d - Elektrická kontrola vstupu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 xml:space="preserve"> </v>
      </c>
      <c r="G93" s="41"/>
      <c r="H93" s="41"/>
      <c r="I93" s="33" t="s">
        <v>22</v>
      </c>
      <c r="J93" s="80" t="str">
        <f>IF(J16="","",J16)</f>
        <v>31. 8. 2018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Ostravská univerzita</v>
      </c>
      <c r="G95" s="41"/>
      <c r="H95" s="41"/>
      <c r="I95" s="33" t="s">
        <v>30</v>
      </c>
      <c r="J95" s="37" t="str">
        <f>E25</f>
        <v>Marpo s.r.o.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33</v>
      </c>
      <c r="J96" s="37" t="str">
        <f>E28</f>
        <v xml:space="preserve"> 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6" t="s">
        <v>164</v>
      </c>
      <c r="D98" s="187"/>
      <c r="E98" s="187"/>
      <c r="F98" s="187"/>
      <c r="G98" s="187"/>
      <c r="H98" s="187"/>
      <c r="I98" s="187"/>
      <c r="J98" s="188" t="s">
        <v>165</v>
      </c>
      <c r="K98" s="187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89" t="s">
        <v>166</v>
      </c>
      <c r="D100" s="41"/>
      <c r="E100" s="41"/>
      <c r="F100" s="41"/>
      <c r="G100" s="41"/>
      <c r="H100" s="41"/>
      <c r="I100" s="41"/>
      <c r="J100" s="111">
        <f>J129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167</v>
      </c>
    </row>
    <row r="101" s="9" customFormat="1" ht="24.96" customHeight="1">
      <c r="A101" s="9"/>
      <c r="B101" s="190"/>
      <c r="C101" s="191"/>
      <c r="D101" s="192" t="s">
        <v>2303</v>
      </c>
      <c r="E101" s="193"/>
      <c r="F101" s="193"/>
      <c r="G101" s="193"/>
      <c r="H101" s="193"/>
      <c r="I101" s="193"/>
      <c r="J101" s="194">
        <f>J130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2304</v>
      </c>
      <c r="E102" s="193"/>
      <c r="F102" s="193"/>
      <c r="G102" s="193"/>
      <c r="H102" s="193"/>
      <c r="I102" s="193"/>
      <c r="J102" s="194">
        <f>J136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0"/>
      <c r="C103" s="191"/>
      <c r="D103" s="192" t="s">
        <v>2305</v>
      </c>
      <c r="E103" s="193"/>
      <c r="F103" s="193"/>
      <c r="G103" s="193"/>
      <c r="H103" s="193"/>
      <c r="I103" s="193"/>
      <c r="J103" s="194">
        <f>J142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90"/>
      <c r="C104" s="191"/>
      <c r="D104" s="192" t="s">
        <v>2306</v>
      </c>
      <c r="E104" s="193"/>
      <c r="F104" s="193"/>
      <c r="G104" s="193"/>
      <c r="H104" s="193"/>
      <c r="I104" s="193"/>
      <c r="J104" s="194">
        <f>J145</f>
        <v>0</v>
      </c>
      <c r="K104" s="191"/>
      <c r="L104" s="19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90"/>
      <c r="C105" s="191"/>
      <c r="D105" s="192" t="s">
        <v>2307</v>
      </c>
      <c r="E105" s="193"/>
      <c r="F105" s="193"/>
      <c r="G105" s="193"/>
      <c r="H105" s="193"/>
      <c r="I105" s="193"/>
      <c r="J105" s="194">
        <f>J154</f>
        <v>0</v>
      </c>
      <c r="K105" s="191"/>
      <c r="L105" s="19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4" t="s">
        <v>188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16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185" t="str">
        <f>E7</f>
        <v>Objekty OU, část D a DM</v>
      </c>
      <c r="F115" s="33"/>
      <c r="G115" s="33"/>
      <c r="H115" s="33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" customFormat="1" ht="12" customHeight="1">
      <c r="B116" s="22"/>
      <c r="C116" s="33" t="s">
        <v>158</v>
      </c>
      <c r="D116" s="23"/>
      <c r="E116" s="23"/>
      <c r="F116" s="23"/>
      <c r="G116" s="23"/>
      <c r="H116" s="23"/>
      <c r="I116" s="23"/>
      <c r="J116" s="23"/>
      <c r="K116" s="23"/>
      <c r="L116" s="21"/>
    </row>
    <row r="117" s="1" customFormat="1" ht="16.5" customHeight="1">
      <c r="B117" s="22"/>
      <c r="C117" s="23"/>
      <c r="D117" s="23"/>
      <c r="E117" s="185" t="s">
        <v>159</v>
      </c>
      <c r="F117" s="23"/>
      <c r="G117" s="23"/>
      <c r="H117" s="23"/>
      <c r="I117" s="23"/>
      <c r="J117" s="23"/>
      <c r="K117" s="23"/>
      <c r="L117" s="21"/>
    </row>
    <row r="118" s="1" customFormat="1" ht="12" customHeight="1">
      <c r="B118" s="22"/>
      <c r="C118" s="33" t="s">
        <v>160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="2" customFormat="1" ht="16.5" customHeight="1">
      <c r="A119" s="39"/>
      <c r="B119" s="40"/>
      <c r="C119" s="41"/>
      <c r="D119" s="41"/>
      <c r="E119" s="311" t="s">
        <v>2154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2155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77" t="str">
        <f>E13</f>
        <v>D.1.4.4d - Elektrická kontrola vstupu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F16</f>
        <v xml:space="preserve"> </v>
      </c>
      <c r="G123" s="41"/>
      <c r="H123" s="41"/>
      <c r="I123" s="33" t="s">
        <v>22</v>
      </c>
      <c r="J123" s="80" t="str">
        <f>IF(J16="","",J16)</f>
        <v>31. 8. 2018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24</v>
      </c>
      <c r="D125" s="41"/>
      <c r="E125" s="41"/>
      <c r="F125" s="28" t="str">
        <f>E19</f>
        <v>Ostravská univerzita</v>
      </c>
      <c r="G125" s="41"/>
      <c r="H125" s="41"/>
      <c r="I125" s="33" t="s">
        <v>30</v>
      </c>
      <c r="J125" s="37" t="str">
        <f>E25</f>
        <v>Marpo s.r.o.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28</v>
      </c>
      <c r="D126" s="41"/>
      <c r="E126" s="41"/>
      <c r="F126" s="28" t="str">
        <f>IF(E22="","",E22)</f>
        <v>Vyplň údaj</v>
      </c>
      <c r="G126" s="41"/>
      <c r="H126" s="41"/>
      <c r="I126" s="33" t="s">
        <v>33</v>
      </c>
      <c r="J126" s="37" t="str">
        <f>E28</f>
        <v xml:space="preserve"> 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201"/>
      <c r="B128" s="202"/>
      <c r="C128" s="203" t="s">
        <v>189</v>
      </c>
      <c r="D128" s="204" t="s">
        <v>61</v>
      </c>
      <c r="E128" s="204" t="s">
        <v>57</v>
      </c>
      <c r="F128" s="204" t="s">
        <v>58</v>
      </c>
      <c r="G128" s="204" t="s">
        <v>190</v>
      </c>
      <c r="H128" s="204" t="s">
        <v>191</v>
      </c>
      <c r="I128" s="204" t="s">
        <v>192</v>
      </c>
      <c r="J128" s="205" t="s">
        <v>165</v>
      </c>
      <c r="K128" s="206" t="s">
        <v>193</v>
      </c>
      <c r="L128" s="207"/>
      <c r="M128" s="101" t="s">
        <v>1</v>
      </c>
      <c r="N128" s="102" t="s">
        <v>40</v>
      </c>
      <c r="O128" s="102" t="s">
        <v>194</v>
      </c>
      <c r="P128" s="102" t="s">
        <v>195</v>
      </c>
      <c r="Q128" s="102" t="s">
        <v>196</v>
      </c>
      <c r="R128" s="102" t="s">
        <v>197</v>
      </c>
      <c r="S128" s="102" t="s">
        <v>198</v>
      </c>
      <c r="T128" s="103" t="s">
        <v>199</v>
      </c>
      <c r="U128" s="201"/>
      <c r="V128" s="201"/>
      <c r="W128" s="201"/>
      <c r="X128" s="201"/>
      <c r="Y128" s="201"/>
      <c r="Z128" s="201"/>
      <c r="AA128" s="201"/>
      <c r="AB128" s="201"/>
      <c r="AC128" s="201"/>
      <c r="AD128" s="201"/>
      <c r="AE128" s="201"/>
    </row>
    <row r="129" s="2" customFormat="1" ht="22.8" customHeight="1">
      <c r="A129" s="39"/>
      <c r="B129" s="40"/>
      <c r="C129" s="108" t="s">
        <v>200</v>
      </c>
      <c r="D129" s="41"/>
      <c r="E129" s="41"/>
      <c r="F129" s="41"/>
      <c r="G129" s="41"/>
      <c r="H129" s="41"/>
      <c r="I129" s="41"/>
      <c r="J129" s="208">
        <f>BK129</f>
        <v>0</v>
      </c>
      <c r="K129" s="41"/>
      <c r="L129" s="45"/>
      <c r="M129" s="104"/>
      <c r="N129" s="209"/>
      <c r="O129" s="105"/>
      <c r="P129" s="210">
        <f>P130+P136+P142+P145+P154</f>
        <v>0</v>
      </c>
      <c r="Q129" s="105"/>
      <c r="R129" s="210">
        <f>R130+R136+R142+R145+R154</f>
        <v>0</v>
      </c>
      <c r="S129" s="105"/>
      <c r="T129" s="211">
        <f>T130+T136+T142+T145+T154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75</v>
      </c>
      <c r="AU129" s="18" t="s">
        <v>167</v>
      </c>
      <c r="BK129" s="212">
        <f>BK130+BK136+BK142+BK145+BK154</f>
        <v>0</v>
      </c>
    </row>
    <row r="130" s="12" customFormat="1" ht="25.92" customHeight="1">
      <c r="A130" s="12"/>
      <c r="B130" s="213"/>
      <c r="C130" s="214"/>
      <c r="D130" s="215" t="s">
        <v>75</v>
      </c>
      <c r="E130" s="216" t="s">
        <v>2161</v>
      </c>
      <c r="F130" s="216" t="s">
        <v>2308</v>
      </c>
      <c r="G130" s="214"/>
      <c r="H130" s="214"/>
      <c r="I130" s="217"/>
      <c r="J130" s="218">
        <f>BK130</f>
        <v>0</v>
      </c>
      <c r="K130" s="214"/>
      <c r="L130" s="219"/>
      <c r="M130" s="220"/>
      <c r="N130" s="221"/>
      <c r="O130" s="221"/>
      <c r="P130" s="222">
        <f>SUM(P131:P135)</f>
        <v>0</v>
      </c>
      <c r="Q130" s="221"/>
      <c r="R130" s="222">
        <f>SUM(R131:R135)</f>
        <v>0</v>
      </c>
      <c r="S130" s="221"/>
      <c r="T130" s="223">
        <f>SUM(T131:T135)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4" t="s">
        <v>83</v>
      </c>
      <c r="AT130" s="225" t="s">
        <v>75</v>
      </c>
      <c r="AU130" s="225" t="s">
        <v>76</v>
      </c>
      <c r="AY130" s="224" t="s">
        <v>203</v>
      </c>
      <c r="BK130" s="226">
        <f>SUM(BK131:BK135)</f>
        <v>0</v>
      </c>
    </row>
    <row r="131" s="2" customFormat="1" ht="16.5" customHeight="1">
      <c r="A131" s="39"/>
      <c r="B131" s="40"/>
      <c r="C131" s="229" t="s">
        <v>83</v>
      </c>
      <c r="D131" s="229" t="s">
        <v>205</v>
      </c>
      <c r="E131" s="230" t="s">
        <v>83</v>
      </c>
      <c r="F131" s="231" t="s">
        <v>2309</v>
      </c>
      <c r="G131" s="232" t="s">
        <v>797</v>
      </c>
      <c r="H131" s="233">
        <v>2</v>
      </c>
      <c r="I131" s="234"/>
      <c r="J131" s="235">
        <f>ROUND(I131*H131,2)</f>
        <v>0</v>
      </c>
      <c r="K131" s="236"/>
      <c r="L131" s="45"/>
      <c r="M131" s="237" t="s">
        <v>1</v>
      </c>
      <c r="N131" s="238" t="s">
        <v>41</v>
      </c>
      <c r="O131" s="92"/>
      <c r="P131" s="239">
        <f>O131*H131</f>
        <v>0</v>
      </c>
      <c r="Q131" s="239">
        <v>0</v>
      </c>
      <c r="R131" s="239">
        <f>Q131*H131</f>
        <v>0</v>
      </c>
      <c r="S131" s="239">
        <v>0</v>
      </c>
      <c r="T131" s="24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1" t="s">
        <v>209</v>
      </c>
      <c r="AT131" s="241" t="s">
        <v>205</v>
      </c>
      <c r="AU131" s="241" t="s">
        <v>83</v>
      </c>
      <c r="AY131" s="18" t="s">
        <v>203</v>
      </c>
      <c r="BE131" s="242">
        <f>IF(N131="základní",J131,0)</f>
        <v>0</v>
      </c>
      <c r="BF131" s="242">
        <f>IF(N131="snížená",J131,0)</f>
        <v>0</v>
      </c>
      <c r="BG131" s="242">
        <f>IF(N131="zákl. přenesená",J131,0)</f>
        <v>0</v>
      </c>
      <c r="BH131" s="242">
        <f>IF(N131="sníž. přenesená",J131,0)</f>
        <v>0</v>
      </c>
      <c r="BI131" s="242">
        <f>IF(N131="nulová",J131,0)</f>
        <v>0</v>
      </c>
      <c r="BJ131" s="18" t="s">
        <v>83</v>
      </c>
      <c r="BK131" s="242">
        <f>ROUND(I131*H131,2)</f>
        <v>0</v>
      </c>
      <c r="BL131" s="18" t="s">
        <v>209</v>
      </c>
      <c r="BM131" s="241" t="s">
        <v>85</v>
      </c>
    </row>
    <row r="132" s="2" customFormat="1" ht="21.75" customHeight="1">
      <c r="A132" s="39"/>
      <c r="B132" s="40"/>
      <c r="C132" s="229" t="s">
        <v>85</v>
      </c>
      <c r="D132" s="229" t="s">
        <v>205</v>
      </c>
      <c r="E132" s="230" t="s">
        <v>85</v>
      </c>
      <c r="F132" s="231" t="s">
        <v>2310</v>
      </c>
      <c r="G132" s="232" t="s">
        <v>797</v>
      </c>
      <c r="H132" s="233">
        <v>1</v>
      </c>
      <c r="I132" s="234"/>
      <c r="J132" s="235">
        <f>ROUND(I132*H132,2)</f>
        <v>0</v>
      </c>
      <c r="K132" s="236"/>
      <c r="L132" s="45"/>
      <c r="M132" s="237" t="s">
        <v>1</v>
      </c>
      <c r="N132" s="238" t="s">
        <v>41</v>
      </c>
      <c r="O132" s="92"/>
      <c r="P132" s="239">
        <f>O132*H132</f>
        <v>0</v>
      </c>
      <c r="Q132" s="239">
        <v>0</v>
      </c>
      <c r="R132" s="239">
        <f>Q132*H132</f>
        <v>0</v>
      </c>
      <c r="S132" s="239">
        <v>0</v>
      </c>
      <c r="T132" s="24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1" t="s">
        <v>209</v>
      </c>
      <c r="AT132" s="241" t="s">
        <v>205</v>
      </c>
      <c r="AU132" s="241" t="s">
        <v>83</v>
      </c>
      <c r="AY132" s="18" t="s">
        <v>203</v>
      </c>
      <c r="BE132" s="242">
        <f>IF(N132="základní",J132,0)</f>
        <v>0</v>
      </c>
      <c r="BF132" s="242">
        <f>IF(N132="snížená",J132,0)</f>
        <v>0</v>
      </c>
      <c r="BG132" s="242">
        <f>IF(N132="zákl. přenesená",J132,0)</f>
        <v>0</v>
      </c>
      <c r="BH132" s="242">
        <f>IF(N132="sníž. přenesená",J132,0)</f>
        <v>0</v>
      </c>
      <c r="BI132" s="242">
        <f>IF(N132="nulová",J132,0)</f>
        <v>0</v>
      </c>
      <c r="BJ132" s="18" t="s">
        <v>83</v>
      </c>
      <c r="BK132" s="242">
        <f>ROUND(I132*H132,2)</f>
        <v>0</v>
      </c>
      <c r="BL132" s="18" t="s">
        <v>209</v>
      </c>
      <c r="BM132" s="241" t="s">
        <v>209</v>
      </c>
    </row>
    <row r="133" s="2" customFormat="1" ht="24.15" customHeight="1">
      <c r="A133" s="39"/>
      <c r="B133" s="40"/>
      <c r="C133" s="229" t="s">
        <v>108</v>
      </c>
      <c r="D133" s="229" t="s">
        <v>205</v>
      </c>
      <c r="E133" s="230" t="s">
        <v>108</v>
      </c>
      <c r="F133" s="231" t="s">
        <v>2311</v>
      </c>
      <c r="G133" s="232" t="s">
        <v>797</v>
      </c>
      <c r="H133" s="233">
        <v>1</v>
      </c>
      <c r="I133" s="234"/>
      <c r="J133" s="235">
        <f>ROUND(I133*H133,2)</f>
        <v>0</v>
      </c>
      <c r="K133" s="236"/>
      <c r="L133" s="45"/>
      <c r="M133" s="237" t="s">
        <v>1</v>
      </c>
      <c r="N133" s="238" t="s">
        <v>41</v>
      </c>
      <c r="O133" s="92"/>
      <c r="P133" s="239">
        <f>O133*H133</f>
        <v>0</v>
      </c>
      <c r="Q133" s="239">
        <v>0</v>
      </c>
      <c r="R133" s="239">
        <f>Q133*H133</f>
        <v>0</v>
      </c>
      <c r="S133" s="239">
        <v>0</v>
      </c>
      <c r="T133" s="24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1" t="s">
        <v>209</v>
      </c>
      <c r="AT133" s="241" t="s">
        <v>205</v>
      </c>
      <c r="AU133" s="241" t="s">
        <v>83</v>
      </c>
      <c r="AY133" s="18" t="s">
        <v>203</v>
      </c>
      <c r="BE133" s="242">
        <f>IF(N133="základní",J133,0)</f>
        <v>0</v>
      </c>
      <c r="BF133" s="242">
        <f>IF(N133="snížená",J133,0)</f>
        <v>0</v>
      </c>
      <c r="BG133" s="242">
        <f>IF(N133="zákl. přenesená",J133,0)</f>
        <v>0</v>
      </c>
      <c r="BH133" s="242">
        <f>IF(N133="sníž. přenesená",J133,0)</f>
        <v>0</v>
      </c>
      <c r="BI133" s="242">
        <f>IF(N133="nulová",J133,0)</f>
        <v>0</v>
      </c>
      <c r="BJ133" s="18" t="s">
        <v>83</v>
      </c>
      <c r="BK133" s="242">
        <f>ROUND(I133*H133,2)</f>
        <v>0</v>
      </c>
      <c r="BL133" s="18" t="s">
        <v>209</v>
      </c>
      <c r="BM133" s="241" t="s">
        <v>226</v>
      </c>
    </row>
    <row r="134" s="2" customFormat="1" ht="24.15" customHeight="1">
      <c r="A134" s="39"/>
      <c r="B134" s="40"/>
      <c r="C134" s="229" t="s">
        <v>209</v>
      </c>
      <c r="D134" s="229" t="s">
        <v>205</v>
      </c>
      <c r="E134" s="230" t="s">
        <v>209</v>
      </c>
      <c r="F134" s="231" t="s">
        <v>2312</v>
      </c>
      <c r="G134" s="232" t="s">
        <v>797</v>
      </c>
      <c r="H134" s="233">
        <v>1</v>
      </c>
      <c r="I134" s="234"/>
      <c r="J134" s="235">
        <f>ROUND(I134*H134,2)</f>
        <v>0</v>
      </c>
      <c r="K134" s="236"/>
      <c r="L134" s="45"/>
      <c r="M134" s="237" t="s">
        <v>1</v>
      </c>
      <c r="N134" s="238" t="s">
        <v>41</v>
      </c>
      <c r="O134" s="92"/>
      <c r="P134" s="239">
        <f>O134*H134</f>
        <v>0</v>
      </c>
      <c r="Q134" s="239">
        <v>0</v>
      </c>
      <c r="R134" s="239">
        <f>Q134*H134</f>
        <v>0</v>
      </c>
      <c r="S134" s="239">
        <v>0</v>
      </c>
      <c r="T134" s="24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1" t="s">
        <v>209</v>
      </c>
      <c r="AT134" s="241" t="s">
        <v>205</v>
      </c>
      <c r="AU134" s="241" t="s">
        <v>83</v>
      </c>
      <c r="AY134" s="18" t="s">
        <v>203</v>
      </c>
      <c r="BE134" s="242">
        <f>IF(N134="základní",J134,0)</f>
        <v>0</v>
      </c>
      <c r="BF134" s="242">
        <f>IF(N134="snížená",J134,0)</f>
        <v>0</v>
      </c>
      <c r="BG134" s="242">
        <f>IF(N134="zákl. přenesená",J134,0)</f>
        <v>0</v>
      </c>
      <c r="BH134" s="242">
        <f>IF(N134="sníž. přenesená",J134,0)</f>
        <v>0</v>
      </c>
      <c r="BI134" s="242">
        <f>IF(N134="nulová",J134,0)</f>
        <v>0</v>
      </c>
      <c r="BJ134" s="18" t="s">
        <v>83</v>
      </c>
      <c r="BK134" s="242">
        <f>ROUND(I134*H134,2)</f>
        <v>0</v>
      </c>
      <c r="BL134" s="18" t="s">
        <v>209</v>
      </c>
      <c r="BM134" s="241" t="s">
        <v>234</v>
      </c>
    </row>
    <row r="135" s="2" customFormat="1" ht="16.5" customHeight="1">
      <c r="A135" s="39"/>
      <c r="B135" s="40"/>
      <c r="C135" s="229" t="s">
        <v>222</v>
      </c>
      <c r="D135" s="229" t="s">
        <v>205</v>
      </c>
      <c r="E135" s="230" t="s">
        <v>222</v>
      </c>
      <c r="F135" s="231" t="s">
        <v>2313</v>
      </c>
      <c r="G135" s="232" t="s">
        <v>797</v>
      </c>
      <c r="H135" s="233">
        <v>1</v>
      </c>
      <c r="I135" s="234"/>
      <c r="J135" s="235">
        <f>ROUND(I135*H135,2)</f>
        <v>0</v>
      </c>
      <c r="K135" s="236"/>
      <c r="L135" s="45"/>
      <c r="M135" s="237" t="s">
        <v>1</v>
      </c>
      <c r="N135" s="238" t="s">
        <v>41</v>
      </c>
      <c r="O135" s="92"/>
      <c r="P135" s="239">
        <f>O135*H135</f>
        <v>0</v>
      </c>
      <c r="Q135" s="239">
        <v>0</v>
      </c>
      <c r="R135" s="239">
        <f>Q135*H135</f>
        <v>0</v>
      </c>
      <c r="S135" s="239">
        <v>0</v>
      </c>
      <c r="T135" s="24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1" t="s">
        <v>209</v>
      </c>
      <c r="AT135" s="241" t="s">
        <v>205</v>
      </c>
      <c r="AU135" s="241" t="s">
        <v>83</v>
      </c>
      <c r="AY135" s="18" t="s">
        <v>203</v>
      </c>
      <c r="BE135" s="242">
        <f>IF(N135="základní",J135,0)</f>
        <v>0</v>
      </c>
      <c r="BF135" s="242">
        <f>IF(N135="snížená",J135,0)</f>
        <v>0</v>
      </c>
      <c r="BG135" s="242">
        <f>IF(N135="zákl. přenesená",J135,0)</f>
        <v>0</v>
      </c>
      <c r="BH135" s="242">
        <f>IF(N135="sníž. přenesená",J135,0)</f>
        <v>0</v>
      </c>
      <c r="BI135" s="242">
        <f>IF(N135="nulová",J135,0)</f>
        <v>0</v>
      </c>
      <c r="BJ135" s="18" t="s">
        <v>83</v>
      </c>
      <c r="BK135" s="242">
        <f>ROUND(I135*H135,2)</f>
        <v>0</v>
      </c>
      <c r="BL135" s="18" t="s">
        <v>209</v>
      </c>
      <c r="BM135" s="241" t="s">
        <v>248</v>
      </c>
    </row>
    <row r="136" s="12" customFormat="1" ht="25.92" customHeight="1">
      <c r="A136" s="12"/>
      <c r="B136" s="213"/>
      <c r="C136" s="214"/>
      <c r="D136" s="215" t="s">
        <v>75</v>
      </c>
      <c r="E136" s="216" t="s">
        <v>2202</v>
      </c>
      <c r="F136" s="216" t="s">
        <v>2314</v>
      </c>
      <c r="G136" s="214"/>
      <c r="H136" s="214"/>
      <c r="I136" s="217"/>
      <c r="J136" s="218">
        <f>BK136</f>
        <v>0</v>
      </c>
      <c r="K136" s="214"/>
      <c r="L136" s="219"/>
      <c r="M136" s="220"/>
      <c r="N136" s="221"/>
      <c r="O136" s="221"/>
      <c r="P136" s="222">
        <f>SUM(P137:P141)</f>
        <v>0</v>
      </c>
      <c r="Q136" s="221"/>
      <c r="R136" s="222">
        <f>SUM(R137:R141)</f>
        <v>0</v>
      </c>
      <c r="S136" s="221"/>
      <c r="T136" s="223">
        <f>SUM(T137:T141)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4" t="s">
        <v>83</v>
      </c>
      <c r="AT136" s="225" t="s">
        <v>75</v>
      </c>
      <c r="AU136" s="225" t="s">
        <v>76</v>
      </c>
      <c r="AY136" s="224" t="s">
        <v>203</v>
      </c>
      <c r="BK136" s="226">
        <f>SUM(BK137:BK141)</f>
        <v>0</v>
      </c>
    </row>
    <row r="137" s="2" customFormat="1" ht="16.5" customHeight="1">
      <c r="A137" s="39"/>
      <c r="B137" s="40"/>
      <c r="C137" s="229" t="s">
        <v>226</v>
      </c>
      <c r="D137" s="229" t="s">
        <v>205</v>
      </c>
      <c r="E137" s="230" t="s">
        <v>226</v>
      </c>
      <c r="F137" s="231" t="s">
        <v>2315</v>
      </c>
      <c r="G137" s="232" t="s">
        <v>797</v>
      </c>
      <c r="H137" s="233">
        <v>25</v>
      </c>
      <c r="I137" s="234"/>
      <c r="J137" s="235">
        <f>ROUND(I137*H137,2)</f>
        <v>0</v>
      </c>
      <c r="K137" s="236"/>
      <c r="L137" s="45"/>
      <c r="M137" s="237" t="s">
        <v>1</v>
      </c>
      <c r="N137" s="238" t="s">
        <v>41</v>
      </c>
      <c r="O137" s="92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1" t="s">
        <v>209</v>
      </c>
      <c r="AT137" s="241" t="s">
        <v>205</v>
      </c>
      <c r="AU137" s="241" t="s">
        <v>83</v>
      </c>
      <c r="AY137" s="18" t="s">
        <v>203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8" t="s">
        <v>83</v>
      </c>
      <c r="BK137" s="242">
        <f>ROUND(I137*H137,2)</f>
        <v>0</v>
      </c>
      <c r="BL137" s="18" t="s">
        <v>209</v>
      </c>
      <c r="BM137" s="241" t="s">
        <v>8</v>
      </c>
    </row>
    <row r="138" s="2" customFormat="1" ht="16.5" customHeight="1">
      <c r="A138" s="39"/>
      <c r="B138" s="40"/>
      <c r="C138" s="229" t="s">
        <v>230</v>
      </c>
      <c r="D138" s="229" t="s">
        <v>205</v>
      </c>
      <c r="E138" s="230" t="s">
        <v>230</v>
      </c>
      <c r="F138" s="231" t="s">
        <v>2316</v>
      </c>
      <c r="G138" s="232" t="s">
        <v>797</v>
      </c>
      <c r="H138" s="233">
        <v>25</v>
      </c>
      <c r="I138" s="234"/>
      <c r="J138" s="235">
        <f>ROUND(I138*H138,2)</f>
        <v>0</v>
      </c>
      <c r="K138" s="236"/>
      <c r="L138" s="45"/>
      <c r="M138" s="237" t="s">
        <v>1</v>
      </c>
      <c r="N138" s="238" t="s">
        <v>41</v>
      </c>
      <c r="O138" s="92"/>
      <c r="P138" s="239">
        <f>O138*H138</f>
        <v>0</v>
      </c>
      <c r="Q138" s="239">
        <v>0</v>
      </c>
      <c r="R138" s="239">
        <f>Q138*H138</f>
        <v>0</v>
      </c>
      <c r="S138" s="239">
        <v>0</v>
      </c>
      <c r="T138" s="24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1" t="s">
        <v>209</v>
      </c>
      <c r="AT138" s="241" t="s">
        <v>205</v>
      </c>
      <c r="AU138" s="241" t="s">
        <v>83</v>
      </c>
      <c r="AY138" s="18" t="s">
        <v>203</v>
      </c>
      <c r="BE138" s="242">
        <f>IF(N138="základní",J138,0)</f>
        <v>0</v>
      </c>
      <c r="BF138" s="242">
        <f>IF(N138="snížená",J138,0)</f>
        <v>0</v>
      </c>
      <c r="BG138" s="242">
        <f>IF(N138="zákl. přenesená",J138,0)</f>
        <v>0</v>
      </c>
      <c r="BH138" s="242">
        <f>IF(N138="sníž. přenesená",J138,0)</f>
        <v>0</v>
      </c>
      <c r="BI138" s="242">
        <f>IF(N138="nulová",J138,0)</f>
        <v>0</v>
      </c>
      <c r="BJ138" s="18" t="s">
        <v>83</v>
      </c>
      <c r="BK138" s="242">
        <f>ROUND(I138*H138,2)</f>
        <v>0</v>
      </c>
      <c r="BL138" s="18" t="s">
        <v>209</v>
      </c>
      <c r="BM138" s="241" t="s">
        <v>267</v>
      </c>
    </row>
    <row r="139" s="2" customFormat="1" ht="16.5" customHeight="1">
      <c r="A139" s="39"/>
      <c r="B139" s="40"/>
      <c r="C139" s="229" t="s">
        <v>234</v>
      </c>
      <c r="D139" s="229" t="s">
        <v>205</v>
      </c>
      <c r="E139" s="230" t="s">
        <v>234</v>
      </c>
      <c r="F139" s="231" t="s">
        <v>2317</v>
      </c>
      <c r="G139" s="232" t="s">
        <v>797</v>
      </c>
      <c r="H139" s="233">
        <v>25</v>
      </c>
      <c r="I139" s="234"/>
      <c r="J139" s="235">
        <f>ROUND(I139*H139,2)</f>
        <v>0</v>
      </c>
      <c r="K139" s="236"/>
      <c r="L139" s="45"/>
      <c r="M139" s="237" t="s">
        <v>1</v>
      </c>
      <c r="N139" s="238" t="s">
        <v>41</v>
      </c>
      <c r="O139" s="92"/>
      <c r="P139" s="239">
        <f>O139*H139</f>
        <v>0</v>
      </c>
      <c r="Q139" s="239">
        <v>0</v>
      </c>
      <c r="R139" s="239">
        <f>Q139*H139</f>
        <v>0</v>
      </c>
      <c r="S139" s="239">
        <v>0</v>
      </c>
      <c r="T139" s="24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1" t="s">
        <v>209</v>
      </c>
      <c r="AT139" s="241" t="s">
        <v>205</v>
      </c>
      <c r="AU139" s="241" t="s">
        <v>83</v>
      </c>
      <c r="AY139" s="18" t="s">
        <v>203</v>
      </c>
      <c r="BE139" s="242">
        <f>IF(N139="základní",J139,0)</f>
        <v>0</v>
      </c>
      <c r="BF139" s="242">
        <f>IF(N139="snížená",J139,0)</f>
        <v>0</v>
      </c>
      <c r="BG139" s="242">
        <f>IF(N139="zákl. přenesená",J139,0)</f>
        <v>0</v>
      </c>
      <c r="BH139" s="242">
        <f>IF(N139="sníž. přenesená",J139,0)</f>
        <v>0</v>
      </c>
      <c r="BI139" s="242">
        <f>IF(N139="nulová",J139,0)</f>
        <v>0</v>
      </c>
      <c r="BJ139" s="18" t="s">
        <v>83</v>
      </c>
      <c r="BK139" s="242">
        <f>ROUND(I139*H139,2)</f>
        <v>0</v>
      </c>
      <c r="BL139" s="18" t="s">
        <v>209</v>
      </c>
      <c r="BM139" s="241" t="s">
        <v>277</v>
      </c>
    </row>
    <row r="140" s="2" customFormat="1" ht="16.5" customHeight="1">
      <c r="A140" s="39"/>
      <c r="B140" s="40"/>
      <c r="C140" s="229" t="s">
        <v>238</v>
      </c>
      <c r="D140" s="229" t="s">
        <v>205</v>
      </c>
      <c r="E140" s="230" t="s">
        <v>238</v>
      </c>
      <c r="F140" s="231" t="s">
        <v>2318</v>
      </c>
      <c r="G140" s="232" t="s">
        <v>797</v>
      </c>
      <c r="H140" s="233">
        <v>25</v>
      </c>
      <c r="I140" s="234"/>
      <c r="J140" s="235">
        <f>ROUND(I140*H140,2)</f>
        <v>0</v>
      </c>
      <c r="K140" s="236"/>
      <c r="L140" s="45"/>
      <c r="M140" s="237" t="s">
        <v>1</v>
      </c>
      <c r="N140" s="238" t="s">
        <v>41</v>
      </c>
      <c r="O140" s="92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1" t="s">
        <v>209</v>
      </c>
      <c r="AT140" s="241" t="s">
        <v>205</v>
      </c>
      <c r="AU140" s="241" t="s">
        <v>83</v>
      </c>
      <c r="AY140" s="18" t="s">
        <v>203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8" t="s">
        <v>83</v>
      </c>
      <c r="BK140" s="242">
        <f>ROUND(I140*H140,2)</f>
        <v>0</v>
      </c>
      <c r="BL140" s="18" t="s">
        <v>209</v>
      </c>
      <c r="BM140" s="241" t="s">
        <v>288</v>
      </c>
    </row>
    <row r="141" s="2" customFormat="1" ht="16.5" customHeight="1">
      <c r="A141" s="39"/>
      <c r="B141" s="40"/>
      <c r="C141" s="229" t="s">
        <v>248</v>
      </c>
      <c r="D141" s="229" t="s">
        <v>205</v>
      </c>
      <c r="E141" s="230" t="s">
        <v>248</v>
      </c>
      <c r="F141" s="231" t="s">
        <v>2319</v>
      </c>
      <c r="G141" s="232" t="s">
        <v>797</v>
      </c>
      <c r="H141" s="233">
        <v>2</v>
      </c>
      <c r="I141" s="234"/>
      <c r="J141" s="235">
        <f>ROUND(I141*H141,2)</f>
        <v>0</v>
      </c>
      <c r="K141" s="236"/>
      <c r="L141" s="45"/>
      <c r="M141" s="237" t="s">
        <v>1</v>
      </c>
      <c r="N141" s="238" t="s">
        <v>41</v>
      </c>
      <c r="O141" s="92"/>
      <c r="P141" s="239">
        <f>O141*H141</f>
        <v>0</v>
      </c>
      <c r="Q141" s="239">
        <v>0</v>
      </c>
      <c r="R141" s="239">
        <f>Q141*H141</f>
        <v>0</v>
      </c>
      <c r="S141" s="239">
        <v>0</v>
      </c>
      <c r="T141" s="24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1" t="s">
        <v>209</v>
      </c>
      <c r="AT141" s="241" t="s">
        <v>205</v>
      </c>
      <c r="AU141" s="241" t="s">
        <v>83</v>
      </c>
      <c r="AY141" s="18" t="s">
        <v>203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8" t="s">
        <v>83</v>
      </c>
      <c r="BK141" s="242">
        <f>ROUND(I141*H141,2)</f>
        <v>0</v>
      </c>
      <c r="BL141" s="18" t="s">
        <v>209</v>
      </c>
      <c r="BM141" s="241" t="s">
        <v>299</v>
      </c>
    </row>
    <row r="142" s="12" customFormat="1" ht="25.92" customHeight="1">
      <c r="A142" s="12"/>
      <c r="B142" s="213"/>
      <c r="C142" s="214"/>
      <c r="D142" s="215" t="s">
        <v>75</v>
      </c>
      <c r="E142" s="216" t="s">
        <v>2218</v>
      </c>
      <c r="F142" s="216" t="s">
        <v>2320</v>
      </c>
      <c r="G142" s="214"/>
      <c r="H142" s="214"/>
      <c r="I142" s="217"/>
      <c r="J142" s="218">
        <f>BK142</f>
        <v>0</v>
      </c>
      <c r="K142" s="214"/>
      <c r="L142" s="219"/>
      <c r="M142" s="220"/>
      <c r="N142" s="221"/>
      <c r="O142" s="221"/>
      <c r="P142" s="222">
        <f>SUM(P143:P144)</f>
        <v>0</v>
      </c>
      <c r="Q142" s="221"/>
      <c r="R142" s="222">
        <f>SUM(R143:R144)</f>
        <v>0</v>
      </c>
      <c r="S142" s="221"/>
      <c r="T142" s="223">
        <f>SUM(T143:T144)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4" t="s">
        <v>83</v>
      </c>
      <c r="AT142" s="225" t="s">
        <v>75</v>
      </c>
      <c r="AU142" s="225" t="s">
        <v>76</v>
      </c>
      <c r="AY142" s="224" t="s">
        <v>203</v>
      </c>
      <c r="BK142" s="226">
        <f>SUM(BK143:BK144)</f>
        <v>0</v>
      </c>
    </row>
    <row r="143" s="2" customFormat="1" ht="16.5" customHeight="1">
      <c r="A143" s="39"/>
      <c r="B143" s="40"/>
      <c r="C143" s="229" t="s">
        <v>253</v>
      </c>
      <c r="D143" s="229" t="s">
        <v>205</v>
      </c>
      <c r="E143" s="230" t="s">
        <v>253</v>
      </c>
      <c r="F143" s="231" t="s">
        <v>2321</v>
      </c>
      <c r="G143" s="232" t="s">
        <v>797</v>
      </c>
      <c r="H143" s="233">
        <v>25</v>
      </c>
      <c r="I143" s="234"/>
      <c r="J143" s="235">
        <f>ROUND(I143*H143,2)</f>
        <v>0</v>
      </c>
      <c r="K143" s="236"/>
      <c r="L143" s="45"/>
      <c r="M143" s="237" t="s">
        <v>1</v>
      </c>
      <c r="N143" s="238" t="s">
        <v>41</v>
      </c>
      <c r="O143" s="92"/>
      <c r="P143" s="239">
        <f>O143*H143</f>
        <v>0</v>
      </c>
      <c r="Q143" s="239">
        <v>0</v>
      </c>
      <c r="R143" s="239">
        <f>Q143*H143</f>
        <v>0</v>
      </c>
      <c r="S143" s="239">
        <v>0</v>
      </c>
      <c r="T143" s="24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209</v>
      </c>
      <c r="AT143" s="241" t="s">
        <v>205</v>
      </c>
      <c r="AU143" s="241" t="s">
        <v>83</v>
      </c>
      <c r="AY143" s="18" t="s">
        <v>203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83</v>
      </c>
      <c r="BK143" s="242">
        <f>ROUND(I143*H143,2)</f>
        <v>0</v>
      </c>
      <c r="BL143" s="18" t="s">
        <v>209</v>
      </c>
      <c r="BM143" s="241" t="s">
        <v>306</v>
      </c>
    </row>
    <row r="144" s="2" customFormat="1" ht="16.5" customHeight="1">
      <c r="A144" s="39"/>
      <c r="B144" s="40"/>
      <c r="C144" s="229" t="s">
        <v>8</v>
      </c>
      <c r="D144" s="229" t="s">
        <v>205</v>
      </c>
      <c r="E144" s="230" t="s">
        <v>8</v>
      </c>
      <c r="F144" s="231" t="s">
        <v>2322</v>
      </c>
      <c r="G144" s="232" t="s">
        <v>797</v>
      </c>
      <c r="H144" s="233">
        <v>25</v>
      </c>
      <c r="I144" s="234"/>
      <c r="J144" s="235">
        <f>ROUND(I144*H144,2)</f>
        <v>0</v>
      </c>
      <c r="K144" s="236"/>
      <c r="L144" s="45"/>
      <c r="M144" s="237" t="s">
        <v>1</v>
      </c>
      <c r="N144" s="238" t="s">
        <v>41</v>
      </c>
      <c r="O144" s="92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1" t="s">
        <v>209</v>
      </c>
      <c r="AT144" s="241" t="s">
        <v>205</v>
      </c>
      <c r="AU144" s="241" t="s">
        <v>83</v>
      </c>
      <c r="AY144" s="18" t="s">
        <v>203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8" t="s">
        <v>83</v>
      </c>
      <c r="BK144" s="242">
        <f>ROUND(I144*H144,2)</f>
        <v>0</v>
      </c>
      <c r="BL144" s="18" t="s">
        <v>209</v>
      </c>
      <c r="BM144" s="241" t="s">
        <v>316</v>
      </c>
    </row>
    <row r="145" s="12" customFormat="1" ht="25.92" customHeight="1">
      <c r="A145" s="12"/>
      <c r="B145" s="213"/>
      <c r="C145" s="214"/>
      <c r="D145" s="215" t="s">
        <v>75</v>
      </c>
      <c r="E145" s="216" t="s">
        <v>2323</v>
      </c>
      <c r="F145" s="216" t="s">
        <v>2324</v>
      </c>
      <c r="G145" s="214"/>
      <c r="H145" s="214"/>
      <c r="I145" s="217"/>
      <c r="J145" s="218">
        <f>BK145</f>
        <v>0</v>
      </c>
      <c r="K145" s="214"/>
      <c r="L145" s="219"/>
      <c r="M145" s="220"/>
      <c r="N145" s="221"/>
      <c r="O145" s="221"/>
      <c r="P145" s="222">
        <f>SUM(P146:P153)</f>
        <v>0</v>
      </c>
      <c r="Q145" s="221"/>
      <c r="R145" s="222">
        <f>SUM(R146:R153)</f>
        <v>0</v>
      </c>
      <c r="S145" s="221"/>
      <c r="T145" s="223">
        <f>SUM(T146:T153)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4" t="s">
        <v>83</v>
      </c>
      <c r="AT145" s="225" t="s">
        <v>75</v>
      </c>
      <c r="AU145" s="225" t="s">
        <v>76</v>
      </c>
      <c r="AY145" s="224" t="s">
        <v>203</v>
      </c>
      <c r="BK145" s="226">
        <f>SUM(BK146:BK153)</f>
        <v>0</v>
      </c>
    </row>
    <row r="146" s="2" customFormat="1" ht="21.75" customHeight="1">
      <c r="A146" s="39"/>
      <c r="B146" s="40"/>
      <c r="C146" s="229" t="s">
        <v>261</v>
      </c>
      <c r="D146" s="229" t="s">
        <v>205</v>
      </c>
      <c r="E146" s="230" t="s">
        <v>261</v>
      </c>
      <c r="F146" s="231" t="s">
        <v>2325</v>
      </c>
      <c r="G146" s="232" t="s">
        <v>336</v>
      </c>
      <c r="H146" s="233">
        <v>1095</v>
      </c>
      <c r="I146" s="234"/>
      <c r="J146" s="235">
        <f>ROUND(I146*H146,2)</f>
        <v>0</v>
      </c>
      <c r="K146" s="236"/>
      <c r="L146" s="45"/>
      <c r="M146" s="237" t="s">
        <v>1</v>
      </c>
      <c r="N146" s="238" t="s">
        <v>41</v>
      </c>
      <c r="O146" s="92"/>
      <c r="P146" s="239">
        <f>O146*H146</f>
        <v>0</v>
      </c>
      <c r="Q146" s="239">
        <v>0</v>
      </c>
      <c r="R146" s="239">
        <f>Q146*H146</f>
        <v>0</v>
      </c>
      <c r="S146" s="239">
        <v>0</v>
      </c>
      <c r="T146" s="24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1" t="s">
        <v>209</v>
      </c>
      <c r="AT146" s="241" t="s">
        <v>205</v>
      </c>
      <c r="AU146" s="241" t="s">
        <v>83</v>
      </c>
      <c r="AY146" s="18" t="s">
        <v>203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8" t="s">
        <v>83</v>
      </c>
      <c r="BK146" s="242">
        <f>ROUND(I146*H146,2)</f>
        <v>0</v>
      </c>
      <c r="BL146" s="18" t="s">
        <v>209</v>
      </c>
      <c r="BM146" s="241" t="s">
        <v>329</v>
      </c>
    </row>
    <row r="147" s="2" customFormat="1" ht="16.5" customHeight="1">
      <c r="A147" s="39"/>
      <c r="B147" s="40"/>
      <c r="C147" s="229" t="s">
        <v>267</v>
      </c>
      <c r="D147" s="229" t="s">
        <v>205</v>
      </c>
      <c r="E147" s="230" t="s">
        <v>267</v>
      </c>
      <c r="F147" s="231" t="s">
        <v>2326</v>
      </c>
      <c r="G147" s="232" t="s">
        <v>336</v>
      </c>
      <c r="H147" s="233">
        <v>845</v>
      </c>
      <c r="I147" s="234"/>
      <c r="J147" s="235">
        <f>ROUND(I147*H147,2)</f>
        <v>0</v>
      </c>
      <c r="K147" s="236"/>
      <c r="L147" s="45"/>
      <c r="M147" s="237" t="s">
        <v>1</v>
      </c>
      <c r="N147" s="238" t="s">
        <v>41</v>
      </c>
      <c r="O147" s="92"/>
      <c r="P147" s="239">
        <f>O147*H147</f>
        <v>0</v>
      </c>
      <c r="Q147" s="239">
        <v>0</v>
      </c>
      <c r="R147" s="239">
        <f>Q147*H147</f>
        <v>0</v>
      </c>
      <c r="S147" s="239">
        <v>0</v>
      </c>
      <c r="T147" s="24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1" t="s">
        <v>209</v>
      </c>
      <c r="AT147" s="241" t="s">
        <v>205</v>
      </c>
      <c r="AU147" s="241" t="s">
        <v>83</v>
      </c>
      <c r="AY147" s="18" t="s">
        <v>203</v>
      </c>
      <c r="BE147" s="242">
        <f>IF(N147="základní",J147,0)</f>
        <v>0</v>
      </c>
      <c r="BF147" s="242">
        <f>IF(N147="snížená",J147,0)</f>
        <v>0</v>
      </c>
      <c r="BG147" s="242">
        <f>IF(N147="zákl. přenesená",J147,0)</f>
        <v>0</v>
      </c>
      <c r="BH147" s="242">
        <f>IF(N147="sníž. přenesená",J147,0)</f>
        <v>0</v>
      </c>
      <c r="BI147" s="242">
        <f>IF(N147="nulová",J147,0)</f>
        <v>0</v>
      </c>
      <c r="BJ147" s="18" t="s">
        <v>83</v>
      </c>
      <c r="BK147" s="242">
        <f>ROUND(I147*H147,2)</f>
        <v>0</v>
      </c>
      <c r="BL147" s="18" t="s">
        <v>209</v>
      </c>
      <c r="BM147" s="241" t="s">
        <v>338</v>
      </c>
    </row>
    <row r="148" s="2" customFormat="1" ht="16.5" customHeight="1">
      <c r="A148" s="39"/>
      <c r="B148" s="40"/>
      <c r="C148" s="229" t="s">
        <v>272</v>
      </c>
      <c r="D148" s="229" t="s">
        <v>205</v>
      </c>
      <c r="E148" s="230" t="s">
        <v>272</v>
      </c>
      <c r="F148" s="231" t="s">
        <v>2327</v>
      </c>
      <c r="G148" s="232" t="s">
        <v>797</v>
      </c>
      <c r="H148" s="233">
        <v>6</v>
      </c>
      <c r="I148" s="234"/>
      <c r="J148" s="235">
        <f>ROUND(I148*H148,2)</f>
        <v>0</v>
      </c>
      <c r="K148" s="236"/>
      <c r="L148" s="45"/>
      <c r="M148" s="237" t="s">
        <v>1</v>
      </c>
      <c r="N148" s="238" t="s">
        <v>41</v>
      </c>
      <c r="O148" s="92"/>
      <c r="P148" s="239">
        <f>O148*H148</f>
        <v>0</v>
      </c>
      <c r="Q148" s="239">
        <v>0</v>
      </c>
      <c r="R148" s="239">
        <f>Q148*H148</f>
        <v>0</v>
      </c>
      <c r="S148" s="239">
        <v>0</v>
      </c>
      <c r="T148" s="24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1" t="s">
        <v>209</v>
      </c>
      <c r="AT148" s="241" t="s">
        <v>205</v>
      </c>
      <c r="AU148" s="241" t="s">
        <v>83</v>
      </c>
      <c r="AY148" s="18" t="s">
        <v>203</v>
      </c>
      <c r="BE148" s="242">
        <f>IF(N148="základní",J148,0)</f>
        <v>0</v>
      </c>
      <c r="BF148" s="242">
        <f>IF(N148="snížená",J148,0)</f>
        <v>0</v>
      </c>
      <c r="BG148" s="242">
        <f>IF(N148="zákl. přenesená",J148,0)</f>
        <v>0</v>
      </c>
      <c r="BH148" s="242">
        <f>IF(N148="sníž. přenesená",J148,0)</f>
        <v>0</v>
      </c>
      <c r="BI148" s="242">
        <f>IF(N148="nulová",J148,0)</f>
        <v>0</v>
      </c>
      <c r="BJ148" s="18" t="s">
        <v>83</v>
      </c>
      <c r="BK148" s="242">
        <f>ROUND(I148*H148,2)</f>
        <v>0</v>
      </c>
      <c r="BL148" s="18" t="s">
        <v>209</v>
      </c>
      <c r="BM148" s="241" t="s">
        <v>210</v>
      </c>
    </row>
    <row r="149" s="2" customFormat="1" ht="16.5" customHeight="1">
      <c r="A149" s="39"/>
      <c r="B149" s="40"/>
      <c r="C149" s="229" t="s">
        <v>277</v>
      </c>
      <c r="D149" s="229" t="s">
        <v>205</v>
      </c>
      <c r="E149" s="230" t="s">
        <v>277</v>
      </c>
      <c r="F149" s="231" t="s">
        <v>2328</v>
      </c>
      <c r="G149" s="232" t="s">
        <v>797</v>
      </c>
      <c r="H149" s="233">
        <v>25</v>
      </c>
      <c r="I149" s="234"/>
      <c r="J149" s="235">
        <f>ROUND(I149*H149,2)</f>
        <v>0</v>
      </c>
      <c r="K149" s="236"/>
      <c r="L149" s="45"/>
      <c r="M149" s="237" t="s">
        <v>1</v>
      </c>
      <c r="N149" s="238" t="s">
        <v>41</v>
      </c>
      <c r="O149" s="92"/>
      <c r="P149" s="239">
        <f>O149*H149</f>
        <v>0</v>
      </c>
      <c r="Q149" s="239">
        <v>0</v>
      </c>
      <c r="R149" s="239">
        <f>Q149*H149</f>
        <v>0</v>
      </c>
      <c r="S149" s="239">
        <v>0</v>
      </c>
      <c r="T149" s="24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1" t="s">
        <v>209</v>
      </c>
      <c r="AT149" s="241" t="s">
        <v>205</v>
      </c>
      <c r="AU149" s="241" t="s">
        <v>83</v>
      </c>
      <c r="AY149" s="18" t="s">
        <v>203</v>
      </c>
      <c r="BE149" s="242">
        <f>IF(N149="základní",J149,0)</f>
        <v>0</v>
      </c>
      <c r="BF149" s="242">
        <f>IF(N149="snížená",J149,0)</f>
        <v>0</v>
      </c>
      <c r="BG149" s="242">
        <f>IF(N149="zákl. přenesená",J149,0)</f>
        <v>0</v>
      </c>
      <c r="BH149" s="242">
        <f>IF(N149="sníž. přenesená",J149,0)</f>
        <v>0</v>
      </c>
      <c r="BI149" s="242">
        <f>IF(N149="nulová",J149,0)</f>
        <v>0</v>
      </c>
      <c r="BJ149" s="18" t="s">
        <v>83</v>
      </c>
      <c r="BK149" s="242">
        <f>ROUND(I149*H149,2)</f>
        <v>0</v>
      </c>
      <c r="BL149" s="18" t="s">
        <v>209</v>
      </c>
      <c r="BM149" s="241" t="s">
        <v>214</v>
      </c>
    </row>
    <row r="150" s="2" customFormat="1" ht="16.5" customHeight="1">
      <c r="A150" s="39"/>
      <c r="B150" s="40"/>
      <c r="C150" s="229" t="s">
        <v>283</v>
      </c>
      <c r="D150" s="229" t="s">
        <v>205</v>
      </c>
      <c r="E150" s="230" t="s">
        <v>283</v>
      </c>
      <c r="F150" s="231" t="s">
        <v>2329</v>
      </c>
      <c r="G150" s="232" t="s">
        <v>797</v>
      </c>
      <c r="H150" s="233">
        <v>1</v>
      </c>
      <c r="I150" s="234"/>
      <c r="J150" s="235">
        <f>ROUND(I150*H150,2)</f>
        <v>0</v>
      </c>
      <c r="K150" s="236"/>
      <c r="L150" s="45"/>
      <c r="M150" s="237" t="s">
        <v>1</v>
      </c>
      <c r="N150" s="238" t="s">
        <v>41</v>
      </c>
      <c r="O150" s="92"/>
      <c r="P150" s="239">
        <f>O150*H150</f>
        <v>0</v>
      </c>
      <c r="Q150" s="239">
        <v>0</v>
      </c>
      <c r="R150" s="239">
        <f>Q150*H150</f>
        <v>0</v>
      </c>
      <c r="S150" s="239">
        <v>0</v>
      </c>
      <c r="T150" s="24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209</v>
      </c>
      <c r="AT150" s="241" t="s">
        <v>205</v>
      </c>
      <c r="AU150" s="241" t="s">
        <v>83</v>
      </c>
      <c r="AY150" s="18" t="s">
        <v>203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83</v>
      </c>
      <c r="BK150" s="242">
        <f>ROUND(I150*H150,2)</f>
        <v>0</v>
      </c>
      <c r="BL150" s="18" t="s">
        <v>209</v>
      </c>
      <c r="BM150" s="241" t="s">
        <v>381</v>
      </c>
    </row>
    <row r="151" s="2" customFormat="1" ht="16.5" customHeight="1">
      <c r="A151" s="39"/>
      <c r="B151" s="40"/>
      <c r="C151" s="229" t="s">
        <v>288</v>
      </c>
      <c r="D151" s="229" t="s">
        <v>205</v>
      </c>
      <c r="E151" s="230" t="s">
        <v>288</v>
      </c>
      <c r="F151" s="231" t="s">
        <v>2216</v>
      </c>
      <c r="G151" s="232" t="s">
        <v>797</v>
      </c>
      <c r="H151" s="233">
        <v>1</v>
      </c>
      <c r="I151" s="234"/>
      <c r="J151" s="235">
        <f>ROUND(I151*H151,2)</f>
        <v>0</v>
      </c>
      <c r="K151" s="236"/>
      <c r="L151" s="45"/>
      <c r="M151" s="237" t="s">
        <v>1</v>
      </c>
      <c r="N151" s="238" t="s">
        <v>41</v>
      </c>
      <c r="O151" s="92"/>
      <c r="P151" s="239">
        <f>O151*H151</f>
        <v>0</v>
      </c>
      <c r="Q151" s="239">
        <v>0</v>
      </c>
      <c r="R151" s="239">
        <f>Q151*H151</f>
        <v>0</v>
      </c>
      <c r="S151" s="239">
        <v>0</v>
      </c>
      <c r="T151" s="24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1" t="s">
        <v>209</v>
      </c>
      <c r="AT151" s="241" t="s">
        <v>205</v>
      </c>
      <c r="AU151" s="241" t="s">
        <v>83</v>
      </c>
      <c r="AY151" s="18" t="s">
        <v>203</v>
      </c>
      <c r="BE151" s="242">
        <f>IF(N151="základní",J151,0)</f>
        <v>0</v>
      </c>
      <c r="BF151" s="242">
        <f>IF(N151="snížená",J151,0)</f>
        <v>0</v>
      </c>
      <c r="BG151" s="242">
        <f>IF(N151="zákl. přenesená",J151,0)</f>
        <v>0</v>
      </c>
      <c r="BH151" s="242">
        <f>IF(N151="sníž. přenesená",J151,0)</f>
        <v>0</v>
      </c>
      <c r="BI151" s="242">
        <f>IF(N151="nulová",J151,0)</f>
        <v>0</v>
      </c>
      <c r="BJ151" s="18" t="s">
        <v>83</v>
      </c>
      <c r="BK151" s="242">
        <f>ROUND(I151*H151,2)</f>
        <v>0</v>
      </c>
      <c r="BL151" s="18" t="s">
        <v>209</v>
      </c>
      <c r="BM151" s="241" t="s">
        <v>217</v>
      </c>
    </row>
    <row r="152" s="2" customFormat="1" ht="16.5" customHeight="1">
      <c r="A152" s="39"/>
      <c r="B152" s="40"/>
      <c r="C152" s="229" t="s">
        <v>294</v>
      </c>
      <c r="D152" s="229" t="s">
        <v>205</v>
      </c>
      <c r="E152" s="230" t="s">
        <v>294</v>
      </c>
      <c r="F152" s="231" t="s">
        <v>2217</v>
      </c>
      <c r="G152" s="232" t="s">
        <v>797</v>
      </c>
      <c r="H152" s="233">
        <v>1</v>
      </c>
      <c r="I152" s="234"/>
      <c r="J152" s="235">
        <f>ROUND(I152*H152,2)</f>
        <v>0</v>
      </c>
      <c r="K152" s="236"/>
      <c r="L152" s="45"/>
      <c r="M152" s="237" t="s">
        <v>1</v>
      </c>
      <c r="N152" s="238" t="s">
        <v>41</v>
      </c>
      <c r="O152" s="92"/>
      <c r="P152" s="239">
        <f>O152*H152</f>
        <v>0</v>
      </c>
      <c r="Q152" s="239">
        <v>0</v>
      </c>
      <c r="R152" s="239">
        <f>Q152*H152</f>
        <v>0</v>
      </c>
      <c r="S152" s="239">
        <v>0</v>
      </c>
      <c r="T152" s="24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1" t="s">
        <v>209</v>
      </c>
      <c r="AT152" s="241" t="s">
        <v>205</v>
      </c>
      <c r="AU152" s="241" t="s">
        <v>83</v>
      </c>
      <c r="AY152" s="18" t="s">
        <v>203</v>
      </c>
      <c r="BE152" s="242">
        <f>IF(N152="základní",J152,0)</f>
        <v>0</v>
      </c>
      <c r="BF152" s="242">
        <f>IF(N152="snížená",J152,0)</f>
        <v>0</v>
      </c>
      <c r="BG152" s="242">
        <f>IF(N152="zákl. přenesená",J152,0)</f>
        <v>0</v>
      </c>
      <c r="BH152" s="242">
        <f>IF(N152="sníž. přenesená",J152,0)</f>
        <v>0</v>
      </c>
      <c r="BI152" s="242">
        <f>IF(N152="nulová",J152,0)</f>
        <v>0</v>
      </c>
      <c r="BJ152" s="18" t="s">
        <v>83</v>
      </c>
      <c r="BK152" s="242">
        <f>ROUND(I152*H152,2)</f>
        <v>0</v>
      </c>
      <c r="BL152" s="18" t="s">
        <v>209</v>
      </c>
      <c r="BM152" s="241" t="s">
        <v>413</v>
      </c>
    </row>
    <row r="153" s="2" customFormat="1" ht="16.5" customHeight="1">
      <c r="A153" s="39"/>
      <c r="B153" s="40"/>
      <c r="C153" s="229" t="s">
        <v>299</v>
      </c>
      <c r="D153" s="229" t="s">
        <v>205</v>
      </c>
      <c r="E153" s="230" t="s">
        <v>299</v>
      </c>
      <c r="F153" s="231" t="s">
        <v>2330</v>
      </c>
      <c r="G153" s="232" t="s">
        <v>797</v>
      </c>
      <c r="H153" s="233">
        <v>1</v>
      </c>
      <c r="I153" s="234"/>
      <c r="J153" s="235">
        <f>ROUND(I153*H153,2)</f>
        <v>0</v>
      </c>
      <c r="K153" s="236"/>
      <c r="L153" s="45"/>
      <c r="M153" s="237" t="s">
        <v>1</v>
      </c>
      <c r="N153" s="238" t="s">
        <v>41</v>
      </c>
      <c r="O153" s="92"/>
      <c r="P153" s="239">
        <f>O153*H153</f>
        <v>0</v>
      </c>
      <c r="Q153" s="239">
        <v>0</v>
      </c>
      <c r="R153" s="239">
        <f>Q153*H153</f>
        <v>0</v>
      </c>
      <c r="S153" s="239">
        <v>0</v>
      </c>
      <c r="T153" s="24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1" t="s">
        <v>209</v>
      </c>
      <c r="AT153" s="241" t="s">
        <v>205</v>
      </c>
      <c r="AU153" s="241" t="s">
        <v>83</v>
      </c>
      <c r="AY153" s="18" t="s">
        <v>203</v>
      </c>
      <c r="BE153" s="242">
        <f>IF(N153="základní",J153,0)</f>
        <v>0</v>
      </c>
      <c r="BF153" s="242">
        <f>IF(N153="snížená",J153,0)</f>
        <v>0</v>
      </c>
      <c r="BG153" s="242">
        <f>IF(N153="zákl. přenesená",J153,0)</f>
        <v>0</v>
      </c>
      <c r="BH153" s="242">
        <f>IF(N153="sníž. přenesená",J153,0)</f>
        <v>0</v>
      </c>
      <c r="BI153" s="242">
        <f>IF(N153="nulová",J153,0)</f>
        <v>0</v>
      </c>
      <c r="BJ153" s="18" t="s">
        <v>83</v>
      </c>
      <c r="BK153" s="242">
        <f>ROUND(I153*H153,2)</f>
        <v>0</v>
      </c>
      <c r="BL153" s="18" t="s">
        <v>209</v>
      </c>
      <c r="BM153" s="241" t="s">
        <v>424</v>
      </c>
    </row>
    <row r="154" s="12" customFormat="1" ht="25.92" customHeight="1">
      <c r="A154" s="12"/>
      <c r="B154" s="213"/>
      <c r="C154" s="214"/>
      <c r="D154" s="215" t="s">
        <v>75</v>
      </c>
      <c r="E154" s="216" t="s">
        <v>2331</v>
      </c>
      <c r="F154" s="216" t="s">
        <v>2332</v>
      </c>
      <c r="G154" s="214"/>
      <c r="H154" s="214"/>
      <c r="I154" s="217"/>
      <c r="J154" s="218">
        <f>BK154</f>
        <v>0</v>
      </c>
      <c r="K154" s="214"/>
      <c r="L154" s="219"/>
      <c r="M154" s="220"/>
      <c r="N154" s="221"/>
      <c r="O154" s="221"/>
      <c r="P154" s="222">
        <f>P155</f>
        <v>0</v>
      </c>
      <c r="Q154" s="221"/>
      <c r="R154" s="222">
        <f>R155</f>
        <v>0</v>
      </c>
      <c r="S154" s="221"/>
      <c r="T154" s="223">
        <f>T155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4" t="s">
        <v>83</v>
      </c>
      <c r="AT154" s="225" t="s">
        <v>75</v>
      </c>
      <c r="AU154" s="225" t="s">
        <v>76</v>
      </c>
      <c r="AY154" s="224" t="s">
        <v>203</v>
      </c>
      <c r="BK154" s="226">
        <f>BK155</f>
        <v>0</v>
      </c>
    </row>
    <row r="155" s="2" customFormat="1" ht="16.5" customHeight="1">
      <c r="A155" s="39"/>
      <c r="B155" s="40"/>
      <c r="C155" s="229" t="s">
        <v>7</v>
      </c>
      <c r="D155" s="229" t="s">
        <v>205</v>
      </c>
      <c r="E155" s="230" t="s">
        <v>7</v>
      </c>
      <c r="F155" s="231" t="s">
        <v>2333</v>
      </c>
      <c r="G155" s="232" t="s">
        <v>1524</v>
      </c>
      <c r="H155" s="233">
        <v>1</v>
      </c>
      <c r="I155" s="234"/>
      <c r="J155" s="235">
        <f>ROUND(I155*H155,2)</f>
        <v>0</v>
      </c>
      <c r="K155" s="236"/>
      <c r="L155" s="45"/>
      <c r="M155" s="306" t="s">
        <v>1</v>
      </c>
      <c r="N155" s="307" t="s">
        <v>41</v>
      </c>
      <c r="O155" s="308"/>
      <c r="P155" s="309">
        <f>O155*H155</f>
        <v>0</v>
      </c>
      <c r="Q155" s="309">
        <v>0</v>
      </c>
      <c r="R155" s="309">
        <f>Q155*H155</f>
        <v>0</v>
      </c>
      <c r="S155" s="309">
        <v>0</v>
      </c>
      <c r="T155" s="31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1" t="s">
        <v>209</v>
      </c>
      <c r="AT155" s="241" t="s">
        <v>205</v>
      </c>
      <c r="AU155" s="241" t="s">
        <v>83</v>
      </c>
      <c r="AY155" s="18" t="s">
        <v>203</v>
      </c>
      <c r="BE155" s="242">
        <f>IF(N155="základní",J155,0)</f>
        <v>0</v>
      </c>
      <c r="BF155" s="242">
        <f>IF(N155="snížená",J155,0)</f>
        <v>0</v>
      </c>
      <c r="BG155" s="242">
        <f>IF(N155="zákl. přenesená",J155,0)</f>
        <v>0</v>
      </c>
      <c r="BH155" s="242">
        <f>IF(N155="sníž. přenesená",J155,0)</f>
        <v>0</v>
      </c>
      <c r="BI155" s="242">
        <f>IF(N155="nulová",J155,0)</f>
        <v>0</v>
      </c>
      <c r="BJ155" s="18" t="s">
        <v>83</v>
      </c>
      <c r="BK155" s="242">
        <f>ROUND(I155*H155,2)</f>
        <v>0</v>
      </c>
      <c r="BL155" s="18" t="s">
        <v>209</v>
      </c>
      <c r="BM155" s="241" t="s">
        <v>221</v>
      </c>
    </row>
    <row r="156" s="2" customFormat="1" ht="6.96" customHeight="1">
      <c r="A156" s="39"/>
      <c r="B156" s="67"/>
      <c r="C156" s="68"/>
      <c r="D156" s="68"/>
      <c r="E156" s="68"/>
      <c r="F156" s="68"/>
      <c r="G156" s="68"/>
      <c r="H156" s="68"/>
      <c r="I156" s="68"/>
      <c r="J156" s="68"/>
      <c r="K156" s="68"/>
      <c r="L156" s="45"/>
      <c r="M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</row>
  </sheetData>
  <sheetProtection sheet="1" autoFilter="0" formatColumns="0" formatRows="0" objects="1" scenarios="1" spinCount="100000" saltValue="g3KPmIv6xvHIBgQBvrZXnqbcGpeiaKnismk1BU+h6u5Omn5opqzUIZtFHP+x/sTeA9ncB8PiLqwnWmGTMig02A==" hashValue="iRI+BlYbYRyd9KkA7+p+d3tBX0F7H6i3x7lWcHyDTO9GlhLS84FIA+G5D7vSwHr2GQUYpesQtrcAJPx9bOXYAA==" algorithmName="SHA-512" password="99DC"/>
  <autoFilter ref="C128:K155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5:H115"/>
    <mergeCell ref="E119:H119"/>
    <mergeCell ref="E117:H117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121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157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Objekty OU, část D a DM</v>
      </c>
      <c r="F7" s="152"/>
      <c r="G7" s="152"/>
      <c r="H7" s="152"/>
      <c r="L7" s="21"/>
    </row>
    <row r="8">
      <c r="B8" s="21"/>
      <c r="D8" s="152" t="s">
        <v>158</v>
      </c>
      <c r="L8" s="21"/>
    </row>
    <row r="9" s="1" customFormat="1" ht="16.5" customHeight="1">
      <c r="B9" s="21"/>
      <c r="E9" s="153" t="s">
        <v>159</v>
      </c>
      <c r="F9" s="1"/>
      <c r="G9" s="1"/>
      <c r="H9" s="1"/>
      <c r="L9" s="21"/>
    </row>
    <row r="10" s="1" customFormat="1" ht="12" customHeight="1">
      <c r="B10" s="21"/>
      <c r="D10" s="152" t="s">
        <v>160</v>
      </c>
      <c r="L10" s="21"/>
    </row>
    <row r="11" s="2" customFormat="1" ht="16.5" customHeight="1">
      <c r="A11" s="39"/>
      <c r="B11" s="45"/>
      <c r="C11" s="39"/>
      <c r="D11" s="39"/>
      <c r="E11" s="164" t="s">
        <v>2154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2155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4" t="s">
        <v>2334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5" t="str">
        <f>'Rekapitulace stavby'!AN8</f>
        <v>31. 8. 2018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26</v>
      </c>
      <c r="F19" s="39"/>
      <c r="G19" s="39"/>
      <c r="H19" s="39"/>
      <c r="I19" s="152" t="s">
        <v>27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28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27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30</v>
      </c>
      <c r="E24" s="39"/>
      <c r="F24" s="39"/>
      <c r="G24" s="39"/>
      <c r="H24" s="39"/>
      <c r="I24" s="152" t="s">
        <v>25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31</v>
      </c>
      <c r="F25" s="39"/>
      <c r="G25" s="39"/>
      <c r="H25" s="39"/>
      <c r="I25" s="152" t="s">
        <v>27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33</v>
      </c>
      <c r="E27" s="39"/>
      <c r="F27" s="39"/>
      <c r="G27" s="39"/>
      <c r="H27" s="39"/>
      <c r="I27" s="152" t="s">
        <v>25</v>
      </c>
      <c r="J27" s="142" t="str">
        <f>IF('Rekapitulace stavby'!AN19="","",'Rekapitulace stavby'!AN19)</f>
        <v/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tr">
        <f>IF('Rekapitulace stavby'!E20="","",'Rekapitulace stavby'!E20)</f>
        <v xml:space="preserve"> </v>
      </c>
      <c r="F28" s="39"/>
      <c r="G28" s="39"/>
      <c r="H28" s="39"/>
      <c r="I28" s="152" t="s">
        <v>27</v>
      </c>
      <c r="J28" s="142" t="str">
        <f>IF('Rekapitulace stavby'!AN20="","",'Rekapitulace stavby'!AN20)</f>
        <v/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34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43.25" customHeight="1">
      <c r="A31" s="156"/>
      <c r="B31" s="157"/>
      <c r="C31" s="156"/>
      <c r="D31" s="156"/>
      <c r="E31" s="158" t="s">
        <v>2157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1" t="s">
        <v>36</v>
      </c>
      <c r="E34" s="39"/>
      <c r="F34" s="39"/>
      <c r="G34" s="39"/>
      <c r="H34" s="39"/>
      <c r="I34" s="39"/>
      <c r="J34" s="162">
        <f>ROUND(J126,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0"/>
      <c r="E35" s="160"/>
      <c r="F35" s="160"/>
      <c r="G35" s="160"/>
      <c r="H35" s="160"/>
      <c r="I35" s="160"/>
      <c r="J35" s="160"/>
      <c r="K35" s="160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3" t="s">
        <v>38</v>
      </c>
      <c r="G36" s="39"/>
      <c r="H36" s="39"/>
      <c r="I36" s="163" t="s">
        <v>37</v>
      </c>
      <c r="J36" s="163" t="s">
        <v>39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4" t="s">
        <v>40</v>
      </c>
      <c r="E37" s="152" t="s">
        <v>41</v>
      </c>
      <c r="F37" s="165">
        <f>ROUND((SUM(BE126:BE151)),  2)</f>
        <v>0</v>
      </c>
      <c r="G37" s="39"/>
      <c r="H37" s="39"/>
      <c r="I37" s="166">
        <v>0.20999999999999999</v>
      </c>
      <c r="J37" s="165">
        <f>ROUND(((SUM(BE126:BE151))*I37),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42</v>
      </c>
      <c r="F38" s="165">
        <f>ROUND((SUM(BF126:BF151)),  2)</f>
        <v>0</v>
      </c>
      <c r="G38" s="39"/>
      <c r="H38" s="39"/>
      <c r="I38" s="166">
        <v>0.12</v>
      </c>
      <c r="J38" s="165">
        <f>ROUND(((SUM(BF126:BF151))*I38),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43</v>
      </c>
      <c r="F39" s="165">
        <f>ROUND((SUM(BG126:BG151)),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44</v>
      </c>
      <c r="F40" s="165">
        <f>ROUND((SUM(BH126:BH151)),  2)</f>
        <v>0</v>
      </c>
      <c r="G40" s="39"/>
      <c r="H40" s="39"/>
      <c r="I40" s="166">
        <v>0.12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45</v>
      </c>
      <c r="F41" s="165">
        <f>ROUND((SUM(BI126:BI151)),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46</v>
      </c>
      <c r="E43" s="169"/>
      <c r="F43" s="169"/>
      <c r="G43" s="170" t="s">
        <v>47</v>
      </c>
      <c r="H43" s="171" t="s">
        <v>48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Objekty OU, část D a DM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158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159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160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311" t="s">
        <v>2154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2155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D.1.4.4e - Evakuační rozhlas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 xml:space="preserve"> </v>
      </c>
      <c r="G93" s="41"/>
      <c r="H93" s="41"/>
      <c r="I93" s="33" t="s">
        <v>22</v>
      </c>
      <c r="J93" s="80" t="str">
        <f>IF(J16="","",J16)</f>
        <v>31. 8. 2018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Ostravská univerzita</v>
      </c>
      <c r="G95" s="41"/>
      <c r="H95" s="41"/>
      <c r="I95" s="33" t="s">
        <v>30</v>
      </c>
      <c r="J95" s="37" t="str">
        <f>E25</f>
        <v>Marpo s.r.o.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33</v>
      </c>
      <c r="J96" s="37" t="str">
        <f>E28</f>
        <v xml:space="preserve"> 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6" t="s">
        <v>164</v>
      </c>
      <c r="D98" s="187"/>
      <c r="E98" s="187"/>
      <c r="F98" s="187"/>
      <c r="G98" s="187"/>
      <c r="H98" s="187"/>
      <c r="I98" s="187"/>
      <c r="J98" s="188" t="s">
        <v>165</v>
      </c>
      <c r="K98" s="187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89" t="s">
        <v>166</v>
      </c>
      <c r="D100" s="41"/>
      <c r="E100" s="41"/>
      <c r="F100" s="41"/>
      <c r="G100" s="41"/>
      <c r="H100" s="41"/>
      <c r="I100" s="41"/>
      <c r="J100" s="111">
        <f>J126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167</v>
      </c>
    </row>
    <row r="101" s="9" customFormat="1" ht="24.96" customHeight="1">
      <c r="A101" s="9"/>
      <c r="B101" s="190"/>
      <c r="C101" s="191"/>
      <c r="D101" s="192" t="s">
        <v>2335</v>
      </c>
      <c r="E101" s="193"/>
      <c r="F101" s="193"/>
      <c r="G101" s="193"/>
      <c r="H101" s="193"/>
      <c r="I101" s="193"/>
      <c r="J101" s="194">
        <f>J127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2336</v>
      </c>
      <c r="E102" s="193"/>
      <c r="F102" s="193"/>
      <c r="G102" s="193"/>
      <c r="H102" s="193"/>
      <c r="I102" s="193"/>
      <c r="J102" s="194">
        <f>J149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188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5" t="str">
        <f>E7</f>
        <v>Objekty OU, část D a DM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158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1" customFormat="1" ht="16.5" customHeight="1">
      <c r="B114" s="22"/>
      <c r="C114" s="23"/>
      <c r="D114" s="23"/>
      <c r="E114" s="185" t="s">
        <v>159</v>
      </c>
      <c r="F114" s="23"/>
      <c r="G114" s="23"/>
      <c r="H114" s="23"/>
      <c r="I114" s="23"/>
      <c r="J114" s="23"/>
      <c r="K114" s="23"/>
      <c r="L114" s="21"/>
    </row>
    <row r="115" s="1" customFormat="1" ht="12" customHeight="1">
      <c r="B115" s="22"/>
      <c r="C115" s="33" t="s">
        <v>160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="2" customFormat="1" ht="16.5" customHeight="1">
      <c r="A116" s="39"/>
      <c r="B116" s="40"/>
      <c r="C116" s="41"/>
      <c r="D116" s="41"/>
      <c r="E116" s="311" t="s">
        <v>2154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2155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77" t="str">
        <f>E13</f>
        <v>D.1.4.4e - Evakuační rozhlas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20</v>
      </c>
      <c r="D120" s="41"/>
      <c r="E120" s="41"/>
      <c r="F120" s="28" t="str">
        <f>F16</f>
        <v xml:space="preserve"> </v>
      </c>
      <c r="G120" s="41"/>
      <c r="H120" s="41"/>
      <c r="I120" s="33" t="s">
        <v>22</v>
      </c>
      <c r="J120" s="80" t="str">
        <f>IF(J16="","",J16)</f>
        <v>31. 8. 2018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24</v>
      </c>
      <c r="D122" s="41"/>
      <c r="E122" s="41"/>
      <c r="F122" s="28" t="str">
        <f>E19</f>
        <v>Ostravská univerzita</v>
      </c>
      <c r="G122" s="41"/>
      <c r="H122" s="41"/>
      <c r="I122" s="33" t="s">
        <v>30</v>
      </c>
      <c r="J122" s="37" t="str">
        <f>E25</f>
        <v>Marpo s.r.o.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28</v>
      </c>
      <c r="D123" s="41"/>
      <c r="E123" s="41"/>
      <c r="F123" s="28" t="str">
        <f>IF(E22="","",E22)</f>
        <v>Vyplň údaj</v>
      </c>
      <c r="G123" s="41"/>
      <c r="H123" s="41"/>
      <c r="I123" s="33" t="s">
        <v>33</v>
      </c>
      <c r="J123" s="37" t="str">
        <f>E28</f>
        <v xml:space="preserve"> 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201"/>
      <c r="B125" s="202"/>
      <c r="C125" s="203" t="s">
        <v>189</v>
      </c>
      <c r="D125" s="204" t="s">
        <v>61</v>
      </c>
      <c r="E125" s="204" t="s">
        <v>57</v>
      </c>
      <c r="F125" s="204" t="s">
        <v>58</v>
      </c>
      <c r="G125" s="204" t="s">
        <v>190</v>
      </c>
      <c r="H125" s="204" t="s">
        <v>191</v>
      </c>
      <c r="I125" s="204" t="s">
        <v>192</v>
      </c>
      <c r="J125" s="205" t="s">
        <v>165</v>
      </c>
      <c r="K125" s="206" t="s">
        <v>193</v>
      </c>
      <c r="L125" s="207"/>
      <c r="M125" s="101" t="s">
        <v>1</v>
      </c>
      <c r="N125" s="102" t="s">
        <v>40</v>
      </c>
      <c r="O125" s="102" t="s">
        <v>194</v>
      </c>
      <c r="P125" s="102" t="s">
        <v>195</v>
      </c>
      <c r="Q125" s="102" t="s">
        <v>196</v>
      </c>
      <c r="R125" s="102" t="s">
        <v>197</v>
      </c>
      <c r="S125" s="102" t="s">
        <v>198</v>
      </c>
      <c r="T125" s="103" t="s">
        <v>199</v>
      </c>
      <c r="U125" s="201"/>
      <c r="V125" s="201"/>
      <c r="W125" s="201"/>
      <c r="X125" s="201"/>
      <c r="Y125" s="201"/>
      <c r="Z125" s="201"/>
      <c r="AA125" s="201"/>
      <c r="AB125" s="201"/>
      <c r="AC125" s="201"/>
      <c r="AD125" s="201"/>
      <c r="AE125" s="201"/>
    </row>
    <row r="126" s="2" customFormat="1" ht="22.8" customHeight="1">
      <c r="A126" s="39"/>
      <c r="B126" s="40"/>
      <c r="C126" s="108" t="s">
        <v>200</v>
      </c>
      <c r="D126" s="41"/>
      <c r="E126" s="41"/>
      <c r="F126" s="41"/>
      <c r="G126" s="41"/>
      <c r="H126" s="41"/>
      <c r="I126" s="41"/>
      <c r="J126" s="208">
        <f>BK126</f>
        <v>0</v>
      </c>
      <c r="K126" s="41"/>
      <c r="L126" s="45"/>
      <c r="M126" s="104"/>
      <c r="N126" s="209"/>
      <c r="O126" s="105"/>
      <c r="P126" s="210">
        <f>P127+P149</f>
        <v>0</v>
      </c>
      <c r="Q126" s="105"/>
      <c r="R126" s="210">
        <f>R127+R149</f>
        <v>0</v>
      </c>
      <c r="S126" s="105"/>
      <c r="T126" s="211">
        <f>T127+T149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75</v>
      </c>
      <c r="AU126" s="18" t="s">
        <v>167</v>
      </c>
      <c r="BK126" s="212">
        <f>BK127+BK149</f>
        <v>0</v>
      </c>
    </row>
    <row r="127" s="12" customFormat="1" ht="25.92" customHeight="1">
      <c r="A127" s="12"/>
      <c r="B127" s="213"/>
      <c r="C127" s="214"/>
      <c r="D127" s="215" t="s">
        <v>75</v>
      </c>
      <c r="E127" s="216" t="s">
        <v>2161</v>
      </c>
      <c r="F127" s="216" t="s">
        <v>2337</v>
      </c>
      <c r="G127" s="214"/>
      <c r="H127" s="214"/>
      <c r="I127" s="217"/>
      <c r="J127" s="218">
        <f>BK127</f>
        <v>0</v>
      </c>
      <c r="K127" s="214"/>
      <c r="L127" s="219"/>
      <c r="M127" s="220"/>
      <c r="N127" s="221"/>
      <c r="O127" s="221"/>
      <c r="P127" s="222">
        <f>SUM(P128:P148)</f>
        <v>0</v>
      </c>
      <c r="Q127" s="221"/>
      <c r="R127" s="222">
        <f>SUM(R128:R148)</f>
        <v>0</v>
      </c>
      <c r="S127" s="221"/>
      <c r="T127" s="223">
        <f>SUM(T128:T148)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4" t="s">
        <v>83</v>
      </c>
      <c r="AT127" s="225" t="s">
        <v>75</v>
      </c>
      <c r="AU127" s="225" t="s">
        <v>76</v>
      </c>
      <c r="AY127" s="224" t="s">
        <v>203</v>
      </c>
      <c r="BK127" s="226">
        <f>SUM(BK128:BK148)</f>
        <v>0</v>
      </c>
    </row>
    <row r="128" s="2" customFormat="1" ht="24.15" customHeight="1">
      <c r="A128" s="39"/>
      <c r="B128" s="40"/>
      <c r="C128" s="229" t="s">
        <v>83</v>
      </c>
      <c r="D128" s="229" t="s">
        <v>205</v>
      </c>
      <c r="E128" s="230" t="s">
        <v>83</v>
      </c>
      <c r="F128" s="231" t="s">
        <v>2338</v>
      </c>
      <c r="G128" s="232" t="s">
        <v>797</v>
      </c>
      <c r="H128" s="233">
        <v>1</v>
      </c>
      <c r="I128" s="234"/>
      <c r="J128" s="235">
        <f>ROUND(I128*H128,2)</f>
        <v>0</v>
      </c>
      <c r="K128" s="236"/>
      <c r="L128" s="45"/>
      <c r="M128" s="237" t="s">
        <v>1</v>
      </c>
      <c r="N128" s="238" t="s">
        <v>41</v>
      </c>
      <c r="O128" s="92"/>
      <c r="P128" s="239">
        <f>O128*H128</f>
        <v>0</v>
      </c>
      <c r="Q128" s="239">
        <v>0</v>
      </c>
      <c r="R128" s="239">
        <f>Q128*H128</f>
        <v>0</v>
      </c>
      <c r="S128" s="239">
        <v>0</v>
      </c>
      <c r="T128" s="24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41" t="s">
        <v>209</v>
      </c>
      <c r="AT128" s="241" t="s">
        <v>205</v>
      </c>
      <c r="AU128" s="241" t="s">
        <v>83</v>
      </c>
      <c r="AY128" s="18" t="s">
        <v>203</v>
      </c>
      <c r="BE128" s="242">
        <f>IF(N128="základní",J128,0)</f>
        <v>0</v>
      </c>
      <c r="BF128" s="242">
        <f>IF(N128="snížená",J128,0)</f>
        <v>0</v>
      </c>
      <c r="BG128" s="242">
        <f>IF(N128="zákl. přenesená",J128,0)</f>
        <v>0</v>
      </c>
      <c r="BH128" s="242">
        <f>IF(N128="sníž. přenesená",J128,0)</f>
        <v>0</v>
      </c>
      <c r="BI128" s="242">
        <f>IF(N128="nulová",J128,0)</f>
        <v>0</v>
      </c>
      <c r="BJ128" s="18" t="s">
        <v>83</v>
      </c>
      <c r="BK128" s="242">
        <f>ROUND(I128*H128,2)</f>
        <v>0</v>
      </c>
      <c r="BL128" s="18" t="s">
        <v>209</v>
      </c>
      <c r="BM128" s="241" t="s">
        <v>85</v>
      </c>
    </row>
    <row r="129" s="2" customFormat="1">
      <c r="A129" s="39"/>
      <c r="B129" s="40"/>
      <c r="C129" s="41"/>
      <c r="D129" s="245" t="s">
        <v>474</v>
      </c>
      <c r="E129" s="41"/>
      <c r="F129" s="276" t="s">
        <v>2339</v>
      </c>
      <c r="G129" s="41"/>
      <c r="H129" s="41"/>
      <c r="I129" s="277"/>
      <c r="J129" s="41"/>
      <c r="K129" s="41"/>
      <c r="L129" s="45"/>
      <c r="M129" s="278"/>
      <c r="N129" s="279"/>
      <c r="O129" s="92"/>
      <c r="P129" s="92"/>
      <c r="Q129" s="92"/>
      <c r="R129" s="92"/>
      <c r="S129" s="92"/>
      <c r="T129" s="93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474</v>
      </c>
      <c r="AU129" s="18" t="s">
        <v>83</v>
      </c>
    </row>
    <row r="130" s="2" customFormat="1" ht="16.5" customHeight="1">
      <c r="A130" s="39"/>
      <c r="B130" s="40"/>
      <c r="C130" s="229" t="s">
        <v>85</v>
      </c>
      <c r="D130" s="229" t="s">
        <v>205</v>
      </c>
      <c r="E130" s="230" t="s">
        <v>85</v>
      </c>
      <c r="F130" s="231" t="s">
        <v>2340</v>
      </c>
      <c r="G130" s="232" t="s">
        <v>797</v>
      </c>
      <c r="H130" s="233">
        <v>1</v>
      </c>
      <c r="I130" s="234"/>
      <c r="J130" s="235">
        <f>ROUND(I130*H130,2)</f>
        <v>0</v>
      </c>
      <c r="K130" s="236"/>
      <c r="L130" s="45"/>
      <c r="M130" s="237" t="s">
        <v>1</v>
      </c>
      <c r="N130" s="238" t="s">
        <v>41</v>
      </c>
      <c r="O130" s="92"/>
      <c r="P130" s="239">
        <f>O130*H130</f>
        <v>0</v>
      </c>
      <c r="Q130" s="239">
        <v>0</v>
      </c>
      <c r="R130" s="239">
        <f>Q130*H130</f>
        <v>0</v>
      </c>
      <c r="S130" s="239">
        <v>0</v>
      </c>
      <c r="T130" s="24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1" t="s">
        <v>209</v>
      </c>
      <c r="AT130" s="241" t="s">
        <v>205</v>
      </c>
      <c r="AU130" s="241" t="s">
        <v>83</v>
      </c>
      <c r="AY130" s="18" t="s">
        <v>203</v>
      </c>
      <c r="BE130" s="242">
        <f>IF(N130="základní",J130,0)</f>
        <v>0</v>
      </c>
      <c r="BF130" s="242">
        <f>IF(N130="snížená",J130,0)</f>
        <v>0</v>
      </c>
      <c r="BG130" s="242">
        <f>IF(N130="zákl. přenesená",J130,0)</f>
        <v>0</v>
      </c>
      <c r="BH130" s="242">
        <f>IF(N130="sníž. přenesená",J130,0)</f>
        <v>0</v>
      </c>
      <c r="BI130" s="242">
        <f>IF(N130="nulová",J130,0)</f>
        <v>0</v>
      </c>
      <c r="BJ130" s="18" t="s">
        <v>83</v>
      </c>
      <c r="BK130" s="242">
        <f>ROUND(I130*H130,2)</f>
        <v>0</v>
      </c>
      <c r="BL130" s="18" t="s">
        <v>209</v>
      </c>
      <c r="BM130" s="241" t="s">
        <v>209</v>
      </c>
    </row>
    <row r="131" s="2" customFormat="1" ht="16.5" customHeight="1">
      <c r="A131" s="39"/>
      <c r="B131" s="40"/>
      <c r="C131" s="229" t="s">
        <v>108</v>
      </c>
      <c r="D131" s="229" t="s">
        <v>205</v>
      </c>
      <c r="E131" s="230" t="s">
        <v>108</v>
      </c>
      <c r="F131" s="231" t="s">
        <v>2341</v>
      </c>
      <c r="G131" s="232" t="s">
        <v>797</v>
      </c>
      <c r="H131" s="233">
        <v>1</v>
      </c>
      <c r="I131" s="234"/>
      <c r="J131" s="235">
        <f>ROUND(I131*H131,2)</f>
        <v>0</v>
      </c>
      <c r="K131" s="236"/>
      <c r="L131" s="45"/>
      <c r="M131" s="237" t="s">
        <v>1</v>
      </c>
      <c r="N131" s="238" t="s">
        <v>41</v>
      </c>
      <c r="O131" s="92"/>
      <c r="P131" s="239">
        <f>O131*H131</f>
        <v>0</v>
      </c>
      <c r="Q131" s="239">
        <v>0</v>
      </c>
      <c r="R131" s="239">
        <f>Q131*H131</f>
        <v>0</v>
      </c>
      <c r="S131" s="239">
        <v>0</v>
      </c>
      <c r="T131" s="24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1" t="s">
        <v>209</v>
      </c>
      <c r="AT131" s="241" t="s">
        <v>205</v>
      </c>
      <c r="AU131" s="241" t="s">
        <v>83</v>
      </c>
      <c r="AY131" s="18" t="s">
        <v>203</v>
      </c>
      <c r="BE131" s="242">
        <f>IF(N131="základní",J131,0)</f>
        <v>0</v>
      </c>
      <c r="BF131" s="242">
        <f>IF(N131="snížená",J131,0)</f>
        <v>0</v>
      </c>
      <c r="BG131" s="242">
        <f>IF(N131="zákl. přenesená",J131,0)</f>
        <v>0</v>
      </c>
      <c r="BH131" s="242">
        <f>IF(N131="sníž. přenesená",J131,0)</f>
        <v>0</v>
      </c>
      <c r="BI131" s="242">
        <f>IF(N131="nulová",J131,0)</f>
        <v>0</v>
      </c>
      <c r="BJ131" s="18" t="s">
        <v>83</v>
      </c>
      <c r="BK131" s="242">
        <f>ROUND(I131*H131,2)</f>
        <v>0</v>
      </c>
      <c r="BL131" s="18" t="s">
        <v>209</v>
      </c>
      <c r="BM131" s="241" t="s">
        <v>226</v>
      </c>
    </row>
    <row r="132" s="2" customFormat="1" ht="16.5" customHeight="1">
      <c r="A132" s="39"/>
      <c r="B132" s="40"/>
      <c r="C132" s="229" t="s">
        <v>209</v>
      </c>
      <c r="D132" s="229" t="s">
        <v>205</v>
      </c>
      <c r="E132" s="230" t="s">
        <v>209</v>
      </c>
      <c r="F132" s="231" t="s">
        <v>2342</v>
      </c>
      <c r="G132" s="232" t="s">
        <v>797</v>
      </c>
      <c r="H132" s="233">
        <v>2</v>
      </c>
      <c r="I132" s="234"/>
      <c r="J132" s="235">
        <f>ROUND(I132*H132,2)</f>
        <v>0</v>
      </c>
      <c r="K132" s="236"/>
      <c r="L132" s="45"/>
      <c r="M132" s="237" t="s">
        <v>1</v>
      </c>
      <c r="N132" s="238" t="s">
        <v>41</v>
      </c>
      <c r="O132" s="92"/>
      <c r="P132" s="239">
        <f>O132*H132</f>
        <v>0</v>
      </c>
      <c r="Q132" s="239">
        <v>0</v>
      </c>
      <c r="R132" s="239">
        <f>Q132*H132</f>
        <v>0</v>
      </c>
      <c r="S132" s="239">
        <v>0</v>
      </c>
      <c r="T132" s="24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1" t="s">
        <v>209</v>
      </c>
      <c r="AT132" s="241" t="s">
        <v>205</v>
      </c>
      <c r="AU132" s="241" t="s">
        <v>83</v>
      </c>
      <c r="AY132" s="18" t="s">
        <v>203</v>
      </c>
      <c r="BE132" s="242">
        <f>IF(N132="základní",J132,0)</f>
        <v>0</v>
      </c>
      <c r="BF132" s="242">
        <f>IF(N132="snížená",J132,0)</f>
        <v>0</v>
      </c>
      <c r="BG132" s="242">
        <f>IF(N132="zákl. přenesená",J132,0)</f>
        <v>0</v>
      </c>
      <c r="BH132" s="242">
        <f>IF(N132="sníž. přenesená",J132,0)</f>
        <v>0</v>
      </c>
      <c r="BI132" s="242">
        <f>IF(N132="nulová",J132,0)</f>
        <v>0</v>
      </c>
      <c r="BJ132" s="18" t="s">
        <v>83</v>
      </c>
      <c r="BK132" s="242">
        <f>ROUND(I132*H132,2)</f>
        <v>0</v>
      </c>
      <c r="BL132" s="18" t="s">
        <v>209</v>
      </c>
      <c r="BM132" s="241" t="s">
        <v>234</v>
      </c>
    </row>
    <row r="133" s="2" customFormat="1" ht="16.5" customHeight="1">
      <c r="A133" s="39"/>
      <c r="B133" s="40"/>
      <c r="C133" s="229" t="s">
        <v>222</v>
      </c>
      <c r="D133" s="229" t="s">
        <v>205</v>
      </c>
      <c r="E133" s="230" t="s">
        <v>222</v>
      </c>
      <c r="F133" s="231" t="s">
        <v>2343</v>
      </c>
      <c r="G133" s="232" t="s">
        <v>797</v>
      </c>
      <c r="H133" s="233">
        <v>2</v>
      </c>
      <c r="I133" s="234"/>
      <c r="J133" s="235">
        <f>ROUND(I133*H133,2)</f>
        <v>0</v>
      </c>
      <c r="K133" s="236"/>
      <c r="L133" s="45"/>
      <c r="M133" s="237" t="s">
        <v>1</v>
      </c>
      <c r="N133" s="238" t="s">
        <v>41</v>
      </c>
      <c r="O133" s="92"/>
      <c r="P133" s="239">
        <f>O133*H133</f>
        <v>0</v>
      </c>
      <c r="Q133" s="239">
        <v>0</v>
      </c>
      <c r="R133" s="239">
        <f>Q133*H133</f>
        <v>0</v>
      </c>
      <c r="S133" s="239">
        <v>0</v>
      </c>
      <c r="T133" s="24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1" t="s">
        <v>209</v>
      </c>
      <c r="AT133" s="241" t="s">
        <v>205</v>
      </c>
      <c r="AU133" s="241" t="s">
        <v>83</v>
      </c>
      <c r="AY133" s="18" t="s">
        <v>203</v>
      </c>
      <c r="BE133" s="242">
        <f>IF(N133="základní",J133,0)</f>
        <v>0</v>
      </c>
      <c r="BF133" s="242">
        <f>IF(N133="snížená",J133,0)</f>
        <v>0</v>
      </c>
      <c r="BG133" s="242">
        <f>IF(N133="zákl. přenesená",J133,0)</f>
        <v>0</v>
      </c>
      <c r="BH133" s="242">
        <f>IF(N133="sníž. přenesená",J133,0)</f>
        <v>0</v>
      </c>
      <c r="BI133" s="242">
        <f>IF(N133="nulová",J133,0)</f>
        <v>0</v>
      </c>
      <c r="BJ133" s="18" t="s">
        <v>83</v>
      </c>
      <c r="BK133" s="242">
        <f>ROUND(I133*H133,2)</f>
        <v>0</v>
      </c>
      <c r="BL133" s="18" t="s">
        <v>209</v>
      </c>
      <c r="BM133" s="241" t="s">
        <v>248</v>
      </c>
    </row>
    <row r="134" s="2" customFormat="1" ht="16.5" customHeight="1">
      <c r="A134" s="39"/>
      <c r="B134" s="40"/>
      <c r="C134" s="229" t="s">
        <v>226</v>
      </c>
      <c r="D134" s="229" t="s">
        <v>205</v>
      </c>
      <c r="E134" s="230" t="s">
        <v>226</v>
      </c>
      <c r="F134" s="231" t="s">
        <v>2344</v>
      </c>
      <c r="G134" s="232" t="s">
        <v>797</v>
      </c>
      <c r="H134" s="233">
        <v>65</v>
      </c>
      <c r="I134" s="234"/>
      <c r="J134" s="235">
        <f>ROUND(I134*H134,2)</f>
        <v>0</v>
      </c>
      <c r="K134" s="236"/>
      <c r="L134" s="45"/>
      <c r="M134" s="237" t="s">
        <v>1</v>
      </c>
      <c r="N134" s="238" t="s">
        <v>41</v>
      </c>
      <c r="O134" s="92"/>
      <c r="P134" s="239">
        <f>O134*H134</f>
        <v>0</v>
      </c>
      <c r="Q134" s="239">
        <v>0</v>
      </c>
      <c r="R134" s="239">
        <f>Q134*H134</f>
        <v>0</v>
      </c>
      <c r="S134" s="239">
        <v>0</v>
      </c>
      <c r="T134" s="24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1" t="s">
        <v>209</v>
      </c>
      <c r="AT134" s="241" t="s">
        <v>205</v>
      </c>
      <c r="AU134" s="241" t="s">
        <v>83</v>
      </c>
      <c r="AY134" s="18" t="s">
        <v>203</v>
      </c>
      <c r="BE134" s="242">
        <f>IF(N134="základní",J134,0)</f>
        <v>0</v>
      </c>
      <c r="BF134" s="242">
        <f>IF(N134="snížená",J134,0)</f>
        <v>0</v>
      </c>
      <c r="BG134" s="242">
        <f>IF(N134="zákl. přenesená",J134,0)</f>
        <v>0</v>
      </c>
      <c r="BH134" s="242">
        <f>IF(N134="sníž. přenesená",J134,0)</f>
        <v>0</v>
      </c>
      <c r="BI134" s="242">
        <f>IF(N134="nulová",J134,0)</f>
        <v>0</v>
      </c>
      <c r="BJ134" s="18" t="s">
        <v>83</v>
      </c>
      <c r="BK134" s="242">
        <f>ROUND(I134*H134,2)</f>
        <v>0</v>
      </c>
      <c r="BL134" s="18" t="s">
        <v>209</v>
      </c>
      <c r="BM134" s="241" t="s">
        <v>8</v>
      </c>
    </row>
    <row r="135" s="2" customFormat="1" ht="16.5" customHeight="1">
      <c r="A135" s="39"/>
      <c r="B135" s="40"/>
      <c r="C135" s="229" t="s">
        <v>230</v>
      </c>
      <c r="D135" s="229" t="s">
        <v>205</v>
      </c>
      <c r="E135" s="230" t="s">
        <v>230</v>
      </c>
      <c r="F135" s="231" t="s">
        <v>2345</v>
      </c>
      <c r="G135" s="232" t="s">
        <v>797</v>
      </c>
      <c r="H135" s="233">
        <v>1</v>
      </c>
      <c r="I135" s="234"/>
      <c r="J135" s="235">
        <f>ROUND(I135*H135,2)</f>
        <v>0</v>
      </c>
      <c r="K135" s="236"/>
      <c r="L135" s="45"/>
      <c r="M135" s="237" t="s">
        <v>1</v>
      </c>
      <c r="N135" s="238" t="s">
        <v>41</v>
      </c>
      <c r="O135" s="92"/>
      <c r="P135" s="239">
        <f>O135*H135</f>
        <v>0</v>
      </c>
      <c r="Q135" s="239">
        <v>0</v>
      </c>
      <c r="R135" s="239">
        <f>Q135*H135</f>
        <v>0</v>
      </c>
      <c r="S135" s="239">
        <v>0</v>
      </c>
      <c r="T135" s="24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1" t="s">
        <v>209</v>
      </c>
      <c r="AT135" s="241" t="s">
        <v>205</v>
      </c>
      <c r="AU135" s="241" t="s">
        <v>83</v>
      </c>
      <c r="AY135" s="18" t="s">
        <v>203</v>
      </c>
      <c r="BE135" s="242">
        <f>IF(N135="základní",J135,0)</f>
        <v>0</v>
      </c>
      <c r="BF135" s="242">
        <f>IF(N135="snížená",J135,0)</f>
        <v>0</v>
      </c>
      <c r="BG135" s="242">
        <f>IF(N135="zákl. přenesená",J135,0)</f>
        <v>0</v>
      </c>
      <c r="BH135" s="242">
        <f>IF(N135="sníž. přenesená",J135,0)</f>
        <v>0</v>
      </c>
      <c r="BI135" s="242">
        <f>IF(N135="nulová",J135,0)</f>
        <v>0</v>
      </c>
      <c r="BJ135" s="18" t="s">
        <v>83</v>
      </c>
      <c r="BK135" s="242">
        <f>ROUND(I135*H135,2)</f>
        <v>0</v>
      </c>
      <c r="BL135" s="18" t="s">
        <v>209</v>
      </c>
      <c r="BM135" s="241" t="s">
        <v>267</v>
      </c>
    </row>
    <row r="136" s="2" customFormat="1" ht="16.5" customHeight="1">
      <c r="A136" s="39"/>
      <c r="B136" s="40"/>
      <c r="C136" s="229" t="s">
        <v>234</v>
      </c>
      <c r="D136" s="229" t="s">
        <v>205</v>
      </c>
      <c r="E136" s="230" t="s">
        <v>234</v>
      </c>
      <c r="F136" s="231" t="s">
        <v>2346</v>
      </c>
      <c r="G136" s="232" t="s">
        <v>797</v>
      </c>
      <c r="H136" s="233">
        <v>2</v>
      </c>
      <c r="I136" s="234"/>
      <c r="J136" s="235">
        <f>ROUND(I136*H136,2)</f>
        <v>0</v>
      </c>
      <c r="K136" s="236"/>
      <c r="L136" s="45"/>
      <c r="M136" s="237" t="s">
        <v>1</v>
      </c>
      <c r="N136" s="238" t="s">
        <v>41</v>
      </c>
      <c r="O136" s="92"/>
      <c r="P136" s="239">
        <f>O136*H136</f>
        <v>0</v>
      </c>
      <c r="Q136" s="239">
        <v>0</v>
      </c>
      <c r="R136" s="239">
        <f>Q136*H136</f>
        <v>0</v>
      </c>
      <c r="S136" s="239">
        <v>0</v>
      </c>
      <c r="T136" s="24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1" t="s">
        <v>209</v>
      </c>
      <c r="AT136" s="241" t="s">
        <v>205</v>
      </c>
      <c r="AU136" s="241" t="s">
        <v>83</v>
      </c>
      <c r="AY136" s="18" t="s">
        <v>203</v>
      </c>
      <c r="BE136" s="242">
        <f>IF(N136="základní",J136,0)</f>
        <v>0</v>
      </c>
      <c r="BF136" s="242">
        <f>IF(N136="snížená",J136,0)</f>
        <v>0</v>
      </c>
      <c r="BG136" s="242">
        <f>IF(N136="zákl. přenesená",J136,0)</f>
        <v>0</v>
      </c>
      <c r="BH136" s="242">
        <f>IF(N136="sníž. přenesená",J136,0)</f>
        <v>0</v>
      </c>
      <c r="BI136" s="242">
        <f>IF(N136="nulová",J136,0)</f>
        <v>0</v>
      </c>
      <c r="BJ136" s="18" t="s">
        <v>83</v>
      </c>
      <c r="BK136" s="242">
        <f>ROUND(I136*H136,2)</f>
        <v>0</v>
      </c>
      <c r="BL136" s="18" t="s">
        <v>209</v>
      </c>
      <c r="BM136" s="241" t="s">
        <v>277</v>
      </c>
    </row>
    <row r="137" s="2" customFormat="1" ht="24.15" customHeight="1">
      <c r="A137" s="39"/>
      <c r="B137" s="40"/>
      <c r="C137" s="229" t="s">
        <v>238</v>
      </c>
      <c r="D137" s="229" t="s">
        <v>205</v>
      </c>
      <c r="E137" s="230" t="s">
        <v>238</v>
      </c>
      <c r="F137" s="231" t="s">
        <v>2347</v>
      </c>
      <c r="G137" s="232" t="s">
        <v>797</v>
      </c>
      <c r="H137" s="233">
        <v>1</v>
      </c>
      <c r="I137" s="234"/>
      <c r="J137" s="235">
        <f>ROUND(I137*H137,2)</f>
        <v>0</v>
      </c>
      <c r="K137" s="236"/>
      <c r="L137" s="45"/>
      <c r="M137" s="237" t="s">
        <v>1</v>
      </c>
      <c r="N137" s="238" t="s">
        <v>41</v>
      </c>
      <c r="O137" s="92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1" t="s">
        <v>209</v>
      </c>
      <c r="AT137" s="241" t="s">
        <v>205</v>
      </c>
      <c r="AU137" s="241" t="s">
        <v>83</v>
      </c>
      <c r="AY137" s="18" t="s">
        <v>203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8" t="s">
        <v>83</v>
      </c>
      <c r="BK137" s="242">
        <f>ROUND(I137*H137,2)</f>
        <v>0</v>
      </c>
      <c r="BL137" s="18" t="s">
        <v>209</v>
      </c>
      <c r="BM137" s="241" t="s">
        <v>288</v>
      </c>
    </row>
    <row r="138" s="2" customFormat="1" ht="16.5" customHeight="1">
      <c r="A138" s="39"/>
      <c r="B138" s="40"/>
      <c r="C138" s="229" t="s">
        <v>248</v>
      </c>
      <c r="D138" s="229" t="s">
        <v>205</v>
      </c>
      <c r="E138" s="230" t="s">
        <v>248</v>
      </c>
      <c r="F138" s="231" t="s">
        <v>2348</v>
      </c>
      <c r="G138" s="232" t="s">
        <v>797</v>
      </c>
      <c r="H138" s="233">
        <v>3</v>
      </c>
      <c r="I138" s="234"/>
      <c r="J138" s="235">
        <f>ROUND(I138*H138,2)</f>
        <v>0</v>
      </c>
      <c r="K138" s="236"/>
      <c r="L138" s="45"/>
      <c r="M138" s="237" t="s">
        <v>1</v>
      </c>
      <c r="N138" s="238" t="s">
        <v>41</v>
      </c>
      <c r="O138" s="92"/>
      <c r="P138" s="239">
        <f>O138*H138</f>
        <v>0</v>
      </c>
      <c r="Q138" s="239">
        <v>0</v>
      </c>
      <c r="R138" s="239">
        <f>Q138*H138</f>
        <v>0</v>
      </c>
      <c r="S138" s="239">
        <v>0</v>
      </c>
      <c r="T138" s="24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1" t="s">
        <v>209</v>
      </c>
      <c r="AT138" s="241" t="s">
        <v>205</v>
      </c>
      <c r="AU138" s="241" t="s">
        <v>83</v>
      </c>
      <c r="AY138" s="18" t="s">
        <v>203</v>
      </c>
      <c r="BE138" s="242">
        <f>IF(N138="základní",J138,0)</f>
        <v>0</v>
      </c>
      <c r="BF138" s="242">
        <f>IF(N138="snížená",J138,0)</f>
        <v>0</v>
      </c>
      <c r="BG138" s="242">
        <f>IF(N138="zákl. přenesená",J138,0)</f>
        <v>0</v>
      </c>
      <c r="BH138" s="242">
        <f>IF(N138="sníž. přenesená",J138,0)</f>
        <v>0</v>
      </c>
      <c r="BI138" s="242">
        <f>IF(N138="nulová",J138,0)</f>
        <v>0</v>
      </c>
      <c r="BJ138" s="18" t="s">
        <v>83</v>
      </c>
      <c r="BK138" s="242">
        <f>ROUND(I138*H138,2)</f>
        <v>0</v>
      </c>
      <c r="BL138" s="18" t="s">
        <v>209</v>
      </c>
      <c r="BM138" s="241" t="s">
        <v>299</v>
      </c>
    </row>
    <row r="139" s="2" customFormat="1" ht="16.5" customHeight="1">
      <c r="A139" s="39"/>
      <c r="B139" s="40"/>
      <c r="C139" s="229" t="s">
        <v>253</v>
      </c>
      <c r="D139" s="229" t="s">
        <v>205</v>
      </c>
      <c r="E139" s="230" t="s">
        <v>253</v>
      </c>
      <c r="F139" s="231" t="s">
        <v>2349</v>
      </c>
      <c r="G139" s="232" t="s">
        <v>797</v>
      </c>
      <c r="H139" s="233">
        <v>3</v>
      </c>
      <c r="I139" s="234"/>
      <c r="J139" s="235">
        <f>ROUND(I139*H139,2)</f>
        <v>0</v>
      </c>
      <c r="K139" s="236"/>
      <c r="L139" s="45"/>
      <c r="M139" s="237" t="s">
        <v>1</v>
      </c>
      <c r="N139" s="238" t="s">
        <v>41</v>
      </c>
      <c r="O139" s="92"/>
      <c r="P139" s="239">
        <f>O139*H139</f>
        <v>0</v>
      </c>
      <c r="Q139" s="239">
        <v>0</v>
      </c>
      <c r="R139" s="239">
        <f>Q139*H139</f>
        <v>0</v>
      </c>
      <c r="S139" s="239">
        <v>0</v>
      </c>
      <c r="T139" s="24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1" t="s">
        <v>209</v>
      </c>
      <c r="AT139" s="241" t="s">
        <v>205</v>
      </c>
      <c r="AU139" s="241" t="s">
        <v>83</v>
      </c>
      <c r="AY139" s="18" t="s">
        <v>203</v>
      </c>
      <c r="BE139" s="242">
        <f>IF(N139="základní",J139,0)</f>
        <v>0</v>
      </c>
      <c r="BF139" s="242">
        <f>IF(N139="snížená",J139,0)</f>
        <v>0</v>
      </c>
      <c r="BG139" s="242">
        <f>IF(N139="zákl. přenesená",J139,0)</f>
        <v>0</v>
      </c>
      <c r="BH139" s="242">
        <f>IF(N139="sníž. přenesená",J139,0)</f>
        <v>0</v>
      </c>
      <c r="BI139" s="242">
        <f>IF(N139="nulová",J139,0)</f>
        <v>0</v>
      </c>
      <c r="BJ139" s="18" t="s">
        <v>83</v>
      </c>
      <c r="BK139" s="242">
        <f>ROUND(I139*H139,2)</f>
        <v>0</v>
      </c>
      <c r="BL139" s="18" t="s">
        <v>209</v>
      </c>
      <c r="BM139" s="241" t="s">
        <v>306</v>
      </c>
    </row>
    <row r="140" s="2" customFormat="1" ht="16.5" customHeight="1">
      <c r="A140" s="39"/>
      <c r="B140" s="40"/>
      <c r="C140" s="229" t="s">
        <v>8</v>
      </c>
      <c r="D140" s="229" t="s">
        <v>205</v>
      </c>
      <c r="E140" s="230" t="s">
        <v>8</v>
      </c>
      <c r="F140" s="231" t="s">
        <v>2350</v>
      </c>
      <c r="G140" s="232" t="s">
        <v>797</v>
      </c>
      <c r="H140" s="233">
        <v>3</v>
      </c>
      <c r="I140" s="234"/>
      <c r="J140" s="235">
        <f>ROUND(I140*H140,2)</f>
        <v>0</v>
      </c>
      <c r="K140" s="236"/>
      <c r="L140" s="45"/>
      <c r="M140" s="237" t="s">
        <v>1</v>
      </c>
      <c r="N140" s="238" t="s">
        <v>41</v>
      </c>
      <c r="O140" s="92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1" t="s">
        <v>209</v>
      </c>
      <c r="AT140" s="241" t="s">
        <v>205</v>
      </c>
      <c r="AU140" s="241" t="s">
        <v>83</v>
      </c>
      <c r="AY140" s="18" t="s">
        <v>203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8" t="s">
        <v>83</v>
      </c>
      <c r="BK140" s="242">
        <f>ROUND(I140*H140,2)</f>
        <v>0</v>
      </c>
      <c r="BL140" s="18" t="s">
        <v>209</v>
      </c>
      <c r="BM140" s="241" t="s">
        <v>316</v>
      </c>
    </row>
    <row r="141" s="2" customFormat="1" ht="21.75" customHeight="1">
      <c r="A141" s="39"/>
      <c r="B141" s="40"/>
      <c r="C141" s="229" t="s">
        <v>261</v>
      </c>
      <c r="D141" s="229" t="s">
        <v>205</v>
      </c>
      <c r="E141" s="230" t="s">
        <v>261</v>
      </c>
      <c r="F141" s="231" t="s">
        <v>2351</v>
      </c>
      <c r="G141" s="232" t="s">
        <v>797</v>
      </c>
      <c r="H141" s="233">
        <v>1</v>
      </c>
      <c r="I141" s="234"/>
      <c r="J141" s="235">
        <f>ROUND(I141*H141,2)</f>
        <v>0</v>
      </c>
      <c r="K141" s="236"/>
      <c r="L141" s="45"/>
      <c r="M141" s="237" t="s">
        <v>1</v>
      </c>
      <c r="N141" s="238" t="s">
        <v>41</v>
      </c>
      <c r="O141" s="92"/>
      <c r="P141" s="239">
        <f>O141*H141</f>
        <v>0</v>
      </c>
      <c r="Q141" s="239">
        <v>0</v>
      </c>
      <c r="R141" s="239">
        <f>Q141*H141</f>
        <v>0</v>
      </c>
      <c r="S141" s="239">
        <v>0</v>
      </c>
      <c r="T141" s="24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1" t="s">
        <v>209</v>
      </c>
      <c r="AT141" s="241" t="s">
        <v>205</v>
      </c>
      <c r="AU141" s="241" t="s">
        <v>83</v>
      </c>
      <c r="AY141" s="18" t="s">
        <v>203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8" t="s">
        <v>83</v>
      </c>
      <c r="BK141" s="242">
        <f>ROUND(I141*H141,2)</f>
        <v>0</v>
      </c>
      <c r="BL141" s="18" t="s">
        <v>209</v>
      </c>
      <c r="BM141" s="241" t="s">
        <v>329</v>
      </c>
    </row>
    <row r="142" s="2" customFormat="1" ht="16.5" customHeight="1">
      <c r="A142" s="39"/>
      <c r="B142" s="40"/>
      <c r="C142" s="229" t="s">
        <v>267</v>
      </c>
      <c r="D142" s="229" t="s">
        <v>205</v>
      </c>
      <c r="E142" s="230" t="s">
        <v>267</v>
      </c>
      <c r="F142" s="231" t="s">
        <v>2352</v>
      </c>
      <c r="G142" s="232" t="s">
        <v>797</v>
      </c>
      <c r="H142" s="233">
        <v>65</v>
      </c>
      <c r="I142" s="234"/>
      <c r="J142" s="235">
        <f>ROUND(I142*H142,2)</f>
        <v>0</v>
      </c>
      <c r="K142" s="236"/>
      <c r="L142" s="45"/>
      <c r="M142" s="237" t="s">
        <v>1</v>
      </c>
      <c r="N142" s="238" t="s">
        <v>41</v>
      </c>
      <c r="O142" s="92"/>
      <c r="P142" s="239">
        <f>O142*H142</f>
        <v>0</v>
      </c>
      <c r="Q142" s="239">
        <v>0</v>
      </c>
      <c r="R142" s="239">
        <f>Q142*H142</f>
        <v>0</v>
      </c>
      <c r="S142" s="239">
        <v>0</v>
      </c>
      <c r="T142" s="24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1" t="s">
        <v>209</v>
      </c>
      <c r="AT142" s="241" t="s">
        <v>205</v>
      </c>
      <c r="AU142" s="241" t="s">
        <v>83</v>
      </c>
      <c r="AY142" s="18" t="s">
        <v>203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18" t="s">
        <v>83</v>
      </c>
      <c r="BK142" s="242">
        <f>ROUND(I142*H142,2)</f>
        <v>0</v>
      </c>
      <c r="BL142" s="18" t="s">
        <v>209</v>
      </c>
      <c r="BM142" s="241" t="s">
        <v>338</v>
      </c>
    </row>
    <row r="143" s="2" customFormat="1" ht="21.75" customHeight="1">
      <c r="A143" s="39"/>
      <c r="B143" s="40"/>
      <c r="C143" s="229" t="s">
        <v>272</v>
      </c>
      <c r="D143" s="229" t="s">
        <v>205</v>
      </c>
      <c r="E143" s="230" t="s">
        <v>272</v>
      </c>
      <c r="F143" s="231" t="s">
        <v>2353</v>
      </c>
      <c r="G143" s="232" t="s">
        <v>336</v>
      </c>
      <c r="H143" s="233">
        <v>1275</v>
      </c>
      <c r="I143" s="234"/>
      <c r="J143" s="235">
        <f>ROUND(I143*H143,2)</f>
        <v>0</v>
      </c>
      <c r="K143" s="236"/>
      <c r="L143" s="45"/>
      <c r="M143" s="237" t="s">
        <v>1</v>
      </c>
      <c r="N143" s="238" t="s">
        <v>41</v>
      </c>
      <c r="O143" s="92"/>
      <c r="P143" s="239">
        <f>O143*H143</f>
        <v>0</v>
      </c>
      <c r="Q143" s="239">
        <v>0</v>
      </c>
      <c r="R143" s="239">
        <f>Q143*H143</f>
        <v>0</v>
      </c>
      <c r="S143" s="239">
        <v>0</v>
      </c>
      <c r="T143" s="24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209</v>
      </c>
      <c r="AT143" s="241" t="s">
        <v>205</v>
      </c>
      <c r="AU143" s="241" t="s">
        <v>83</v>
      </c>
      <c r="AY143" s="18" t="s">
        <v>203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83</v>
      </c>
      <c r="BK143" s="242">
        <f>ROUND(I143*H143,2)</f>
        <v>0</v>
      </c>
      <c r="BL143" s="18" t="s">
        <v>209</v>
      </c>
      <c r="BM143" s="241" t="s">
        <v>210</v>
      </c>
    </row>
    <row r="144" s="2" customFormat="1" ht="21.75" customHeight="1">
      <c r="A144" s="39"/>
      <c r="B144" s="40"/>
      <c r="C144" s="229" t="s">
        <v>277</v>
      </c>
      <c r="D144" s="229" t="s">
        <v>205</v>
      </c>
      <c r="E144" s="230" t="s">
        <v>277</v>
      </c>
      <c r="F144" s="231" t="s">
        <v>2354</v>
      </c>
      <c r="G144" s="232" t="s">
        <v>336</v>
      </c>
      <c r="H144" s="233">
        <v>43</v>
      </c>
      <c r="I144" s="234"/>
      <c r="J144" s="235">
        <f>ROUND(I144*H144,2)</f>
        <v>0</v>
      </c>
      <c r="K144" s="236"/>
      <c r="L144" s="45"/>
      <c r="M144" s="237" t="s">
        <v>1</v>
      </c>
      <c r="N144" s="238" t="s">
        <v>41</v>
      </c>
      <c r="O144" s="92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1" t="s">
        <v>209</v>
      </c>
      <c r="AT144" s="241" t="s">
        <v>205</v>
      </c>
      <c r="AU144" s="241" t="s">
        <v>83</v>
      </c>
      <c r="AY144" s="18" t="s">
        <v>203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8" t="s">
        <v>83</v>
      </c>
      <c r="BK144" s="242">
        <f>ROUND(I144*H144,2)</f>
        <v>0</v>
      </c>
      <c r="BL144" s="18" t="s">
        <v>209</v>
      </c>
      <c r="BM144" s="241" t="s">
        <v>214</v>
      </c>
    </row>
    <row r="145" s="2" customFormat="1" ht="16.5" customHeight="1">
      <c r="A145" s="39"/>
      <c r="B145" s="40"/>
      <c r="C145" s="229" t="s">
        <v>283</v>
      </c>
      <c r="D145" s="229" t="s">
        <v>205</v>
      </c>
      <c r="E145" s="230" t="s">
        <v>283</v>
      </c>
      <c r="F145" s="231" t="s">
        <v>2355</v>
      </c>
      <c r="G145" s="232" t="s">
        <v>797</v>
      </c>
      <c r="H145" s="233">
        <v>1</v>
      </c>
      <c r="I145" s="234"/>
      <c r="J145" s="235">
        <f>ROUND(I145*H145,2)</f>
        <v>0</v>
      </c>
      <c r="K145" s="236"/>
      <c r="L145" s="45"/>
      <c r="M145" s="237" t="s">
        <v>1</v>
      </c>
      <c r="N145" s="238" t="s">
        <v>41</v>
      </c>
      <c r="O145" s="92"/>
      <c r="P145" s="239">
        <f>O145*H145</f>
        <v>0</v>
      </c>
      <c r="Q145" s="239">
        <v>0</v>
      </c>
      <c r="R145" s="239">
        <f>Q145*H145</f>
        <v>0</v>
      </c>
      <c r="S145" s="239">
        <v>0</v>
      </c>
      <c r="T145" s="24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1" t="s">
        <v>209</v>
      </c>
      <c r="AT145" s="241" t="s">
        <v>205</v>
      </c>
      <c r="AU145" s="241" t="s">
        <v>83</v>
      </c>
      <c r="AY145" s="18" t="s">
        <v>203</v>
      </c>
      <c r="BE145" s="242">
        <f>IF(N145="základní",J145,0)</f>
        <v>0</v>
      </c>
      <c r="BF145" s="242">
        <f>IF(N145="snížená",J145,0)</f>
        <v>0</v>
      </c>
      <c r="BG145" s="242">
        <f>IF(N145="zákl. přenesená",J145,0)</f>
        <v>0</v>
      </c>
      <c r="BH145" s="242">
        <f>IF(N145="sníž. přenesená",J145,0)</f>
        <v>0</v>
      </c>
      <c r="BI145" s="242">
        <f>IF(N145="nulová",J145,0)</f>
        <v>0</v>
      </c>
      <c r="BJ145" s="18" t="s">
        <v>83</v>
      </c>
      <c r="BK145" s="242">
        <f>ROUND(I145*H145,2)</f>
        <v>0</v>
      </c>
      <c r="BL145" s="18" t="s">
        <v>209</v>
      </c>
      <c r="BM145" s="241" t="s">
        <v>381</v>
      </c>
    </row>
    <row r="146" s="2" customFormat="1" ht="16.5" customHeight="1">
      <c r="A146" s="39"/>
      <c r="B146" s="40"/>
      <c r="C146" s="229" t="s">
        <v>288</v>
      </c>
      <c r="D146" s="229" t="s">
        <v>205</v>
      </c>
      <c r="E146" s="230" t="s">
        <v>288</v>
      </c>
      <c r="F146" s="231" t="s">
        <v>2194</v>
      </c>
      <c r="G146" s="232" t="s">
        <v>2195</v>
      </c>
      <c r="H146" s="233">
        <v>35</v>
      </c>
      <c r="I146" s="234"/>
      <c r="J146" s="235">
        <f>ROUND(I146*H146,2)</f>
        <v>0</v>
      </c>
      <c r="K146" s="236"/>
      <c r="L146" s="45"/>
      <c r="M146" s="237" t="s">
        <v>1</v>
      </c>
      <c r="N146" s="238" t="s">
        <v>41</v>
      </c>
      <c r="O146" s="92"/>
      <c r="P146" s="239">
        <f>O146*H146</f>
        <v>0</v>
      </c>
      <c r="Q146" s="239">
        <v>0</v>
      </c>
      <c r="R146" s="239">
        <f>Q146*H146</f>
        <v>0</v>
      </c>
      <c r="S146" s="239">
        <v>0</v>
      </c>
      <c r="T146" s="24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1" t="s">
        <v>209</v>
      </c>
      <c r="AT146" s="241" t="s">
        <v>205</v>
      </c>
      <c r="AU146" s="241" t="s">
        <v>83</v>
      </c>
      <c r="AY146" s="18" t="s">
        <v>203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8" t="s">
        <v>83</v>
      </c>
      <c r="BK146" s="242">
        <f>ROUND(I146*H146,2)</f>
        <v>0</v>
      </c>
      <c r="BL146" s="18" t="s">
        <v>209</v>
      </c>
      <c r="BM146" s="241" t="s">
        <v>217</v>
      </c>
    </row>
    <row r="147" s="2" customFormat="1" ht="16.5" customHeight="1">
      <c r="A147" s="39"/>
      <c r="B147" s="40"/>
      <c r="C147" s="229" t="s">
        <v>294</v>
      </c>
      <c r="D147" s="229" t="s">
        <v>205</v>
      </c>
      <c r="E147" s="230" t="s">
        <v>294</v>
      </c>
      <c r="F147" s="231" t="s">
        <v>2216</v>
      </c>
      <c r="G147" s="232" t="s">
        <v>797</v>
      </c>
      <c r="H147" s="233">
        <v>1</v>
      </c>
      <c r="I147" s="234"/>
      <c r="J147" s="235">
        <f>ROUND(I147*H147,2)</f>
        <v>0</v>
      </c>
      <c r="K147" s="236"/>
      <c r="L147" s="45"/>
      <c r="M147" s="237" t="s">
        <v>1</v>
      </c>
      <c r="N147" s="238" t="s">
        <v>41</v>
      </c>
      <c r="O147" s="92"/>
      <c r="P147" s="239">
        <f>O147*H147</f>
        <v>0</v>
      </c>
      <c r="Q147" s="239">
        <v>0</v>
      </c>
      <c r="R147" s="239">
        <f>Q147*H147</f>
        <v>0</v>
      </c>
      <c r="S147" s="239">
        <v>0</v>
      </c>
      <c r="T147" s="24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1" t="s">
        <v>209</v>
      </c>
      <c r="AT147" s="241" t="s">
        <v>205</v>
      </c>
      <c r="AU147" s="241" t="s">
        <v>83</v>
      </c>
      <c r="AY147" s="18" t="s">
        <v>203</v>
      </c>
      <c r="BE147" s="242">
        <f>IF(N147="základní",J147,0)</f>
        <v>0</v>
      </c>
      <c r="BF147" s="242">
        <f>IF(N147="snížená",J147,0)</f>
        <v>0</v>
      </c>
      <c r="BG147" s="242">
        <f>IF(N147="zákl. přenesená",J147,0)</f>
        <v>0</v>
      </c>
      <c r="BH147" s="242">
        <f>IF(N147="sníž. přenesená",J147,0)</f>
        <v>0</v>
      </c>
      <c r="BI147" s="242">
        <f>IF(N147="nulová",J147,0)</f>
        <v>0</v>
      </c>
      <c r="BJ147" s="18" t="s">
        <v>83</v>
      </c>
      <c r="BK147" s="242">
        <f>ROUND(I147*H147,2)</f>
        <v>0</v>
      </c>
      <c r="BL147" s="18" t="s">
        <v>209</v>
      </c>
      <c r="BM147" s="241" t="s">
        <v>413</v>
      </c>
    </row>
    <row r="148" s="2" customFormat="1" ht="16.5" customHeight="1">
      <c r="A148" s="39"/>
      <c r="B148" s="40"/>
      <c r="C148" s="229" t="s">
        <v>299</v>
      </c>
      <c r="D148" s="229" t="s">
        <v>205</v>
      </c>
      <c r="E148" s="230" t="s">
        <v>299</v>
      </c>
      <c r="F148" s="231" t="s">
        <v>2217</v>
      </c>
      <c r="G148" s="232" t="s">
        <v>797</v>
      </c>
      <c r="H148" s="233">
        <v>1</v>
      </c>
      <c r="I148" s="234"/>
      <c r="J148" s="235">
        <f>ROUND(I148*H148,2)</f>
        <v>0</v>
      </c>
      <c r="K148" s="236"/>
      <c r="L148" s="45"/>
      <c r="M148" s="237" t="s">
        <v>1</v>
      </c>
      <c r="N148" s="238" t="s">
        <v>41</v>
      </c>
      <c r="O148" s="92"/>
      <c r="P148" s="239">
        <f>O148*H148</f>
        <v>0</v>
      </c>
      <c r="Q148" s="239">
        <v>0</v>
      </c>
      <c r="R148" s="239">
        <f>Q148*H148</f>
        <v>0</v>
      </c>
      <c r="S148" s="239">
        <v>0</v>
      </c>
      <c r="T148" s="24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1" t="s">
        <v>209</v>
      </c>
      <c r="AT148" s="241" t="s">
        <v>205</v>
      </c>
      <c r="AU148" s="241" t="s">
        <v>83</v>
      </c>
      <c r="AY148" s="18" t="s">
        <v>203</v>
      </c>
      <c r="BE148" s="242">
        <f>IF(N148="základní",J148,0)</f>
        <v>0</v>
      </c>
      <c r="BF148" s="242">
        <f>IF(N148="snížená",J148,0)</f>
        <v>0</v>
      </c>
      <c r="BG148" s="242">
        <f>IF(N148="zákl. přenesená",J148,0)</f>
        <v>0</v>
      </c>
      <c r="BH148" s="242">
        <f>IF(N148="sníž. přenesená",J148,0)</f>
        <v>0</v>
      </c>
      <c r="BI148" s="242">
        <f>IF(N148="nulová",J148,0)</f>
        <v>0</v>
      </c>
      <c r="BJ148" s="18" t="s">
        <v>83</v>
      </c>
      <c r="BK148" s="242">
        <f>ROUND(I148*H148,2)</f>
        <v>0</v>
      </c>
      <c r="BL148" s="18" t="s">
        <v>209</v>
      </c>
      <c r="BM148" s="241" t="s">
        <v>424</v>
      </c>
    </row>
    <row r="149" s="12" customFormat="1" ht="25.92" customHeight="1">
      <c r="A149" s="12"/>
      <c r="B149" s="213"/>
      <c r="C149" s="214"/>
      <c r="D149" s="215" t="s">
        <v>75</v>
      </c>
      <c r="E149" s="216" t="s">
        <v>2202</v>
      </c>
      <c r="F149" s="216" t="s">
        <v>2332</v>
      </c>
      <c r="G149" s="214"/>
      <c r="H149" s="214"/>
      <c r="I149" s="217"/>
      <c r="J149" s="218">
        <f>BK149</f>
        <v>0</v>
      </c>
      <c r="K149" s="214"/>
      <c r="L149" s="219"/>
      <c r="M149" s="220"/>
      <c r="N149" s="221"/>
      <c r="O149" s="221"/>
      <c r="P149" s="222">
        <f>SUM(P150:P151)</f>
        <v>0</v>
      </c>
      <c r="Q149" s="221"/>
      <c r="R149" s="222">
        <f>SUM(R150:R151)</f>
        <v>0</v>
      </c>
      <c r="S149" s="221"/>
      <c r="T149" s="223">
        <f>SUM(T150:T151)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4" t="s">
        <v>83</v>
      </c>
      <c r="AT149" s="225" t="s">
        <v>75</v>
      </c>
      <c r="AU149" s="225" t="s">
        <v>76</v>
      </c>
      <c r="AY149" s="224" t="s">
        <v>203</v>
      </c>
      <c r="BK149" s="226">
        <f>SUM(BK150:BK151)</f>
        <v>0</v>
      </c>
    </row>
    <row r="150" s="2" customFormat="1" ht="24.15" customHeight="1">
      <c r="A150" s="39"/>
      <c r="B150" s="40"/>
      <c r="C150" s="229" t="s">
        <v>7</v>
      </c>
      <c r="D150" s="229" t="s">
        <v>205</v>
      </c>
      <c r="E150" s="230" t="s">
        <v>7</v>
      </c>
      <c r="F150" s="231" t="s">
        <v>2219</v>
      </c>
      <c r="G150" s="232" t="s">
        <v>1524</v>
      </c>
      <c r="H150" s="233">
        <v>1</v>
      </c>
      <c r="I150" s="234"/>
      <c r="J150" s="235">
        <f>ROUND(I150*H150,2)</f>
        <v>0</v>
      </c>
      <c r="K150" s="236"/>
      <c r="L150" s="45"/>
      <c r="M150" s="237" t="s">
        <v>1</v>
      </c>
      <c r="N150" s="238" t="s">
        <v>41</v>
      </c>
      <c r="O150" s="92"/>
      <c r="P150" s="239">
        <f>O150*H150</f>
        <v>0</v>
      </c>
      <c r="Q150" s="239">
        <v>0</v>
      </c>
      <c r="R150" s="239">
        <f>Q150*H150</f>
        <v>0</v>
      </c>
      <c r="S150" s="239">
        <v>0</v>
      </c>
      <c r="T150" s="24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209</v>
      </c>
      <c r="AT150" s="241" t="s">
        <v>205</v>
      </c>
      <c r="AU150" s="241" t="s">
        <v>83</v>
      </c>
      <c r="AY150" s="18" t="s">
        <v>203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83</v>
      </c>
      <c r="BK150" s="242">
        <f>ROUND(I150*H150,2)</f>
        <v>0</v>
      </c>
      <c r="BL150" s="18" t="s">
        <v>209</v>
      </c>
      <c r="BM150" s="241" t="s">
        <v>221</v>
      </c>
    </row>
    <row r="151" s="2" customFormat="1" ht="24.15" customHeight="1">
      <c r="A151" s="39"/>
      <c r="B151" s="40"/>
      <c r="C151" s="229" t="s">
        <v>306</v>
      </c>
      <c r="D151" s="229" t="s">
        <v>205</v>
      </c>
      <c r="E151" s="230" t="s">
        <v>306</v>
      </c>
      <c r="F151" s="231" t="s">
        <v>2220</v>
      </c>
      <c r="G151" s="232" t="s">
        <v>1524</v>
      </c>
      <c r="H151" s="233">
        <v>1</v>
      </c>
      <c r="I151" s="234"/>
      <c r="J151" s="235">
        <f>ROUND(I151*H151,2)</f>
        <v>0</v>
      </c>
      <c r="K151" s="236"/>
      <c r="L151" s="45"/>
      <c r="M151" s="306" t="s">
        <v>1</v>
      </c>
      <c r="N151" s="307" t="s">
        <v>41</v>
      </c>
      <c r="O151" s="308"/>
      <c r="P151" s="309">
        <f>O151*H151</f>
        <v>0</v>
      </c>
      <c r="Q151" s="309">
        <v>0</v>
      </c>
      <c r="R151" s="309">
        <f>Q151*H151</f>
        <v>0</v>
      </c>
      <c r="S151" s="309">
        <v>0</v>
      </c>
      <c r="T151" s="31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1" t="s">
        <v>209</v>
      </c>
      <c r="AT151" s="241" t="s">
        <v>205</v>
      </c>
      <c r="AU151" s="241" t="s">
        <v>83</v>
      </c>
      <c r="AY151" s="18" t="s">
        <v>203</v>
      </c>
      <c r="BE151" s="242">
        <f>IF(N151="základní",J151,0)</f>
        <v>0</v>
      </c>
      <c r="BF151" s="242">
        <f>IF(N151="snížená",J151,0)</f>
        <v>0</v>
      </c>
      <c r="BG151" s="242">
        <f>IF(N151="zákl. přenesená",J151,0)</f>
        <v>0</v>
      </c>
      <c r="BH151" s="242">
        <f>IF(N151="sníž. přenesená",J151,0)</f>
        <v>0</v>
      </c>
      <c r="BI151" s="242">
        <f>IF(N151="nulová",J151,0)</f>
        <v>0</v>
      </c>
      <c r="BJ151" s="18" t="s">
        <v>83</v>
      </c>
      <c r="BK151" s="242">
        <f>ROUND(I151*H151,2)</f>
        <v>0</v>
      </c>
      <c r="BL151" s="18" t="s">
        <v>209</v>
      </c>
      <c r="BM151" s="241" t="s">
        <v>225</v>
      </c>
    </row>
    <row r="152" s="2" customFormat="1" ht="6.96" customHeight="1">
      <c r="A152" s="39"/>
      <c r="B152" s="67"/>
      <c r="C152" s="68"/>
      <c r="D152" s="68"/>
      <c r="E152" s="68"/>
      <c r="F152" s="68"/>
      <c r="G152" s="68"/>
      <c r="H152" s="68"/>
      <c r="I152" s="68"/>
      <c r="J152" s="68"/>
      <c r="K152" s="68"/>
      <c r="L152" s="45"/>
      <c r="M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</row>
  </sheetData>
  <sheetProtection sheet="1" autoFilter="0" formatColumns="0" formatRows="0" objects="1" scenarios="1" spinCount="100000" saltValue="9UtU2wHcjTjmL7eF7+raG9T7BGiZrsFnP3at2Y3/nry65BHqq2g8GlyR7fixuKm0wbxa/KaZpsreO2OKoeEcUA==" hashValue="MNTosPQUFJiHtcOQ9UollVabgqlUaCdqaKDbjSuJHCIrsWDwKdehbLn/TXFKjcE616vhfX2DeP+DESkr/pXdPw==" algorithmName="SHA-512" password="99DC"/>
  <autoFilter ref="C125:K151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2:H112"/>
    <mergeCell ref="E116:H116"/>
    <mergeCell ref="E114:H114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124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157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Objekty OU, část D a DM</v>
      </c>
      <c r="F7" s="152"/>
      <c r="G7" s="152"/>
      <c r="H7" s="152"/>
      <c r="L7" s="21"/>
    </row>
    <row r="8">
      <c r="B8" s="21"/>
      <c r="D8" s="152" t="s">
        <v>158</v>
      </c>
      <c r="L8" s="21"/>
    </row>
    <row r="9" s="1" customFormat="1" ht="16.5" customHeight="1">
      <c r="B9" s="21"/>
      <c r="E9" s="153" t="s">
        <v>159</v>
      </c>
      <c r="F9" s="1"/>
      <c r="G9" s="1"/>
      <c r="H9" s="1"/>
      <c r="L9" s="21"/>
    </row>
    <row r="10" s="1" customFormat="1" ht="12" customHeight="1">
      <c r="B10" s="21"/>
      <c r="D10" s="152" t="s">
        <v>160</v>
      </c>
      <c r="L10" s="21"/>
    </row>
    <row r="11" s="2" customFormat="1" ht="16.5" customHeight="1">
      <c r="A11" s="39"/>
      <c r="B11" s="45"/>
      <c r="C11" s="39"/>
      <c r="D11" s="39"/>
      <c r="E11" s="164" t="s">
        <v>2154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2155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4" t="s">
        <v>2356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5" t="str">
        <f>'Rekapitulace stavby'!AN8</f>
        <v>31. 8. 2018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26</v>
      </c>
      <c r="F19" s="39"/>
      <c r="G19" s="39"/>
      <c r="H19" s="39"/>
      <c r="I19" s="152" t="s">
        <v>27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28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27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30</v>
      </c>
      <c r="E24" s="39"/>
      <c r="F24" s="39"/>
      <c r="G24" s="39"/>
      <c r="H24" s="39"/>
      <c r="I24" s="152" t="s">
        <v>25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31</v>
      </c>
      <c r="F25" s="39"/>
      <c r="G25" s="39"/>
      <c r="H25" s="39"/>
      <c r="I25" s="152" t="s">
        <v>27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33</v>
      </c>
      <c r="E27" s="39"/>
      <c r="F27" s="39"/>
      <c r="G27" s="39"/>
      <c r="H27" s="39"/>
      <c r="I27" s="152" t="s">
        <v>25</v>
      </c>
      <c r="J27" s="142" t="str">
        <f>IF('Rekapitulace stavby'!AN19="","",'Rekapitulace stavby'!AN19)</f>
        <v/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tr">
        <f>IF('Rekapitulace stavby'!E20="","",'Rekapitulace stavby'!E20)</f>
        <v xml:space="preserve"> </v>
      </c>
      <c r="F28" s="39"/>
      <c r="G28" s="39"/>
      <c r="H28" s="39"/>
      <c r="I28" s="152" t="s">
        <v>27</v>
      </c>
      <c r="J28" s="142" t="str">
        <f>IF('Rekapitulace stavby'!AN20="","",'Rekapitulace stavby'!AN20)</f>
        <v/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34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43.25" customHeight="1">
      <c r="A31" s="156"/>
      <c r="B31" s="157"/>
      <c r="C31" s="156"/>
      <c r="D31" s="156"/>
      <c r="E31" s="158" t="s">
        <v>2157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1" t="s">
        <v>36</v>
      </c>
      <c r="E34" s="39"/>
      <c r="F34" s="39"/>
      <c r="G34" s="39"/>
      <c r="H34" s="39"/>
      <c r="I34" s="39"/>
      <c r="J34" s="162">
        <f>ROUND(J127,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0"/>
      <c r="E35" s="160"/>
      <c r="F35" s="160"/>
      <c r="G35" s="160"/>
      <c r="H35" s="160"/>
      <c r="I35" s="160"/>
      <c r="J35" s="160"/>
      <c r="K35" s="160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3" t="s">
        <v>38</v>
      </c>
      <c r="G36" s="39"/>
      <c r="H36" s="39"/>
      <c r="I36" s="163" t="s">
        <v>37</v>
      </c>
      <c r="J36" s="163" t="s">
        <v>39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4" t="s">
        <v>40</v>
      </c>
      <c r="E37" s="152" t="s">
        <v>41</v>
      </c>
      <c r="F37" s="165">
        <f>ROUND((SUM(BE127:BE148)),  2)</f>
        <v>0</v>
      </c>
      <c r="G37" s="39"/>
      <c r="H37" s="39"/>
      <c r="I37" s="166">
        <v>0.20999999999999999</v>
      </c>
      <c r="J37" s="165">
        <f>ROUND(((SUM(BE127:BE148))*I37),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42</v>
      </c>
      <c r="F38" s="165">
        <f>ROUND((SUM(BF127:BF148)),  2)</f>
        <v>0</v>
      </c>
      <c r="G38" s="39"/>
      <c r="H38" s="39"/>
      <c r="I38" s="166">
        <v>0.12</v>
      </c>
      <c r="J38" s="165">
        <f>ROUND(((SUM(BF127:BF148))*I38),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43</v>
      </c>
      <c r="F39" s="165">
        <f>ROUND((SUM(BG127:BG148)),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44</v>
      </c>
      <c r="F40" s="165">
        <f>ROUND((SUM(BH127:BH148)),  2)</f>
        <v>0</v>
      </c>
      <c r="G40" s="39"/>
      <c r="H40" s="39"/>
      <c r="I40" s="166">
        <v>0.12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45</v>
      </c>
      <c r="F41" s="165">
        <f>ROUND((SUM(BI127:BI148)),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46</v>
      </c>
      <c r="E43" s="169"/>
      <c r="F43" s="169"/>
      <c r="G43" s="170" t="s">
        <v>47</v>
      </c>
      <c r="H43" s="171" t="s">
        <v>48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Objekty OU, část D a DM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158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159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160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311" t="s">
        <v>2154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2155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D.1.4.4f - Dohledový systém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 xml:space="preserve"> </v>
      </c>
      <c r="G93" s="41"/>
      <c r="H93" s="41"/>
      <c r="I93" s="33" t="s">
        <v>22</v>
      </c>
      <c r="J93" s="80" t="str">
        <f>IF(J16="","",J16)</f>
        <v>31. 8. 2018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Ostravská univerzita</v>
      </c>
      <c r="G95" s="41"/>
      <c r="H95" s="41"/>
      <c r="I95" s="33" t="s">
        <v>30</v>
      </c>
      <c r="J95" s="37" t="str">
        <f>E25</f>
        <v>Marpo s.r.o.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33</v>
      </c>
      <c r="J96" s="37" t="str">
        <f>E28</f>
        <v xml:space="preserve"> 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6" t="s">
        <v>164</v>
      </c>
      <c r="D98" s="187"/>
      <c r="E98" s="187"/>
      <c r="F98" s="187"/>
      <c r="G98" s="187"/>
      <c r="H98" s="187"/>
      <c r="I98" s="187"/>
      <c r="J98" s="188" t="s">
        <v>165</v>
      </c>
      <c r="K98" s="187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89" t="s">
        <v>166</v>
      </c>
      <c r="D100" s="41"/>
      <c r="E100" s="41"/>
      <c r="F100" s="41"/>
      <c r="G100" s="41"/>
      <c r="H100" s="41"/>
      <c r="I100" s="41"/>
      <c r="J100" s="111">
        <f>J127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167</v>
      </c>
    </row>
    <row r="101" s="9" customFormat="1" ht="24.96" customHeight="1">
      <c r="A101" s="9"/>
      <c r="B101" s="190"/>
      <c r="C101" s="191"/>
      <c r="D101" s="192" t="s">
        <v>2357</v>
      </c>
      <c r="E101" s="193"/>
      <c r="F101" s="193"/>
      <c r="G101" s="193"/>
      <c r="H101" s="193"/>
      <c r="I101" s="193"/>
      <c r="J101" s="194">
        <f>J128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2358</v>
      </c>
      <c r="E102" s="193"/>
      <c r="F102" s="193"/>
      <c r="G102" s="193"/>
      <c r="H102" s="193"/>
      <c r="I102" s="193"/>
      <c r="J102" s="194">
        <f>J139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0"/>
      <c r="C103" s="191"/>
      <c r="D103" s="192" t="s">
        <v>2359</v>
      </c>
      <c r="E103" s="193"/>
      <c r="F103" s="193"/>
      <c r="G103" s="193"/>
      <c r="H103" s="193"/>
      <c r="I103" s="193"/>
      <c r="J103" s="194">
        <f>J145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188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85" t="str">
        <f>E7</f>
        <v>Objekty OU, část D a DM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1" customFormat="1" ht="12" customHeight="1">
      <c r="B114" s="22"/>
      <c r="C114" s="33" t="s">
        <v>158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="1" customFormat="1" ht="16.5" customHeight="1">
      <c r="B115" s="22"/>
      <c r="C115" s="23"/>
      <c r="D115" s="23"/>
      <c r="E115" s="185" t="s">
        <v>159</v>
      </c>
      <c r="F115" s="23"/>
      <c r="G115" s="23"/>
      <c r="H115" s="23"/>
      <c r="I115" s="23"/>
      <c r="J115" s="23"/>
      <c r="K115" s="23"/>
      <c r="L115" s="21"/>
    </row>
    <row r="116" s="1" customFormat="1" ht="12" customHeight="1">
      <c r="B116" s="22"/>
      <c r="C116" s="33" t="s">
        <v>160</v>
      </c>
      <c r="D116" s="23"/>
      <c r="E116" s="23"/>
      <c r="F116" s="23"/>
      <c r="G116" s="23"/>
      <c r="H116" s="23"/>
      <c r="I116" s="23"/>
      <c r="J116" s="23"/>
      <c r="K116" s="23"/>
      <c r="L116" s="21"/>
    </row>
    <row r="117" s="2" customFormat="1" ht="16.5" customHeight="1">
      <c r="A117" s="39"/>
      <c r="B117" s="40"/>
      <c r="C117" s="41"/>
      <c r="D117" s="41"/>
      <c r="E117" s="311" t="s">
        <v>2154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2155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77" t="str">
        <f>E13</f>
        <v>D.1.4.4f - Dohledový systém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20</v>
      </c>
      <c r="D121" s="41"/>
      <c r="E121" s="41"/>
      <c r="F121" s="28" t="str">
        <f>F16</f>
        <v xml:space="preserve"> </v>
      </c>
      <c r="G121" s="41"/>
      <c r="H121" s="41"/>
      <c r="I121" s="33" t="s">
        <v>22</v>
      </c>
      <c r="J121" s="80" t="str">
        <f>IF(J16="","",J16)</f>
        <v>31. 8. 2018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24</v>
      </c>
      <c r="D123" s="41"/>
      <c r="E123" s="41"/>
      <c r="F123" s="28" t="str">
        <f>E19</f>
        <v>Ostravská univerzita</v>
      </c>
      <c r="G123" s="41"/>
      <c r="H123" s="41"/>
      <c r="I123" s="33" t="s">
        <v>30</v>
      </c>
      <c r="J123" s="37" t="str">
        <f>E25</f>
        <v>Marpo s.r.o.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28</v>
      </c>
      <c r="D124" s="41"/>
      <c r="E124" s="41"/>
      <c r="F124" s="28" t="str">
        <f>IF(E22="","",E22)</f>
        <v>Vyplň údaj</v>
      </c>
      <c r="G124" s="41"/>
      <c r="H124" s="41"/>
      <c r="I124" s="33" t="s">
        <v>33</v>
      </c>
      <c r="J124" s="37" t="str">
        <f>E28</f>
        <v xml:space="preserve"> 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0.32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1" customFormat="1" ht="29.28" customHeight="1">
      <c r="A126" s="201"/>
      <c r="B126" s="202"/>
      <c r="C126" s="203" t="s">
        <v>189</v>
      </c>
      <c r="D126" s="204" t="s">
        <v>61</v>
      </c>
      <c r="E126" s="204" t="s">
        <v>57</v>
      </c>
      <c r="F126" s="204" t="s">
        <v>58</v>
      </c>
      <c r="G126" s="204" t="s">
        <v>190</v>
      </c>
      <c r="H126" s="204" t="s">
        <v>191</v>
      </c>
      <c r="I126" s="204" t="s">
        <v>192</v>
      </c>
      <c r="J126" s="205" t="s">
        <v>165</v>
      </c>
      <c r="K126" s="206" t="s">
        <v>193</v>
      </c>
      <c r="L126" s="207"/>
      <c r="M126" s="101" t="s">
        <v>1</v>
      </c>
      <c r="N126" s="102" t="s">
        <v>40</v>
      </c>
      <c r="O126" s="102" t="s">
        <v>194</v>
      </c>
      <c r="P126" s="102" t="s">
        <v>195</v>
      </c>
      <c r="Q126" s="102" t="s">
        <v>196</v>
      </c>
      <c r="R126" s="102" t="s">
        <v>197</v>
      </c>
      <c r="S126" s="102" t="s">
        <v>198</v>
      </c>
      <c r="T126" s="103" t="s">
        <v>199</v>
      </c>
      <c r="U126" s="201"/>
      <c r="V126" s="201"/>
      <c r="W126" s="201"/>
      <c r="X126" s="201"/>
      <c r="Y126" s="201"/>
      <c r="Z126" s="201"/>
      <c r="AA126" s="201"/>
      <c r="AB126" s="201"/>
      <c r="AC126" s="201"/>
      <c r="AD126" s="201"/>
      <c r="AE126" s="201"/>
    </row>
    <row r="127" s="2" customFormat="1" ht="22.8" customHeight="1">
      <c r="A127" s="39"/>
      <c r="B127" s="40"/>
      <c r="C127" s="108" t="s">
        <v>200</v>
      </c>
      <c r="D127" s="41"/>
      <c r="E127" s="41"/>
      <c r="F127" s="41"/>
      <c r="G127" s="41"/>
      <c r="H127" s="41"/>
      <c r="I127" s="41"/>
      <c r="J127" s="208">
        <f>BK127</f>
        <v>0</v>
      </c>
      <c r="K127" s="41"/>
      <c r="L127" s="45"/>
      <c r="M127" s="104"/>
      <c r="N127" s="209"/>
      <c r="O127" s="105"/>
      <c r="P127" s="210">
        <f>P128+P139+P145</f>
        <v>0</v>
      </c>
      <c r="Q127" s="105"/>
      <c r="R127" s="210">
        <f>R128+R139+R145</f>
        <v>0</v>
      </c>
      <c r="S127" s="105"/>
      <c r="T127" s="211">
        <f>T128+T139+T145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75</v>
      </c>
      <c r="AU127" s="18" t="s">
        <v>167</v>
      </c>
      <c r="BK127" s="212">
        <f>BK128+BK139+BK145</f>
        <v>0</v>
      </c>
    </row>
    <row r="128" s="12" customFormat="1" ht="25.92" customHeight="1">
      <c r="A128" s="12"/>
      <c r="B128" s="213"/>
      <c r="C128" s="214"/>
      <c r="D128" s="215" t="s">
        <v>75</v>
      </c>
      <c r="E128" s="216" t="s">
        <v>2094</v>
      </c>
      <c r="F128" s="216" t="s">
        <v>2360</v>
      </c>
      <c r="G128" s="214"/>
      <c r="H128" s="214"/>
      <c r="I128" s="217"/>
      <c r="J128" s="218">
        <f>BK128</f>
        <v>0</v>
      </c>
      <c r="K128" s="214"/>
      <c r="L128" s="219"/>
      <c r="M128" s="220"/>
      <c r="N128" s="221"/>
      <c r="O128" s="221"/>
      <c r="P128" s="222">
        <f>SUM(P129:P138)</f>
        <v>0</v>
      </c>
      <c r="Q128" s="221"/>
      <c r="R128" s="222">
        <f>SUM(R129:R138)</f>
        <v>0</v>
      </c>
      <c r="S128" s="221"/>
      <c r="T128" s="223">
        <f>SUM(T129:T138)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4" t="s">
        <v>83</v>
      </c>
      <c r="AT128" s="225" t="s">
        <v>75</v>
      </c>
      <c r="AU128" s="225" t="s">
        <v>76</v>
      </c>
      <c r="AY128" s="224" t="s">
        <v>203</v>
      </c>
      <c r="BK128" s="226">
        <f>SUM(BK129:BK138)</f>
        <v>0</v>
      </c>
    </row>
    <row r="129" s="2" customFormat="1" ht="16.5" customHeight="1">
      <c r="A129" s="39"/>
      <c r="B129" s="40"/>
      <c r="C129" s="229" t="s">
        <v>83</v>
      </c>
      <c r="D129" s="229" t="s">
        <v>205</v>
      </c>
      <c r="E129" s="230" t="s">
        <v>83</v>
      </c>
      <c r="F129" s="231" t="s">
        <v>2361</v>
      </c>
      <c r="G129" s="232" t="s">
        <v>797</v>
      </c>
      <c r="H129" s="233">
        <v>2</v>
      </c>
      <c r="I129" s="234"/>
      <c r="J129" s="235">
        <f>ROUND(I129*H129,2)</f>
        <v>0</v>
      </c>
      <c r="K129" s="236"/>
      <c r="L129" s="45"/>
      <c r="M129" s="237" t="s">
        <v>1</v>
      </c>
      <c r="N129" s="238" t="s">
        <v>41</v>
      </c>
      <c r="O129" s="92"/>
      <c r="P129" s="239">
        <f>O129*H129</f>
        <v>0</v>
      </c>
      <c r="Q129" s="239">
        <v>0</v>
      </c>
      <c r="R129" s="239">
        <f>Q129*H129</f>
        <v>0</v>
      </c>
      <c r="S129" s="239">
        <v>0</v>
      </c>
      <c r="T129" s="24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1" t="s">
        <v>209</v>
      </c>
      <c r="AT129" s="241" t="s">
        <v>205</v>
      </c>
      <c r="AU129" s="241" t="s">
        <v>83</v>
      </c>
      <c r="AY129" s="18" t="s">
        <v>203</v>
      </c>
      <c r="BE129" s="242">
        <f>IF(N129="základní",J129,0)</f>
        <v>0</v>
      </c>
      <c r="BF129" s="242">
        <f>IF(N129="snížená",J129,0)</f>
        <v>0</v>
      </c>
      <c r="BG129" s="242">
        <f>IF(N129="zákl. přenesená",J129,0)</f>
        <v>0</v>
      </c>
      <c r="BH129" s="242">
        <f>IF(N129="sníž. přenesená",J129,0)</f>
        <v>0</v>
      </c>
      <c r="BI129" s="242">
        <f>IF(N129="nulová",J129,0)</f>
        <v>0</v>
      </c>
      <c r="BJ129" s="18" t="s">
        <v>83</v>
      </c>
      <c r="BK129" s="242">
        <f>ROUND(I129*H129,2)</f>
        <v>0</v>
      </c>
      <c r="BL129" s="18" t="s">
        <v>209</v>
      </c>
      <c r="BM129" s="241" t="s">
        <v>85</v>
      </c>
    </row>
    <row r="130" s="2" customFormat="1">
      <c r="A130" s="39"/>
      <c r="B130" s="40"/>
      <c r="C130" s="41"/>
      <c r="D130" s="245" t="s">
        <v>474</v>
      </c>
      <c r="E130" s="41"/>
      <c r="F130" s="276" t="s">
        <v>2362</v>
      </c>
      <c r="G130" s="41"/>
      <c r="H130" s="41"/>
      <c r="I130" s="277"/>
      <c r="J130" s="41"/>
      <c r="K130" s="41"/>
      <c r="L130" s="45"/>
      <c r="M130" s="278"/>
      <c r="N130" s="279"/>
      <c r="O130" s="92"/>
      <c r="P130" s="92"/>
      <c r="Q130" s="92"/>
      <c r="R130" s="92"/>
      <c r="S130" s="92"/>
      <c r="T130" s="93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474</v>
      </c>
      <c r="AU130" s="18" t="s">
        <v>83</v>
      </c>
    </row>
    <row r="131" s="2" customFormat="1" ht="16.5" customHeight="1">
      <c r="A131" s="39"/>
      <c r="B131" s="40"/>
      <c r="C131" s="229" t="s">
        <v>85</v>
      </c>
      <c r="D131" s="229" t="s">
        <v>205</v>
      </c>
      <c r="E131" s="230" t="s">
        <v>85</v>
      </c>
      <c r="F131" s="231" t="s">
        <v>2363</v>
      </c>
      <c r="G131" s="232" t="s">
        <v>797</v>
      </c>
      <c r="H131" s="233">
        <v>1</v>
      </c>
      <c r="I131" s="234"/>
      <c r="J131" s="235">
        <f>ROUND(I131*H131,2)</f>
        <v>0</v>
      </c>
      <c r="K131" s="236"/>
      <c r="L131" s="45"/>
      <c r="M131" s="237" t="s">
        <v>1</v>
      </c>
      <c r="N131" s="238" t="s">
        <v>41</v>
      </c>
      <c r="O131" s="92"/>
      <c r="P131" s="239">
        <f>O131*H131</f>
        <v>0</v>
      </c>
      <c r="Q131" s="239">
        <v>0</v>
      </c>
      <c r="R131" s="239">
        <f>Q131*H131</f>
        <v>0</v>
      </c>
      <c r="S131" s="239">
        <v>0</v>
      </c>
      <c r="T131" s="24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1" t="s">
        <v>209</v>
      </c>
      <c r="AT131" s="241" t="s">
        <v>205</v>
      </c>
      <c r="AU131" s="241" t="s">
        <v>83</v>
      </c>
      <c r="AY131" s="18" t="s">
        <v>203</v>
      </c>
      <c r="BE131" s="242">
        <f>IF(N131="základní",J131,0)</f>
        <v>0</v>
      </c>
      <c r="BF131" s="242">
        <f>IF(N131="snížená",J131,0)</f>
        <v>0</v>
      </c>
      <c r="BG131" s="242">
        <f>IF(N131="zákl. přenesená",J131,0)</f>
        <v>0</v>
      </c>
      <c r="BH131" s="242">
        <f>IF(N131="sníž. přenesená",J131,0)</f>
        <v>0</v>
      </c>
      <c r="BI131" s="242">
        <f>IF(N131="nulová",J131,0)</f>
        <v>0</v>
      </c>
      <c r="BJ131" s="18" t="s">
        <v>83</v>
      </c>
      <c r="BK131" s="242">
        <f>ROUND(I131*H131,2)</f>
        <v>0</v>
      </c>
      <c r="BL131" s="18" t="s">
        <v>209</v>
      </c>
      <c r="BM131" s="241" t="s">
        <v>209</v>
      </c>
    </row>
    <row r="132" s="2" customFormat="1">
      <c r="A132" s="39"/>
      <c r="B132" s="40"/>
      <c r="C132" s="41"/>
      <c r="D132" s="245" t="s">
        <v>474</v>
      </c>
      <c r="E132" s="41"/>
      <c r="F132" s="276" t="s">
        <v>2364</v>
      </c>
      <c r="G132" s="41"/>
      <c r="H132" s="41"/>
      <c r="I132" s="277"/>
      <c r="J132" s="41"/>
      <c r="K132" s="41"/>
      <c r="L132" s="45"/>
      <c r="M132" s="278"/>
      <c r="N132" s="279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474</v>
      </c>
      <c r="AU132" s="18" t="s">
        <v>83</v>
      </c>
    </row>
    <row r="133" s="2" customFormat="1" ht="16.5" customHeight="1">
      <c r="A133" s="39"/>
      <c r="B133" s="40"/>
      <c r="C133" s="229" t="s">
        <v>108</v>
      </c>
      <c r="D133" s="229" t="s">
        <v>205</v>
      </c>
      <c r="E133" s="230" t="s">
        <v>108</v>
      </c>
      <c r="F133" s="231" t="s">
        <v>2365</v>
      </c>
      <c r="G133" s="232" t="s">
        <v>797</v>
      </c>
      <c r="H133" s="233">
        <v>2</v>
      </c>
      <c r="I133" s="234"/>
      <c r="J133" s="235">
        <f>ROUND(I133*H133,2)</f>
        <v>0</v>
      </c>
      <c r="K133" s="236"/>
      <c r="L133" s="45"/>
      <c r="M133" s="237" t="s">
        <v>1</v>
      </c>
      <c r="N133" s="238" t="s">
        <v>41</v>
      </c>
      <c r="O133" s="92"/>
      <c r="P133" s="239">
        <f>O133*H133</f>
        <v>0</v>
      </c>
      <c r="Q133" s="239">
        <v>0</v>
      </c>
      <c r="R133" s="239">
        <f>Q133*H133</f>
        <v>0</v>
      </c>
      <c r="S133" s="239">
        <v>0</v>
      </c>
      <c r="T133" s="24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1" t="s">
        <v>209</v>
      </c>
      <c r="AT133" s="241" t="s">
        <v>205</v>
      </c>
      <c r="AU133" s="241" t="s">
        <v>83</v>
      </c>
      <c r="AY133" s="18" t="s">
        <v>203</v>
      </c>
      <c r="BE133" s="242">
        <f>IF(N133="základní",J133,0)</f>
        <v>0</v>
      </c>
      <c r="BF133" s="242">
        <f>IF(N133="snížená",J133,0)</f>
        <v>0</v>
      </c>
      <c r="BG133" s="242">
        <f>IF(N133="zákl. přenesená",J133,0)</f>
        <v>0</v>
      </c>
      <c r="BH133" s="242">
        <f>IF(N133="sníž. přenesená",J133,0)</f>
        <v>0</v>
      </c>
      <c r="BI133" s="242">
        <f>IF(N133="nulová",J133,0)</f>
        <v>0</v>
      </c>
      <c r="BJ133" s="18" t="s">
        <v>83</v>
      </c>
      <c r="BK133" s="242">
        <f>ROUND(I133*H133,2)</f>
        <v>0</v>
      </c>
      <c r="BL133" s="18" t="s">
        <v>209</v>
      </c>
      <c r="BM133" s="241" t="s">
        <v>226</v>
      </c>
    </row>
    <row r="134" s="2" customFormat="1">
      <c r="A134" s="39"/>
      <c r="B134" s="40"/>
      <c r="C134" s="41"/>
      <c r="D134" s="245" t="s">
        <v>474</v>
      </c>
      <c r="E134" s="41"/>
      <c r="F134" s="276" t="s">
        <v>2366</v>
      </c>
      <c r="G134" s="41"/>
      <c r="H134" s="41"/>
      <c r="I134" s="277"/>
      <c r="J134" s="41"/>
      <c r="K134" s="41"/>
      <c r="L134" s="45"/>
      <c r="M134" s="278"/>
      <c r="N134" s="279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474</v>
      </c>
      <c r="AU134" s="18" t="s">
        <v>83</v>
      </c>
    </row>
    <row r="135" s="2" customFormat="1" ht="21.75" customHeight="1">
      <c r="A135" s="39"/>
      <c r="B135" s="40"/>
      <c r="C135" s="229" t="s">
        <v>209</v>
      </c>
      <c r="D135" s="229" t="s">
        <v>205</v>
      </c>
      <c r="E135" s="230" t="s">
        <v>209</v>
      </c>
      <c r="F135" s="231" t="s">
        <v>2367</v>
      </c>
      <c r="G135" s="232" t="s">
        <v>797</v>
      </c>
      <c r="H135" s="233">
        <v>2</v>
      </c>
      <c r="I135" s="234"/>
      <c r="J135" s="235">
        <f>ROUND(I135*H135,2)</f>
        <v>0</v>
      </c>
      <c r="K135" s="236"/>
      <c r="L135" s="45"/>
      <c r="M135" s="237" t="s">
        <v>1</v>
      </c>
      <c r="N135" s="238" t="s">
        <v>41</v>
      </c>
      <c r="O135" s="92"/>
      <c r="P135" s="239">
        <f>O135*H135</f>
        <v>0</v>
      </c>
      <c r="Q135" s="239">
        <v>0</v>
      </c>
      <c r="R135" s="239">
        <f>Q135*H135</f>
        <v>0</v>
      </c>
      <c r="S135" s="239">
        <v>0</v>
      </c>
      <c r="T135" s="24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1" t="s">
        <v>209</v>
      </c>
      <c r="AT135" s="241" t="s">
        <v>205</v>
      </c>
      <c r="AU135" s="241" t="s">
        <v>83</v>
      </c>
      <c r="AY135" s="18" t="s">
        <v>203</v>
      </c>
      <c r="BE135" s="242">
        <f>IF(N135="základní",J135,0)</f>
        <v>0</v>
      </c>
      <c r="BF135" s="242">
        <f>IF(N135="snížená",J135,0)</f>
        <v>0</v>
      </c>
      <c r="BG135" s="242">
        <f>IF(N135="zákl. přenesená",J135,0)</f>
        <v>0</v>
      </c>
      <c r="BH135" s="242">
        <f>IF(N135="sníž. přenesená",J135,0)</f>
        <v>0</v>
      </c>
      <c r="BI135" s="242">
        <f>IF(N135="nulová",J135,0)</f>
        <v>0</v>
      </c>
      <c r="BJ135" s="18" t="s">
        <v>83</v>
      </c>
      <c r="BK135" s="242">
        <f>ROUND(I135*H135,2)</f>
        <v>0</v>
      </c>
      <c r="BL135" s="18" t="s">
        <v>209</v>
      </c>
      <c r="BM135" s="241" t="s">
        <v>234</v>
      </c>
    </row>
    <row r="136" s="2" customFormat="1" ht="16.5" customHeight="1">
      <c r="A136" s="39"/>
      <c r="B136" s="40"/>
      <c r="C136" s="229" t="s">
        <v>222</v>
      </c>
      <c r="D136" s="229" t="s">
        <v>205</v>
      </c>
      <c r="E136" s="230" t="s">
        <v>222</v>
      </c>
      <c r="F136" s="231" t="s">
        <v>2368</v>
      </c>
      <c r="G136" s="232" t="s">
        <v>797</v>
      </c>
      <c r="H136" s="233">
        <v>49</v>
      </c>
      <c r="I136" s="234"/>
      <c r="J136" s="235">
        <f>ROUND(I136*H136,2)</f>
        <v>0</v>
      </c>
      <c r="K136" s="236"/>
      <c r="L136" s="45"/>
      <c r="M136" s="237" t="s">
        <v>1</v>
      </c>
      <c r="N136" s="238" t="s">
        <v>41</v>
      </c>
      <c r="O136" s="92"/>
      <c r="P136" s="239">
        <f>O136*H136</f>
        <v>0</v>
      </c>
      <c r="Q136" s="239">
        <v>0</v>
      </c>
      <c r="R136" s="239">
        <f>Q136*H136</f>
        <v>0</v>
      </c>
      <c r="S136" s="239">
        <v>0</v>
      </c>
      <c r="T136" s="24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1" t="s">
        <v>209</v>
      </c>
      <c r="AT136" s="241" t="s">
        <v>205</v>
      </c>
      <c r="AU136" s="241" t="s">
        <v>83</v>
      </c>
      <c r="AY136" s="18" t="s">
        <v>203</v>
      </c>
      <c r="BE136" s="242">
        <f>IF(N136="základní",J136,0)</f>
        <v>0</v>
      </c>
      <c r="BF136" s="242">
        <f>IF(N136="snížená",J136,0)</f>
        <v>0</v>
      </c>
      <c r="BG136" s="242">
        <f>IF(N136="zákl. přenesená",J136,0)</f>
        <v>0</v>
      </c>
      <c r="BH136" s="242">
        <f>IF(N136="sníž. přenesená",J136,0)</f>
        <v>0</v>
      </c>
      <c r="BI136" s="242">
        <f>IF(N136="nulová",J136,0)</f>
        <v>0</v>
      </c>
      <c r="BJ136" s="18" t="s">
        <v>83</v>
      </c>
      <c r="BK136" s="242">
        <f>ROUND(I136*H136,2)</f>
        <v>0</v>
      </c>
      <c r="BL136" s="18" t="s">
        <v>209</v>
      </c>
      <c r="BM136" s="241" t="s">
        <v>248</v>
      </c>
    </row>
    <row r="137" s="2" customFormat="1" ht="16.5" customHeight="1">
      <c r="A137" s="39"/>
      <c r="B137" s="40"/>
      <c r="C137" s="229" t="s">
        <v>226</v>
      </c>
      <c r="D137" s="229" t="s">
        <v>205</v>
      </c>
      <c r="E137" s="230" t="s">
        <v>226</v>
      </c>
      <c r="F137" s="231" t="s">
        <v>2369</v>
      </c>
      <c r="G137" s="232" t="s">
        <v>797</v>
      </c>
      <c r="H137" s="233">
        <v>49</v>
      </c>
      <c r="I137" s="234"/>
      <c r="J137" s="235">
        <f>ROUND(I137*H137,2)</f>
        <v>0</v>
      </c>
      <c r="K137" s="236"/>
      <c r="L137" s="45"/>
      <c r="M137" s="237" t="s">
        <v>1</v>
      </c>
      <c r="N137" s="238" t="s">
        <v>41</v>
      </c>
      <c r="O137" s="92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1" t="s">
        <v>209</v>
      </c>
      <c r="AT137" s="241" t="s">
        <v>205</v>
      </c>
      <c r="AU137" s="241" t="s">
        <v>83</v>
      </c>
      <c r="AY137" s="18" t="s">
        <v>203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8" t="s">
        <v>83</v>
      </c>
      <c r="BK137" s="242">
        <f>ROUND(I137*H137,2)</f>
        <v>0</v>
      </c>
      <c r="BL137" s="18" t="s">
        <v>209</v>
      </c>
      <c r="BM137" s="241" t="s">
        <v>8</v>
      </c>
    </row>
    <row r="138" s="2" customFormat="1" ht="16.5" customHeight="1">
      <c r="A138" s="39"/>
      <c r="B138" s="40"/>
      <c r="C138" s="229" t="s">
        <v>230</v>
      </c>
      <c r="D138" s="229" t="s">
        <v>205</v>
      </c>
      <c r="E138" s="230" t="s">
        <v>230</v>
      </c>
      <c r="F138" s="231" t="s">
        <v>2301</v>
      </c>
      <c r="G138" s="232" t="s">
        <v>797</v>
      </c>
      <c r="H138" s="233">
        <v>1</v>
      </c>
      <c r="I138" s="234"/>
      <c r="J138" s="235">
        <f>ROUND(I138*H138,2)</f>
        <v>0</v>
      </c>
      <c r="K138" s="236"/>
      <c r="L138" s="45"/>
      <c r="M138" s="237" t="s">
        <v>1</v>
      </c>
      <c r="N138" s="238" t="s">
        <v>41</v>
      </c>
      <c r="O138" s="92"/>
      <c r="P138" s="239">
        <f>O138*H138</f>
        <v>0</v>
      </c>
      <c r="Q138" s="239">
        <v>0</v>
      </c>
      <c r="R138" s="239">
        <f>Q138*H138</f>
        <v>0</v>
      </c>
      <c r="S138" s="239">
        <v>0</v>
      </c>
      <c r="T138" s="24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1" t="s">
        <v>209</v>
      </c>
      <c r="AT138" s="241" t="s">
        <v>205</v>
      </c>
      <c r="AU138" s="241" t="s">
        <v>83</v>
      </c>
      <c r="AY138" s="18" t="s">
        <v>203</v>
      </c>
      <c r="BE138" s="242">
        <f>IF(N138="základní",J138,0)</f>
        <v>0</v>
      </c>
      <c r="BF138" s="242">
        <f>IF(N138="snížená",J138,0)</f>
        <v>0</v>
      </c>
      <c r="BG138" s="242">
        <f>IF(N138="zákl. přenesená",J138,0)</f>
        <v>0</v>
      </c>
      <c r="BH138" s="242">
        <f>IF(N138="sníž. přenesená",J138,0)</f>
        <v>0</v>
      </c>
      <c r="BI138" s="242">
        <f>IF(N138="nulová",J138,0)</f>
        <v>0</v>
      </c>
      <c r="BJ138" s="18" t="s">
        <v>83</v>
      </c>
      <c r="BK138" s="242">
        <f>ROUND(I138*H138,2)</f>
        <v>0</v>
      </c>
      <c r="BL138" s="18" t="s">
        <v>209</v>
      </c>
      <c r="BM138" s="241" t="s">
        <v>267</v>
      </c>
    </row>
    <row r="139" s="12" customFormat="1" ht="25.92" customHeight="1">
      <c r="A139" s="12"/>
      <c r="B139" s="213"/>
      <c r="C139" s="214"/>
      <c r="D139" s="215" t="s">
        <v>75</v>
      </c>
      <c r="E139" s="216" t="s">
        <v>2151</v>
      </c>
      <c r="F139" s="216" t="s">
        <v>2370</v>
      </c>
      <c r="G139" s="214"/>
      <c r="H139" s="214"/>
      <c r="I139" s="217"/>
      <c r="J139" s="218">
        <f>BK139</f>
        <v>0</v>
      </c>
      <c r="K139" s="214"/>
      <c r="L139" s="219"/>
      <c r="M139" s="220"/>
      <c r="N139" s="221"/>
      <c r="O139" s="221"/>
      <c r="P139" s="222">
        <f>SUM(P140:P144)</f>
        <v>0</v>
      </c>
      <c r="Q139" s="221"/>
      <c r="R139" s="222">
        <f>SUM(R140:R144)</f>
        <v>0</v>
      </c>
      <c r="S139" s="221"/>
      <c r="T139" s="223">
        <f>SUM(T140:T144)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4" t="s">
        <v>83</v>
      </c>
      <c r="AT139" s="225" t="s">
        <v>75</v>
      </c>
      <c r="AU139" s="225" t="s">
        <v>76</v>
      </c>
      <c r="AY139" s="224" t="s">
        <v>203</v>
      </c>
      <c r="BK139" s="226">
        <f>SUM(BK140:BK144)</f>
        <v>0</v>
      </c>
    </row>
    <row r="140" s="2" customFormat="1" ht="24.15" customHeight="1">
      <c r="A140" s="39"/>
      <c r="B140" s="40"/>
      <c r="C140" s="229" t="s">
        <v>234</v>
      </c>
      <c r="D140" s="229" t="s">
        <v>205</v>
      </c>
      <c r="E140" s="230" t="s">
        <v>234</v>
      </c>
      <c r="F140" s="231" t="s">
        <v>2371</v>
      </c>
      <c r="G140" s="232" t="s">
        <v>797</v>
      </c>
      <c r="H140" s="233">
        <v>1</v>
      </c>
      <c r="I140" s="234"/>
      <c r="J140" s="235">
        <f>ROUND(I140*H140,2)</f>
        <v>0</v>
      </c>
      <c r="K140" s="236"/>
      <c r="L140" s="45"/>
      <c r="M140" s="237" t="s">
        <v>1</v>
      </c>
      <c r="N140" s="238" t="s">
        <v>41</v>
      </c>
      <c r="O140" s="92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1" t="s">
        <v>209</v>
      </c>
      <c r="AT140" s="241" t="s">
        <v>205</v>
      </c>
      <c r="AU140" s="241" t="s">
        <v>83</v>
      </c>
      <c r="AY140" s="18" t="s">
        <v>203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8" t="s">
        <v>83</v>
      </c>
      <c r="BK140" s="242">
        <f>ROUND(I140*H140,2)</f>
        <v>0</v>
      </c>
      <c r="BL140" s="18" t="s">
        <v>209</v>
      </c>
      <c r="BM140" s="241" t="s">
        <v>277</v>
      </c>
    </row>
    <row r="141" s="2" customFormat="1" ht="16.5" customHeight="1">
      <c r="A141" s="39"/>
      <c r="B141" s="40"/>
      <c r="C141" s="229" t="s">
        <v>238</v>
      </c>
      <c r="D141" s="229" t="s">
        <v>205</v>
      </c>
      <c r="E141" s="230" t="s">
        <v>238</v>
      </c>
      <c r="F141" s="231" t="s">
        <v>2372</v>
      </c>
      <c r="G141" s="232" t="s">
        <v>797</v>
      </c>
      <c r="H141" s="233">
        <v>3</v>
      </c>
      <c r="I141" s="234"/>
      <c r="J141" s="235">
        <f>ROUND(I141*H141,2)</f>
        <v>0</v>
      </c>
      <c r="K141" s="236"/>
      <c r="L141" s="45"/>
      <c r="M141" s="237" t="s">
        <v>1</v>
      </c>
      <c r="N141" s="238" t="s">
        <v>41</v>
      </c>
      <c r="O141" s="92"/>
      <c r="P141" s="239">
        <f>O141*H141</f>
        <v>0</v>
      </c>
      <c r="Q141" s="239">
        <v>0</v>
      </c>
      <c r="R141" s="239">
        <f>Q141*H141</f>
        <v>0</v>
      </c>
      <c r="S141" s="239">
        <v>0</v>
      </c>
      <c r="T141" s="24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1" t="s">
        <v>209</v>
      </c>
      <c r="AT141" s="241" t="s">
        <v>205</v>
      </c>
      <c r="AU141" s="241" t="s">
        <v>83</v>
      </c>
      <c r="AY141" s="18" t="s">
        <v>203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8" t="s">
        <v>83</v>
      </c>
      <c r="BK141" s="242">
        <f>ROUND(I141*H141,2)</f>
        <v>0</v>
      </c>
      <c r="BL141" s="18" t="s">
        <v>209</v>
      </c>
      <c r="BM141" s="241" t="s">
        <v>288</v>
      </c>
    </row>
    <row r="142" s="2" customFormat="1" ht="33" customHeight="1">
      <c r="A142" s="39"/>
      <c r="B142" s="40"/>
      <c r="C142" s="229" t="s">
        <v>248</v>
      </c>
      <c r="D142" s="229" t="s">
        <v>205</v>
      </c>
      <c r="E142" s="230" t="s">
        <v>248</v>
      </c>
      <c r="F142" s="231" t="s">
        <v>2373</v>
      </c>
      <c r="G142" s="232" t="s">
        <v>797</v>
      </c>
      <c r="H142" s="233">
        <v>6</v>
      </c>
      <c r="I142" s="234"/>
      <c r="J142" s="235">
        <f>ROUND(I142*H142,2)</f>
        <v>0</v>
      </c>
      <c r="K142" s="236"/>
      <c r="L142" s="45"/>
      <c r="M142" s="237" t="s">
        <v>1</v>
      </c>
      <c r="N142" s="238" t="s">
        <v>41</v>
      </c>
      <c r="O142" s="92"/>
      <c r="P142" s="239">
        <f>O142*H142</f>
        <v>0</v>
      </c>
      <c r="Q142" s="239">
        <v>0</v>
      </c>
      <c r="R142" s="239">
        <f>Q142*H142</f>
        <v>0</v>
      </c>
      <c r="S142" s="239">
        <v>0</v>
      </c>
      <c r="T142" s="24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1" t="s">
        <v>209</v>
      </c>
      <c r="AT142" s="241" t="s">
        <v>205</v>
      </c>
      <c r="AU142" s="241" t="s">
        <v>83</v>
      </c>
      <c r="AY142" s="18" t="s">
        <v>203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18" t="s">
        <v>83</v>
      </c>
      <c r="BK142" s="242">
        <f>ROUND(I142*H142,2)</f>
        <v>0</v>
      </c>
      <c r="BL142" s="18" t="s">
        <v>209</v>
      </c>
      <c r="BM142" s="241" t="s">
        <v>299</v>
      </c>
    </row>
    <row r="143" s="2" customFormat="1" ht="16.5" customHeight="1">
      <c r="A143" s="39"/>
      <c r="B143" s="40"/>
      <c r="C143" s="229" t="s">
        <v>253</v>
      </c>
      <c r="D143" s="229" t="s">
        <v>205</v>
      </c>
      <c r="E143" s="230" t="s">
        <v>253</v>
      </c>
      <c r="F143" s="231" t="s">
        <v>2216</v>
      </c>
      <c r="G143" s="232" t="s">
        <v>797</v>
      </c>
      <c r="H143" s="233">
        <v>1</v>
      </c>
      <c r="I143" s="234"/>
      <c r="J143" s="235">
        <f>ROUND(I143*H143,2)</f>
        <v>0</v>
      </c>
      <c r="K143" s="236"/>
      <c r="L143" s="45"/>
      <c r="M143" s="237" t="s">
        <v>1</v>
      </c>
      <c r="N143" s="238" t="s">
        <v>41</v>
      </c>
      <c r="O143" s="92"/>
      <c r="P143" s="239">
        <f>O143*H143</f>
        <v>0</v>
      </c>
      <c r="Q143" s="239">
        <v>0</v>
      </c>
      <c r="R143" s="239">
        <f>Q143*H143</f>
        <v>0</v>
      </c>
      <c r="S143" s="239">
        <v>0</v>
      </c>
      <c r="T143" s="24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209</v>
      </c>
      <c r="AT143" s="241" t="s">
        <v>205</v>
      </c>
      <c r="AU143" s="241" t="s">
        <v>83</v>
      </c>
      <c r="AY143" s="18" t="s">
        <v>203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83</v>
      </c>
      <c r="BK143" s="242">
        <f>ROUND(I143*H143,2)</f>
        <v>0</v>
      </c>
      <c r="BL143" s="18" t="s">
        <v>209</v>
      </c>
      <c r="BM143" s="241" t="s">
        <v>306</v>
      </c>
    </row>
    <row r="144" s="2" customFormat="1" ht="16.5" customHeight="1">
      <c r="A144" s="39"/>
      <c r="B144" s="40"/>
      <c r="C144" s="229" t="s">
        <v>8</v>
      </c>
      <c r="D144" s="229" t="s">
        <v>205</v>
      </c>
      <c r="E144" s="230" t="s">
        <v>8</v>
      </c>
      <c r="F144" s="231" t="s">
        <v>2217</v>
      </c>
      <c r="G144" s="232" t="s">
        <v>797</v>
      </c>
      <c r="H144" s="233">
        <v>1</v>
      </c>
      <c r="I144" s="234"/>
      <c r="J144" s="235">
        <f>ROUND(I144*H144,2)</f>
        <v>0</v>
      </c>
      <c r="K144" s="236"/>
      <c r="L144" s="45"/>
      <c r="M144" s="237" t="s">
        <v>1</v>
      </c>
      <c r="N144" s="238" t="s">
        <v>41</v>
      </c>
      <c r="O144" s="92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1" t="s">
        <v>209</v>
      </c>
      <c r="AT144" s="241" t="s">
        <v>205</v>
      </c>
      <c r="AU144" s="241" t="s">
        <v>83</v>
      </c>
      <c r="AY144" s="18" t="s">
        <v>203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8" t="s">
        <v>83</v>
      </c>
      <c r="BK144" s="242">
        <f>ROUND(I144*H144,2)</f>
        <v>0</v>
      </c>
      <c r="BL144" s="18" t="s">
        <v>209</v>
      </c>
      <c r="BM144" s="241" t="s">
        <v>316</v>
      </c>
    </row>
    <row r="145" s="12" customFormat="1" ht="25.92" customHeight="1">
      <c r="A145" s="12"/>
      <c r="B145" s="213"/>
      <c r="C145" s="214"/>
      <c r="D145" s="215" t="s">
        <v>75</v>
      </c>
      <c r="E145" s="216" t="s">
        <v>2374</v>
      </c>
      <c r="F145" s="216" t="s">
        <v>2332</v>
      </c>
      <c r="G145" s="214"/>
      <c r="H145" s="214"/>
      <c r="I145" s="217"/>
      <c r="J145" s="218">
        <f>BK145</f>
        <v>0</v>
      </c>
      <c r="K145" s="214"/>
      <c r="L145" s="219"/>
      <c r="M145" s="220"/>
      <c r="N145" s="221"/>
      <c r="O145" s="221"/>
      <c r="P145" s="222">
        <f>SUM(P146:P148)</f>
        <v>0</v>
      </c>
      <c r="Q145" s="221"/>
      <c r="R145" s="222">
        <f>SUM(R146:R148)</f>
        <v>0</v>
      </c>
      <c r="S145" s="221"/>
      <c r="T145" s="223">
        <f>SUM(T146:T148)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4" t="s">
        <v>83</v>
      </c>
      <c r="AT145" s="225" t="s">
        <v>75</v>
      </c>
      <c r="AU145" s="225" t="s">
        <v>76</v>
      </c>
      <c r="AY145" s="224" t="s">
        <v>203</v>
      </c>
      <c r="BK145" s="226">
        <f>SUM(BK146:BK148)</f>
        <v>0</v>
      </c>
    </row>
    <row r="146" s="2" customFormat="1" ht="16.5" customHeight="1">
      <c r="A146" s="39"/>
      <c r="B146" s="40"/>
      <c r="C146" s="229" t="s">
        <v>261</v>
      </c>
      <c r="D146" s="229" t="s">
        <v>205</v>
      </c>
      <c r="E146" s="230" t="s">
        <v>261</v>
      </c>
      <c r="F146" s="231" t="s">
        <v>2375</v>
      </c>
      <c r="G146" s="232" t="s">
        <v>2376</v>
      </c>
      <c r="H146" s="233">
        <v>1</v>
      </c>
      <c r="I146" s="234"/>
      <c r="J146" s="235">
        <f>ROUND(I146*H146,2)</f>
        <v>0</v>
      </c>
      <c r="K146" s="236"/>
      <c r="L146" s="45"/>
      <c r="M146" s="237" t="s">
        <v>1</v>
      </c>
      <c r="N146" s="238" t="s">
        <v>41</v>
      </c>
      <c r="O146" s="92"/>
      <c r="P146" s="239">
        <f>O146*H146</f>
        <v>0</v>
      </c>
      <c r="Q146" s="239">
        <v>0</v>
      </c>
      <c r="R146" s="239">
        <f>Q146*H146</f>
        <v>0</v>
      </c>
      <c r="S146" s="239">
        <v>0</v>
      </c>
      <c r="T146" s="24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1" t="s">
        <v>209</v>
      </c>
      <c r="AT146" s="241" t="s">
        <v>205</v>
      </c>
      <c r="AU146" s="241" t="s">
        <v>83</v>
      </c>
      <c r="AY146" s="18" t="s">
        <v>203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8" t="s">
        <v>83</v>
      </c>
      <c r="BK146" s="242">
        <f>ROUND(I146*H146,2)</f>
        <v>0</v>
      </c>
      <c r="BL146" s="18" t="s">
        <v>209</v>
      </c>
      <c r="BM146" s="241" t="s">
        <v>329</v>
      </c>
    </row>
    <row r="147" s="2" customFormat="1" ht="24.15" customHeight="1">
      <c r="A147" s="39"/>
      <c r="B147" s="40"/>
      <c r="C147" s="229" t="s">
        <v>267</v>
      </c>
      <c r="D147" s="229" t="s">
        <v>205</v>
      </c>
      <c r="E147" s="230" t="s">
        <v>267</v>
      </c>
      <c r="F147" s="231" t="s">
        <v>2377</v>
      </c>
      <c r="G147" s="232" t="s">
        <v>2376</v>
      </c>
      <c r="H147" s="233">
        <v>1</v>
      </c>
      <c r="I147" s="234"/>
      <c r="J147" s="235">
        <f>ROUND(I147*H147,2)</f>
        <v>0</v>
      </c>
      <c r="K147" s="236"/>
      <c r="L147" s="45"/>
      <c r="M147" s="237" t="s">
        <v>1</v>
      </c>
      <c r="N147" s="238" t="s">
        <v>41</v>
      </c>
      <c r="O147" s="92"/>
      <c r="P147" s="239">
        <f>O147*H147</f>
        <v>0</v>
      </c>
      <c r="Q147" s="239">
        <v>0</v>
      </c>
      <c r="R147" s="239">
        <f>Q147*H147</f>
        <v>0</v>
      </c>
      <c r="S147" s="239">
        <v>0</v>
      </c>
      <c r="T147" s="24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1" t="s">
        <v>209</v>
      </c>
      <c r="AT147" s="241" t="s">
        <v>205</v>
      </c>
      <c r="AU147" s="241" t="s">
        <v>83</v>
      </c>
      <c r="AY147" s="18" t="s">
        <v>203</v>
      </c>
      <c r="BE147" s="242">
        <f>IF(N147="základní",J147,0)</f>
        <v>0</v>
      </c>
      <c r="BF147" s="242">
        <f>IF(N147="snížená",J147,0)</f>
        <v>0</v>
      </c>
      <c r="BG147" s="242">
        <f>IF(N147="zákl. přenesená",J147,0)</f>
        <v>0</v>
      </c>
      <c r="BH147" s="242">
        <f>IF(N147="sníž. přenesená",J147,0)</f>
        <v>0</v>
      </c>
      <c r="BI147" s="242">
        <f>IF(N147="nulová",J147,0)</f>
        <v>0</v>
      </c>
      <c r="BJ147" s="18" t="s">
        <v>83</v>
      </c>
      <c r="BK147" s="242">
        <f>ROUND(I147*H147,2)</f>
        <v>0</v>
      </c>
      <c r="BL147" s="18" t="s">
        <v>209</v>
      </c>
      <c r="BM147" s="241" t="s">
        <v>338</v>
      </c>
    </row>
    <row r="148" s="2" customFormat="1">
      <c r="A148" s="39"/>
      <c r="B148" s="40"/>
      <c r="C148" s="41"/>
      <c r="D148" s="245" t="s">
        <v>474</v>
      </c>
      <c r="E148" s="41"/>
      <c r="F148" s="276" t="s">
        <v>2378</v>
      </c>
      <c r="G148" s="41"/>
      <c r="H148" s="41"/>
      <c r="I148" s="277"/>
      <c r="J148" s="41"/>
      <c r="K148" s="41"/>
      <c r="L148" s="45"/>
      <c r="M148" s="312"/>
      <c r="N148" s="313"/>
      <c r="O148" s="308"/>
      <c r="P148" s="308"/>
      <c r="Q148" s="308"/>
      <c r="R148" s="308"/>
      <c r="S148" s="308"/>
      <c r="T148" s="314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474</v>
      </c>
      <c r="AU148" s="18" t="s">
        <v>83</v>
      </c>
    </row>
    <row r="149" s="2" customFormat="1" ht="6.96" customHeight="1">
      <c r="A149" s="39"/>
      <c r="B149" s="67"/>
      <c r="C149" s="68"/>
      <c r="D149" s="68"/>
      <c r="E149" s="68"/>
      <c r="F149" s="68"/>
      <c r="G149" s="68"/>
      <c r="H149" s="68"/>
      <c r="I149" s="68"/>
      <c r="J149" s="68"/>
      <c r="K149" s="68"/>
      <c r="L149" s="45"/>
      <c r="M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</row>
  </sheetData>
  <sheetProtection sheet="1" autoFilter="0" formatColumns="0" formatRows="0" objects="1" scenarios="1" spinCount="100000" saltValue="SnjxPtO/j6+TP4HQg7L7wDEfkQEIX0aNdHkv7zFAcX85z8A/VRZNj2fkbc03UbH+g8aJ253lGbetB1evibmNpQ==" hashValue="Knj2tOQaeOAL9bP7SIhpx87rfFnz987p0pQJHLZvZmsdJWTqhgVWTtC1Sn0Csducb9kXf+2sJe+m2wYxHTqhew==" algorithmName="SHA-512" password="99DC"/>
  <autoFilter ref="C126:K148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3:H113"/>
    <mergeCell ref="E117:H117"/>
    <mergeCell ref="E115:H115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127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157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Objekty OU, část D a DM</v>
      </c>
      <c r="F7" s="152"/>
      <c r="G7" s="152"/>
      <c r="H7" s="152"/>
      <c r="L7" s="21"/>
    </row>
    <row r="8">
      <c r="B8" s="21"/>
      <c r="D8" s="152" t="s">
        <v>158</v>
      </c>
      <c r="L8" s="21"/>
    </row>
    <row r="9" s="1" customFormat="1" ht="16.5" customHeight="1">
      <c r="B9" s="21"/>
      <c r="E9" s="153" t="s">
        <v>159</v>
      </c>
      <c r="F9" s="1"/>
      <c r="G9" s="1"/>
      <c r="H9" s="1"/>
      <c r="L9" s="21"/>
    </row>
    <row r="10" s="1" customFormat="1" ht="12" customHeight="1">
      <c r="B10" s="21"/>
      <c r="D10" s="152" t="s">
        <v>160</v>
      </c>
      <c r="L10" s="21"/>
    </row>
    <row r="11" s="2" customFormat="1" ht="16.5" customHeight="1">
      <c r="A11" s="39"/>
      <c r="B11" s="45"/>
      <c r="C11" s="39"/>
      <c r="D11" s="39"/>
      <c r="E11" s="164" t="s">
        <v>2154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2155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4" t="s">
        <v>2379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5" t="str">
        <f>'Rekapitulace stavby'!AN8</f>
        <v>31. 8. 2018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26</v>
      </c>
      <c r="F19" s="39"/>
      <c r="G19" s="39"/>
      <c r="H19" s="39"/>
      <c r="I19" s="152" t="s">
        <v>27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28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27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30</v>
      </c>
      <c r="E24" s="39"/>
      <c r="F24" s="39"/>
      <c r="G24" s="39"/>
      <c r="H24" s="39"/>
      <c r="I24" s="152" t="s">
        <v>25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31</v>
      </c>
      <c r="F25" s="39"/>
      <c r="G25" s="39"/>
      <c r="H25" s="39"/>
      <c r="I25" s="152" t="s">
        <v>27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33</v>
      </c>
      <c r="E27" s="39"/>
      <c r="F27" s="39"/>
      <c r="G27" s="39"/>
      <c r="H27" s="39"/>
      <c r="I27" s="152" t="s">
        <v>25</v>
      </c>
      <c r="J27" s="142" t="str">
        <f>IF('Rekapitulace stavby'!AN19="","",'Rekapitulace stavby'!AN19)</f>
        <v/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tr">
        <f>IF('Rekapitulace stavby'!E20="","",'Rekapitulace stavby'!E20)</f>
        <v xml:space="preserve"> </v>
      </c>
      <c r="F28" s="39"/>
      <c r="G28" s="39"/>
      <c r="H28" s="39"/>
      <c r="I28" s="152" t="s">
        <v>27</v>
      </c>
      <c r="J28" s="142" t="str">
        <f>IF('Rekapitulace stavby'!AN20="","",'Rekapitulace stavby'!AN20)</f>
        <v/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34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43.25" customHeight="1">
      <c r="A31" s="156"/>
      <c r="B31" s="157"/>
      <c r="C31" s="156"/>
      <c r="D31" s="156"/>
      <c r="E31" s="158" t="s">
        <v>2157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1" t="s">
        <v>36</v>
      </c>
      <c r="E34" s="39"/>
      <c r="F34" s="39"/>
      <c r="G34" s="39"/>
      <c r="H34" s="39"/>
      <c r="I34" s="39"/>
      <c r="J34" s="162">
        <f>ROUND(J129,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0"/>
      <c r="E35" s="160"/>
      <c r="F35" s="160"/>
      <c r="G35" s="160"/>
      <c r="H35" s="160"/>
      <c r="I35" s="160"/>
      <c r="J35" s="160"/>
      <c r="K35" s="160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3" t="s">
        <v>38</v>
      </c>
      <c r="G36" s="39"/>
      <c r="H36" s="39"/>
      <c r="I36" s="163" t="s">
        <v>37</v>
      </c>
      <c r="J36" s="163" t="s">
        <v>39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4" t="s">
        <v>40</v>
      </c>
      <c r="E37" s="152" t="s">
        <v>41</v>
      </c>
      <c r="F37" s="165">
        <f>ROUND((SUM(BE129:BE157)),  2)</f>
        <v>0</v>
      </c>
      <c r="G37" s="39"/>
      <c r="H37" s="39"/>
      <c r="I37" s="166">
        <v>0.20999999999999999</v>
      </c>
      <c r="J37" s="165">
        <f>ROUND(((SUM(BE129:BE157))*I37),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42</v>
      </c>
      <c r="F38" s="165">
        <f>ROUND((SUM(BF129:BF157)),  2)</f>
        <v>0</v>
      </c>
      <c r="G38" s="39"/>
      <c r="H38" s="39"/>
      <c r="I38" s="166">
        <v>0.12</v>
      </c>
      <c r="J38" s="165">
        <f>ROUND(((SUM(BF129:BF157))*I38),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43</v>
      </c>
      <c r="F39" s="165">
        <f>ROUND((SUM(BG129:BG157)),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44</v>
      </c>
      <c r="F40" s="165">
        <f>ROUND((SUM(BH129:BH157)),  2)</f>
        <v>0</v>
      </c>
      <c r="G40" s="39"/>
      <c r="H40" s="39"/>
      <c r="I40" s="166">
        <v>0.12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45</v>
      </c>
      <c r="F41" s="165">
        <f>ROUND((SUM(BI129:BI157)),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46</v>
      </c>
      <c r="E43" s="169"/>
      <c r="F43" s="169"/>
      <c r="G43" s="170" t="s">
        <v>47</v>
      </c>
      <c r="H43" s="171" t="s">
        <v>48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Objekty OU, část D a DM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158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159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160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311" t="s">
        <v>2154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2155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D.1.4.4g - Domácí telefony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 xml:space="preserve"> </v>
      </c>
      <c r="G93" s="41"/>
      <c r="H93" s="41"/>
      <c r="I93" s="33" t="s">
        <v>22</v>
      </c>
      <c r="J93" s="80" t="str">
        <f>IF(J16="","",J16)</f>
        <v>31. 8. 2018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Ostravská univerzita</v>
      </c>
      <c r="G95" s="41"/>
      <c r="H95" s="41"/>
      <c r="I95" s="33" t="s">
        <v>30</v>
      </c>
      <c r="J95" s="37" t="str">
        <f>E25</f>
        <v>Marpo s.r.o.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33</v>
      </c>
      <c r="J96" s="37" t="str">
        <f>E28</f>
        <v xml:space="preserve"> 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6" t="s">
        <v>164</v>
      </c>
      <c r="D98" s="187"/>
      <c r="E98" s="187"/>
      <c r="F98" s="187"/>
      <c r="G98" s="187"/>
      <c r="H98" s="187"/>
      <c r="I98" s="187"/>
      <c r="J98" s="188" t="s">
        <v>165</v>
      </c>
      <c r="K98" s="187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89" t="s">
        <v>166</v>
      </c>
      <c r="D100" s="41"/>
      <c r="E100" s="41"/>
      <c r="F100" s="41"/>
      <c r="G100" s="41"/>
      <c r="H100" s="41"/>
      <c r="I100" s="41"/>
      <c r="J100" s="111">
        <f>J129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167</v>
      </c>
    </row>
    <row r="101" s="9" customFormat="1" ht="24.96" customHeight="1">
      <c r="A101" s="9"/>
      <c r="B101" s="190"/>
      <c r="C101" s="191"/>
      <c r="D101" s="192" t="s">
        <v>2380</v>
      </c>
      <c r="E101" s="193"/>
      <c r="F101" s="193"/>
      <c r="G101" s="193"/>
      <c r="H101" s="193"/>
      <c r="I101" s="193"/>
      <c r="J101" s="194">
        <f>J130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2381</v>
      </c>
      <c r="E102" s="193"/>
      <c r="F102" s="193"/>
      <c r="G102" s="193"/>
      <c r="H102" s="193"/>
      <c r="I102" s="193"/>
      <c r="J102" s="194">
        <f>J136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0"/>
      <c r="C103" s="191"/>
      <c r="D103" s="192" t="s">
        <v>2382</v>
      </c>
      <c r="E103" s="193"/>
      <c r="F103" s="193"/>
      <c r="G103" s="193"/>
      <c r="H103" s="193"/>
      <c r="I103" s="193"/>
      <c r="J103" s="194">
        <f>J145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90"/>
      <c r="C104" s="191"/>
      <c r="D104" s="192" t="s">
        <v>2383</v>
      </c>
      <c r="E104" s="193"/>
      <c r="F104" s="193"/>
      <c r="G104" s="193"/>
      <c r="H104" s="193"/>
      <c r="I104" s="193"/>
      <c r="J104" s="194">
        <f>J152</f>
        <v>0</v>
      </c>
      <c r="K104" s="191"/>
      <c r="L104" s="19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90"/>
      <c r="C105" s="191"/>
      <c r="D105" s="192" t="s">
        <v>2384</v>
      </c>
      <c r="E105" s="193"/>
      <c r="F105" s="193"/>
      <c r="G105" s="193"/>
      <c r="H105" s="193"/>
      <c r="I105" s="193"/>
      <c r="J105" s="194">
        <f>J155</f>
        <v>0</v>
      </c>
      <c r="K105" s="191"/>
      <c r="L105" s="19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4" t="s">
        <v>188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16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185" t="str">
        <f>E7</f>
        <v>Objekty OU, část D a DM</v>
      </c>
      <c r="F115" s="33"/>
      <c r="G115" s="33"/>
      <c r="H115" s="33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" customFormat="1" ht="12" customHeight="1">
      <c r="B116" s="22"/>
      <c r="C116" s="33" t="s">
        <v>158</v>
      </c>
      <c r="D116" s="23"/>
      <c r="E116" s="23"/>
      <c r="F116" s="23"/>
      <c r="G116" s="23"/>
      <c r="H116" s="23"/>
      <c r="I116" s="23"/>
      <c r="J116" s="23"/>
      <c r="K116" s="23"/>
      <c r="L116" s="21"/>
    </row>
    <row r="117" s="1" customFormat="1" ht="16.5" customHeight="1">
      <c r="B117" s="22"/>
      <c r="C117" s="23"/>
      <c r="D117" s="23"/>
      <c r="E117" s="185" t="s">
        <v>159</v>
      </c>
      <c r="F117" s="23"/>
      <c r="G117" s="23"/>
      <c r="H117" s="23"/>
      <c r="I117" s="23"/>
      <c r="J117" s="23"/>
      <c r="K117" s="23"/>
      <c r="L117" s="21"/>
    </row>
    <row r="118" s="1" customFormat="1" ht="12" customHeight="1">
      <c r="B118" s="22"/>
      <c r="C118" s="33" t="s">
        <v>160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="2" customFormat="1" ht="16.5" customHeight="1">
      <c r="A119" s="39"/>
      <c r="B119" s="40"/>
      <c r="C119" s="41"/>
      <c r="D119" s="41"/>
      <c r="E119" s="311" t="s">
        <v>2154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2155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77" t="str">
        <f>E13</f>
        <v>D.1.4.4g - Domácí telefony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F16</f>
        <v xml:space="preserve"> </v>
      </c>
      <c r="G123" s="41"/>
      <c r="H123" s="41"/>
      <c r="I123" s="33" t="s">
        <v>22</v>
      </c>
      <c r="J123" s="80" t="str">
        <f>IF(J16="","",J16)</f>
        <v>31. 8. 2018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24</v>
      </c>
      <c r="D125" s="41"/>
      <c r="E125" s="41"/>
      <c r="F125" s="28" t="str">
        <f>E19</f>
        <v>Ostravská univerzita</v>
      </c>
      <c r="G125" s="41"/>
      <c r="H125" s="41"/>
      <c r="I125" s="33" t="s">
        <v>30</v>
      </c>
      <c r="J125" s="37" t="str">
        <f>E25</f>
        <v>Marpo s.r.o.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28</v>
      </c>
      <c r="D126" s="41"/>
      <c r="E126" s="41"/>
      <c r="F126" s="28" t="str">
        <f>IF(E22="","",E22)</f>
        <v>Vyplň údaj</v>
      </c>
      <c r="G126" s="41"/>
      <c r="H126" s="41"/>
      <c r="I126" s="33" t="s">
        <v>33</v>
      </c>
      <c r="J126" s="37" t="str">
        <f>E28</f>
        <v xml:space="preserve"> 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201"/>
      <c r="B128" s="202"/>
      <c r="C128" s="203" t="s">
        <v>189</v>
      </c>
      <c r="D128" s="204" t="s">
        <v>61</v>
      </c>
      <c r="E128" s="204" t="s">
        <v>57</v>
      </c>
      <c r="F128" s="204" t="s">
        <v>58</v>
      </c>
      <c r="G128" s="204" t="s">
        <v>190</v>
      </c>
      <c r="H128" s="204" t="s">
        <v>191</v>
      </c>
      <c r="I128" s="204" t="s">
        <v>192</v>
      </c>
      <c r="J128" s="205" t="s">
        <v>165</v>
      </c>
      <c r="K128" s="206" t="s">
        <v>193</v>
      </c>
      <c r="L128" s="207"/>
      <c r="M128" s="101" t="s">
        <v>1</v>
      </c>
      <c r="N128" s="102" t="s">
        <v>40</v>
      </c>
      <c r="O128" s="102" t="s">
        <v>194</v>
      </c>
      <c r="P128" s="102" t="s">
        <v>195</v>
      </c>
      <c r="Q128" s="102" t="s">
        <v>196</v>
      </c>
      <c r="R128" s="102" t="s">
        <v>197</v>
      </c>
      <c r="S128" s="102" t="s">
        <v>198</v>
      </c>
      <c r="T128" s="103" t="s">
        <v>199</v>
      </c>
      <c r="U128" s="201"/>
      <c r="V128" s="201"/>
      <c r="W128" s="201"/>
      <c r="X128" s="201"/>
      <c r="Y128" s="201"/>
      <c r="Z128" s="201"/>
      <c r="AA128" s="201"/>
      <c r="AB128" s="201"/>
      <c r="AC128" s="201"/>
      <c r="AD128" s="201"/>
      <c r="AE128" s="201"/>
    </row>
    <row r="129" s="2" customFormat="1" ht="22.8" customHeight="1">
      <c r="A129" s="39"/>
      <c r="B129" s="40"/>
      <c r="C129" s="108" t="s">
        <v>200</v>
      </c>
      <c r="D129" s="41"/>
      <c r="E129" s="41"/>
      <c r="F129" s="41"/>
      <c r="G129" s="41"/>
      <c r="H129" s="41"/>
      <c r="I129" s="41"/>
      <c r="J129" s="208">
        <f>BK129</f>
        <v>0</v>
      </c>
      <c r="K129" s="41"/>
      <c r="L129" s="45"/>
      <c r="M129" s="104"/>
      <c r="N129" s="209"/>
      <c r="O129" s="105"/>
      <c r="P129" s="210">
        <f>P130+P136+P145+P152+P155</f>
        <v>0</v>
      </c>
      <c r="Q129" s="105"/>
      <c r="R129" s="210">
        <f>R130+R136+R145+R152+R155</f>
        <v>0</v>
      </c>
      <c r="S129" s="105"/>
      <c r="T129" s="211">
        <f>T130+T136+T145+T152+T155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75</v>
      </c>
      <c r="AU129" s="18" t="s">
        <v>167</v>
      </c>
      <c r="BK129" s="212">
        <f>BK130+BK136+BK145+BK152+BK155</f>
        <v>0</v>
      </c>
    </row>
    <row r="130" s="12" customFormat="1" ht="25.92" customHeight="1">
      <c r="A130" s="12"/>
      <c r="B130" s="213"/>
      <c r="C130" s="214"/>
      <c r="D130" s="215" t="s">
        <v>75</v>
      </c>
      <c r="E130" s="216" t="s">
        <v>2094</v>
      </c>
      <c r="F130" s="216" t="s">
        <v>2385</v>
      </c>
      <c r="G130" s="214"/>
      <c r="H130" s="214"/>
      <c r="I130" s="217"/>
      <c r="J130" s="218">
        <f>BK130</f>
        <v>0</v>
      </c>
      <c r="K130" s="214"/>
      <c r="L130" s="219"/>
      <c r="M130" s="220"/>
      <c r="N130" s="221"/>
      <c r="O130" s="221"/>
      <c r="P130" s="222">
        <f>SUM(P131:P135)</f>
        <v>0</v>
      </c>
      <c r="Q130" s="221"/>
      <c r="R130" s="222">
        <f>SUM(R131:R135)</f>
        <v>0</v>
      </c>
      <c r="S130" s="221"/>
      <c r="T130" s="223">
        <f>SUM(T131:T135)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4" t="s">
        <v>83</v>
      </c>
      <c r="AT130" s="225" t="s">
        <v>75</v>
      </c>
      <c r="AU130" s="225" t="s">
        <v>76</v>
      </c>
      <c r="AY130" s="224" t="s">
        <v>203</v>
      </c>
      <c r="BK130" s="226">
        <f>SUM(BK131:BK135)</f>
        <v>0</v>
      </c>
    </row>
    <row r="131" s="2" customFormat="1" ht="16.5" customHeight="1">
      <c r="A131" s="39"/>
      <c r="B131" s="40"/>
      <c r="C131" s="229" t="s">
        <v>83</v>
      </c>
      <c r="D131" s="229" t="s">
        <v>205</v>
      </c>
      <c r="E131" s="230" t="s">
        <v>83</v>
      </c>
      <c r="F131" s="231" t="s">
        <v>2386</v>
      </c>
      <c r="G131" s="232" t="s">
        <v>797</v>
      </c>
      <c r="H131" s="233">
        <v>2</v>
      </c>
      <c r="I131" s="234"/>
      <c r="J131" s="235">
        <f>ROUND(I131*H131,2)</f>
        <v>0</v>
      </c>
      <c r="K131" s="236"/>
      <c r="L131" s="45"/>
      <c r="M131" s="237" t="s">
        <v>1</v>
      </c>
      <c r="N131" s="238" t="s">
        <v>41</v>
      </c>
      <c r="O131" s="92"/>
      <c r="P131" s="239">
        <f>O131*H131</f>
        <v>0</v>
      </c>
      <c r="Q131" s="239">
        <v>0</v>
      </c>
      <c r="R131" s="239">
        <f>Q131*H131</f>
        <v>0</v>
      </c>
      <c r="S131" s="239">
        <v>0</v>
      </c>
      <c r="T131" s="24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1" t="s">
        <v>209</v>
      </c>
      <c r="AT131" s="241" t="s">
        <v>205</v>
      </c>
      <c r="AU131" s="241" t="s">
        <v>83</v>
      </c>
      <c r="AY131" s="18" t="s">
        <v>203</v>
      </c>
      <c r="BE131" s="242">
        <f>IF(N131="základní",J131,0)</f>
        <v>0</v>
      </c>
      <c r="BF131" s="242">
        <f>IF(N131="snížená",J131,0)</f>
        <v>0</v>
      </c>
      <c r="BG131" s="242">
        <f>IF(N131="zákl. přenesená",J131,0)</f>
        <v>0</v>
      </c>
      <c r="BH131" s="242">
        <f>IF(N131="sníž. přenesená",J131,0)</f>
        <v>0</v>
      </c>
      <c r="BI131" s="242">
        <f>IF(N131="nulová",J131,0)</f>
        <v>0</v>
      </c>
      <c r="BJ131" s="18" t="s">
        <v>83</v>
      </c>
      <c r="BK131" s="242">
        <f>ROUND(I131*H131,2)</f>
        <v>0</v>
      </c>
      <c r="BL131" s="18" t="s">
        <v>209</v>
      </c>
      <c r="BM131" s="241" t="s">
        <v>85</v>
      </c>
    </row>
    <row r="132" s="2" customFormat="1" ht="21.75" customHeight="1">
      <c r="A132" s="39"/>
      <c r="B132" s="40"/>
      <c r="C132" s="229" t="s">
        <v>85</v>
      </c>
      <c r="D132" s="229" t="s">
        <v>205</v>
      </c>
      <c r="E132" s="230" t="s">
        <v>85</v>
      </c>
      <c r="F132" s="231" t="s">
        <v>2387</v>
      </c>
      <c r="G132" s="232" t="s">
        <v>797</v>
      </c>
      <c r="H132" s="233">
        <v>2</v>
      </c>
      <c r="I132" s="234"/>
      <c r="J132" s="235">
        <f>ROUND(I132*H132,2)</f>
        <v>0</v>
      </c>
      <c r="K132" s="236"/>
      <c r="L132" s="45"/>
      <c r="M132" s="237" t="s">
        <v>1</v>
      </c>
      <c r="N132" s="238" t="s">
        <v>41</v>
      </c>
      <c r="O132" s="92"/>
      <c r="P132" s="239">
        <f>O132*H132</f>
        <v>0</v>
      </c>
      <c r="Q132" s="239">
        <v>0</v>
      </c>
      <c r="R132" s="239">
        <f>Q132*H132</f>
        <v>0</v>
      </c>
      <c r="S132" s="239">
        <v>0</v>
      </c>
      <c r="T132" s="24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1" t="s">
        <v>209</v>
      </c>
      <c r="AT132" s="241" t="s">
        <v>205</v>
      </c>
      <c r="AU132" s="241" t="s">
        <v>83</v>
      </c>
      <c r="AY132" s="18" t="s">
        <v>203</v>
      </c>
      <c r="BE132" s="242">
        <f>IF(N132="základní",J132,0)</f>
        <v>0</v>
      </c>
      <c r="BF132" s="242">
        <f>IF(N132="snížená",J132,0)</f>
        <v>0</v>
      </c>
      <c r="BG132" s="242">
        <f>IF(N132="zákl. přenesená",J132,0)</f>
        <v>0</v>
      </c>
      <c r="BH132" s="242">
        <f>IF(N132="sníž. přenesená",J132,0)</f>
        <v>0</v>
      </c>
      <c r="BI132" s="242">
        <f>IF(N132="nulová",J132,0)</f>
        <v>0</v>
      </c>
      <c r="BJ132" s="18" t="s">
        <v>83</v>
      </c>
      <c r="BK132" s="242">
        <f>ROUND(I132*H132,2)</f>
        <v>0</v>
      </c>
      <c r="BL132" s="18" t="s">
        <v>209</v>
      </c>
      <c r="BM132" s="241" t="s">
        <v>209</v>
      </c>
    </row>
    <row r="133" s="2" customFormat="1" ht="24.15" customHeight="1">
      <c r="A133" s="39"/>
      <c r="B133" s="40"/>
      <c r="C133" s="229" t="s">
        <v>108</v>
      </c>
      <c r="D133" s="229" t="s">
        <v>205</v>
      </c>
      <c r="E133" s="230" t="s">
        <v>108</v>
      </c>
      <c r="F133" s="231" t="s">
        <v>2388</v>
      </c>
      <c r="G133" s="232" t="s">
        <v>797</v>
      </c>
      <c r="H133" s="233">
        <v>2</v>
      </c>
      <c r="I133" s="234"/>
      <c r="J133" s="235">
        <f>ROUND(I133*H133,2)</f>
        <v>0</v>
      </c>
      <c r="K133" s="236"/>
      <c r="L133" s="45"/>
      <c r="M133" s="237" t="s">
        <v>1</v>
      </c>
      <c r="N133" s="238" t="s">
        <v>41</v>
      </c>
      <c r="O133" s="92"/>
      <c r="P133" s="239">
        <f>O133*H133</f>
        <v>0</v>
      </c>
      <c r="Q133" s="239">
        <v>0</v>
      </c>
      <c r="R133" s="239">
        <f>Q133*H133</f>
        <v>0</v>
      </c>
      <c r="S133" s="239">
        <v>0</v>
      </c>
      <c r="T133" s="24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1" t="s">
        <v>209</v>
      </c>
      <c r="AT133" s="241" t="s">
        <v>205</v>
      </c>
      <c r="AU133" s="241" t="s">
        <v>83</v>
      </c>
      <c r="AY133" s="18" t="s">
        <v>203</v>
      </c>
      <c r="BE133" s="242">
        <f>IF(N133="základní",J133,0)</f>
        <v>0</v>
      </c>
      <c r="BF133" s="242">
        <f>IF(N133="snížená",J133,0)</f>
        <v>0</v>
      </c>
      <c r="BG133" s="242">
        <f>IF(N133="zákl. přenesená",J133,0)</f>
        <v>0</v>
      </c>
      <c r="BH133" s="242">
        <f>IF(N133="sníž. přenesená",J133,0)</f>
        <v>0</v>
      </c>
      <c r="BI133" s="242">
        <f>IF(N133="nulová",J133,0)</f>
        <v>0</v>
      </c>
      <c r="BJ133" s="18" t="s">
        <v>83</v>
      </c>
      <c r="BK133" s="242">
        <f>ROUND(I133*H133,2)</f>
        <v>0</v>
      </c>
      <c r="BL133" s="18" t="s">
        <v>209</v>
      </c>
      <c r="BM133" s="241" t="s">
        <v>226</v>
      </c>
    </row>
    <row r="134" s="2" customFormat="1" ht="16.5" customHeight="1">
      <c r="A134" s="39"/>
      <c r="B134" s="40"/>
      <c r="C134" s="229" t="s">
        <v>209</v>
      </c>
      <c r="D134" s="229" t="s">
        <v>205</v>
      </c>
      <c r="E134" s="230" t="s">
        <v>209</v>
      </c>
      <c r="F134" s="231" t="s">
        <v>2389</v>
      </c>
      <c r="G134" s="232" t="s">
        <v>797</v>
      </c>
      <c r="H134" s="233">
        <v>2</v>
      </c>
      <c r="I134" s="234"/>
      <c r="J134" s="235">
        <f>ROUND(I134*H134,2)</f>
        <v>0</v>
      </c>
      <c r="K134" s="236"/>
      <c r="L134" s="45"/>
      <c r="M134" s="237" t="s">
        <v>1</v>
      </c>
      <c r="N134" s="238" t="s">
        <v>41</v>
      </c>
      <c r="O134" s="92"/>
      <c r="P134" s="239">
        <f>O134*H134</f>
        <v>0</v>
      </c>
      <c r="Q134" s="239">
        <v>0</v>
      </c>
      <c r="R134" s="239">
        <f>Q134*H134</f>
        <v>0</v>
      </c>
      <c r="S134" s="239">
        <v>0</v>
      </c>
      <c r="T134" s="24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1" t="s">
        <v>209</v>
      </c>
      <c r="AT134" s="241" t="s">
        <v>205</v>
      </c>
      <c r="AU134" s="241" t="s">
        <v>83</v>
      </c>
      <c r="AY134" s="18" t="s">
        <v>203</v>
      </c>
      <c r="BE134" s="242">
        <f>IF(N134="základní",J134,0)</f>
        <v>0</v>
      </c>
      <c r="BF134" s="242">
        <f>IF(N134="snížená",J134,0)</f>
        <v>0</v>
      </c>
      <c r="BG134" s="242">
        <f>IF(N134="zákl. přenesená",J134,0)</f>
        <v>0</v>
      </c>
      <c r="BH134" s="242">
        <f>IF(N134="sníž. přenesená",J134,0)</f>
        <v>0</v>
      </c>
      <c r="BI134" s="242">
        <f>IF(N134="nulová",J134,0)</f>
        <v>0</v>
      </c>
      <c r="BJ134" s="18" t="s">
        <v>83</v>
      </c>
      <c r="BK134" s="242">
        <f>ROUND(I134*H134,2)</f>
        <v>0</v>
      </c>
      <c r="BL134" s="18" t="s">
        <v>209</v>
      </c>
      <c r="BM134" s="241" t="s">
        <v>234</v>
      </c>
    </row>
    <row r="135" s="2" customFormat="1" ht="16.5" customHeight="1">
      <c r="A135" s="39"/>
      <c r="B135" s="40"/>
      <c r="C135" s="229" t="s">
        <v>222</v>
      </c>
      <c r="D135" s="229" t="s">
        <v>205</v>
      </c>
      <c r="E135" s="230" t="s">
        <v>222</v>
      </c>
      <c r="F135" s="231" t="s">
        <v>2390</v>
      </c>
      <c r="G135" s="232" t="s">
        <v>336</v>
      </c>
      <c r="H135" s="233">
        <v>75</v>
      </c>
      <c r="I135" s="234"/>
      <c r="J135" s="235">
        <f>ROUND(I135*H135,2)</f>
        <v>0</v>
      </c>
      <c r="K135" s="236"/>
      <c r="L135" s="45"/>
      <c r="M135" s="237" t="s">
        <v>1</v>
      </c>
      <c r="N135" s="238" t="s">
        <v>41</v>
      </c>
      <c r="O135" s="92"/>
      <c r="P135" s="239">
        <f>O135*H135</f>
        <v>0</v>
      </c>
      <c r="Q135" s="239">
        <v>0</v>
      </c>
      <c r="R135" s="239">
        <f>Q135*H135</f>
        <v>0</v>
      </c>
      <c r="S135" s="239">
        <v>0</v>
      </c>
      <c r="T135" s="24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1" t="s">
        <v>209</v>
      </c>
      <c r="AT135" s="241" t="s">
        <v>205</v>
      </c>
      <c r="AU135" s="241" t="s">
        <v>83</v>
      </c>
      <c r="AY135" s="18" t="s">
        <v>203</v>
      </c>
      <c r="BE135" s="242">
        <f>IF(N135="základní",J135,0)</f>
        <v>0</v>
      </c>
      <c r="BF135" s="242">
        <f>IF(N135="snížená",J135,0)</f>
        <v>0</v>
      </c>
      <c r="BG135" s="242">
        <f>IF(N135="zákl. přenesená",J135,0)</f>
        <v>0</v>
      </c>
      <c r="BH135" s="242">
        <f>IF(N135="sníž. přenesená",J135,0)</f>
        <v>0</v>
      </c>
      <c r="BI135" s="242">
        <f>IF(N135="nulová",J135,0)</f>
        <v>0</v>
      </c>
      <c r="BJ135" s="18" t="s">
        <v>83</v>
      </c>
      <c r="BK135" s="242">
        <f>ROUND(I135*H135,2)</f>
        <v>0</v>
      </c>
      <c r="BL135" s="18" t="s">
        <v>209</v>
      </c>
      <c r="BM135" s="241" t="s">
        <v>248</v>
      </c>
    </row>
    <row r="136" s="12" customFormat="1" ht="25.92" customHeight="1">
      <c r="A136" s="12"/>
      <c r="B136" s="213"/>
      <c r="C136" s="214"/>
      <c r="D136" s="215" t="s">
        <v>75</v>
      </c>
      <c r="E136" s="216" t="s">
        <v>2151</v>
      </c>
      <c r="F136" s="216" t="s">
        <v>2391</v>
      </c>
      <c r="G136" s="214"/>
      <c r="H136" s="214"/>
      <c r="I136" s="217"/>
      <c r="J136" s="218">
        <f>BK136</f>
        <v>0</v>
      </c>
      <c r="K136" s="214"/>
      <c r="L136" s="219"/>
      <c r="M136" s="220"/>
      <c r="N136" s="221"/>
      <c r="O136" s="221"/>
      <c r="P136" s="222">
        <f>SUM(P137:P144)</f>
        <v>0</v>
      </c>
      <c r="Q136" s="221"/>
      <c r="R136" s="222">
        <f>SUM(R137:R144)</f>
        <v>0</v>
      </c>
      <c r="S136" s="221"/>
      <c r="T136" s="223">
        <f>SUM(T137:T144)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4" t="s">
        <v>83</v>
      </c>
      <c r="AT136" s="225" t="s">
        <v>75</v>
      </c>
      <c r="AU136" s="225" t="s">
        <v>76</v>
      </c>
      <c r="AY136" s="224" t="s">
        <v>203</v>
      </c>
      <c r="BK136" s="226">
        <f>SUM(BK137:BK144)</f>
        <v>0</v>
      </c>
    </row>
    <row r="137" s="2" customFormat="1" ht="16.5" customHeight="1">
      <c r="A137" s="39"/>
      <c r="B137" s="40"/>
      <c r="C137" s="229" t="s">
        <v>226</v>
      </c>
      <c r="D137" s="229" t="s">
        <v>205</v>
      </c>
      <c r="E137" s="230" t="s">
        <v>226</v>
      </c>
      <c r="F137" s="231" t="s">
        <v>2392</v>
      </c>
      <c r="G137" s="232" t="s">
        <v>797</v>
      </c>
      <c r="H137" s="233">
        <v>2</v>
      </c>
      <c r="I137" s="234"/>
      <c r="J137" s="235">
        <f>ROUND(I137*H137,2)</f>
        <v>0</v>
      </c>
      <c r="K137" s="236"/>
      <c r="L137" s="45"/>
      <c r="M137" s="237" t="s">
        <v>1</v>
      </c>
      <c r="N137" s="238" t="s">
        <v>41</v>
      </c>
      <c r="O137" s="92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1" t="s">
        <v>209</v>
      </c>
      <c r="AT137" s="241" t="s">
        <v>205</v>
      </c>
      <c r="AU137" s="241" t="s">
        <v>83</v>
      </c>
      <c r="AY137" s="18" t="s">
        <v>203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8" t="s">
        <v>83</v>
      </c>
      <c r="BK137" s="242">
        <f>ROUND(I137*H137,2)</f>
        <v>0</v>
      </c>
      <c r="BL137" s="18" t="s">
        <v>209</v>
      </c>
      <c r="BM137" s="241" t="s">
        <v>8</v>
      </c>
    </row>
    <row r="138" s="2" customFormat="1" ht="16.5" customHeight="1">
      <c r="A138" s="39"/>
      <c r="B138" s="40"/>
      <c r="C138" s="229" t="s">
        <v>230</v>
      </c>
      <c r="D138" s="229" t="s">
        <v>205</v>
      </c>
      <c r="E138" s="230" t="s">
        <v>230</v>
      </c>
      <c r="F138" s="231" t="s">
        <v>2393</v>
      </c>
      <c r="G138" s="232" t="s">
        <v>797</v>
      </c>
      <c r="H138" s="233">
        <v>2</v>
      </c>
      <c r="I138" s="234"/>
      <c r="J138" s="235">
        <f>ROUND(I138*H138,2)</f>
        <v>0</v>
      </c>
      <c r="K138" s="236"/>
      <c r="L138" s="45"/>
      <c r="M138" s="237" t="s">
        <v>1</v>
      </c>
      <c r="N138" s="238" t="s">
        <v>41</v>
      </c>
      <c r="O138" s="92"/>
      <c r="P138" s="239">
        <f>O138*H138</f>
        <v>0</v>
      </c>
      <c r="Q138" s="239">
        <v>0</v>
      </c>
      <c r="R138" s="239">
        <f>Q138*H138</f>
        <v>0</v>
      </c>
      <c r="S138" s="239">
        <v>0</v>
      </c>
      <c r="T138" s="24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1" t="s">
        <v>209</v>
      </c>
      <c r="AT138" s="241" t="s">
        <v>205</v>
      </c>
      <c r="AU138" s="241" t="s">
        <v>83</v>
      </c>
      <c r="AY138" s="18" t="s">
        <v>203</v>
      </c>
      <c r="BE138" s="242">
        <f>IF(N138="základní",J138,0)</f>
        <v>0</v>
      </c>
      <c r="BF138" s="242">
        <f>IF(N138="snížená",J138,0)</f>
        <v>0</v>
      </c>
      <c r="BG138" s="242">
        <f>IF(N138="zákl. přenesená",J138,0)</f>
        <v>0</v>
      </c>
      <c r="BH138" s="242">
        <f>IF(N138="sníž. přenesená",J138,0)</f>
        <v>0</v>
      </c>
      <c r="BI138" s="242">
        <f>IF(N138="nulová",J138,0)</f>
        <v>0</v>
      </c>
      <c r="BJ138" s="18" t="s">
        <v>83</v>
      </c>
      <c r="BK138" s="242">
        <f>ROUND(I138*H138,2)</f>
        <v>0</v>
      </c>
      <c r="BL138" s="18" t="s">
        <v>209</v>
      </c>
      <c r="BM138" s="241" t="s">
        <v>267</v>
      </c>
    </row>
    <row r="139" s="2" customFormat="1" ht="16.5" customHeight="1">
      <c r="A139" s="39"/>
      <c r="B139" s="40"/>
      <c r="C139" s="229" t="s">
        <v>234</v>
      </c>
      <c r="D139" s="229" t="s">
        <v>205</v>
      </c>
      <c r="E139" s="230" t="s">
        <v>234</v>
      </c>
      <c r="F139" s="231" t="s">
        <v>2394</v>
      </c>
      <c r="G139" s="232" t="s">
        <v>797</v>
      </c>
      <c r="H139" s="233">
        <v>2</v>
      </c>
      <c r="I139" s="234"/>
      <c r="J139" s="235">
        <f>ROUND(I139*H139,2)</f>
        <v>0</v>
      </c>
      <c r="K139" s="236"/>
      <c r="L139" s="45"/>
      <c r="M139" s="237" t="s">
        <v>1</v>
      </c>
      <c r="N139" s="238" t="s">
        <v>41</v>
      </c>
      <c r="O139" s="92"/>
      <c r="P139" s="239">
        <f>O139*H139</f>
        <v>0</v>
      </c>
      <c r="Q139" s="239">
        <v>0</v>
      </c>
      <c r="R139" s="239">
        <f>Q139*H139</f>
        <v>0</v>
      </c>
      <c r="S139" s="239">
        <v>0</v>
      </c>
      <c r="T139" s="24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1" t="s">
        <v>209</v>
      </c>
      <c r="AT139" s="241" t="s">
        <v>205</v>
      </c>
      <c r="AU139" s="241" t="s">
        <v>83</v>
      </c>
      <c r="AY139" s="18" t="s">
        <v>203</v>
      </c>
      <c r="BE139" s="242">
        <f>IF(N139="základní",J139,0)</f>
        <v>0</v>
      </c>
      <c r="BF139" s="242">
        <f>IF(N139="snížená",J139,0)</f>
        <v>0</v>
      </c>
      <c r="BG139" s="242">
        <f>IF(N139="zákl. přenesená",J139,0)</f>
        <v>0</v>
      </c>
      <c r="BH139" s="242">
        <f>IF(N139="sníž. přenesená",J139,0)</f>
        <v>0</v>
      </c>
      <c r="BI139" s="242">
        <f>IF(N139="nulová",J139,0)</f>
        <v>0</v>
      </c>
      <c r="BJ139" s="18" t="s">
        <v>83</v>
      </c>
      <c r="BK139" s="242">
        <f>ROUND(I139*H139,2)</f>
        <v>0</v>
      </c>
      <c r="BL139" s="18" t="s">
        <v>209</v>
      </c>
      <c r="BM139" s="241" t="s">
        <v>277</v>
      </c>
    </row>
    <row r="140" s="2" customFormat="1" ht="16.5" customHeight="1">
      <c r="A140" s="39"/>
      <c r="B140" s="40"/>
      <c r="C140" s="229" t="s">
        <v>238</v>
      </c>
      <c r="D140" s="229" t="s">
        <v>205</v>
      </c>
      <c r="E140" s="230" t="s">
        <v>238</v>
      </c>
      <c r="F140" s="231" t="s">
        <v>2395</v>
      </c>
      <c r="G140" s="232" t="s">
        <v>797</v>
      </c>
      <c r="H140" s="233">
        <v>2</v>
      </c>
      <c r="I140" s="234"/>
      <c r="J140" s="235">
        <f>ROUND(I140*H140,2)</f>
        <v>0</v>
      </c>
      <c r="K140" s="236"/>
      <c r="L140" s="45"/>
      <c r="M140" s="237" t="s">
        <v>1</v>
      </c>
      <c r="N140" s="238" t="s">
        <v>41</v>
      </c>
      <c r="O140" s="92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1" t="s">
        <v>209</v>
      </c>
      <c r="AT140" s="241" t="s">
        <v>205</v>
      </c>
      <c r="AU140" s="241" t="s">
        <v>83</v>
      </c>
      <c r="AY140" s="18" t="s">
        <v>203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8" t="s">
        <v>83</v>
      </c>
      <c r="BK140" s="242">
        <f>ROUND(I140*H140,2)</f>
        <v>0</v>
      </c>
      <c r="BL140" s="18" t="s">
        <v>209</v>
      </c>
      <c r="BM140" s="241" t="s">
        <v>288</v>
      </c>
    </row>
    <row r="141" s="2" customFormat="1" ht="16.5" customHeight="1">
      <c r="A141" s="39"/>
      <c r="B141" s="40"/>
      <c r="C141" s="229" t="s">
        <v>248</v>
      </c>
      <c r="D141" s="229" t="s">
        <v>205</v>
      </c>
      <c r="E141" s="230" t="s">
        <v>248</v>
      </c>
      <c r="F141" s="231" t="s">
        <v>2396</v>
      </c>
      <c r="G141" s="232" t="s">
        <v>797</v>
      </c>
      <c r="H141" s="233">
        <v>2</v>
      </c>
      <c r="I141" s="234"/>
      <c r="J141" s="235">
        <f>ROUND(I141*H141,2)</f>
        <v>0</v>
      </c>
      <c r="K141" s="236"/>
      <c r="L141" s="45"/>
      <c r="M141" s="237" t="s">
        <v>1</v>
      </c>
      <c r="N141" s="238" t="s">
        <v>41</v>
      </c>
      <c r="O141" s="92"/>
      <c r="P141" s="239">
        <f>O141*H141</f>
        <v>0</v>
      </c>
      <c r="Q141" s="239">
        <v>0</v>
      </c>
      <c r="R141" s="239">
        <f>Q141*H141</f>
        <v>0</v>
      </c>
      <c r="S141" s="239">
        <v>0</v>
      </c>
      <c r="T141" s="24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1" t="s">
        <v>209</v>
      </c>
      <c r="AT141" s="241" t="s">
        <v>205</v>
      </c>
      <c r="AU141" s="241" t="s">
        <v>83</v>
      </c>
      <c r="AY141" s="18" t="s">
        <v>203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8" t="s">
        <v>83</v>
      </c>
      <c r="BK141" s="242">
        <f>ROUND(I141*H141,2)</f>
        <v>0</v>
      </c>
      <c r="BL141" s="18" t="s">
        <v>209</v>
      </c>
      <c r="BM141" s="241" t="s">
        <v>299</v>
      </c>
    </row>
    <row r="142" s="2" customFormat="1" ht="16.5" customHeight="1">
      <c r="A142" s="39"/>
      <c r="B142" s="40"/>
      <c r="C142" s="229" t="s">
        <v>253</v>
      </c>
      <c r="D142" s="229" t="s">
        <v>205</v>
      </c>
      <c r="E142" s="230" t="s">
        <v>253</v>
      </c>
      <c r="F142" s="231" t="s">
        <v>2397</v>
      </c>
      <c r="G142" s="232" t="s">
        <v>797</v>
      </c>
      <c r="H142" s="233">
        <v>2</v>
      </c>
      <c r="I142" s="234"/>
      <c r="J142" s="235">
        <f>ROUND(I142*H142,2)</f>
        <v>0</v>
      </c>
      <c r="K142" s="236"/>
      <c r="L142" s="45"/>
      <c r="M142" s="237" t="s">
        <v>1</v>
      </c>
      <c r="N142" s="238" t="s">
        <v>41</v>
      </c>
      <c r="O142" s="92"/>
      <c r="P142" s="239">
        <f>O142*H142</f>
        <v>0</v>
      </c>
      <c r="Q142" s="239">
        <v>0</v>
      </c>
      <c r="R142" s="239">
        <f>Q142*H142</f>
        <v>0</v>
      </c>
      <c r="S142" s="239">
        <v>0</v>
      </c>
      <c r="T142" s="24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1" t="s">
        <v>209</v>
      </c>
      <c r="AT142" s="241" t="s">
        <v>205</v>
      </c>
      <c r="AU142" s="241" t="s">
        <v>83</v>
      </c>
      <c r="AY142" s="18" t="s">
        <v>203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18" t="s">
        <v>83</v>
      </c>
      <c r="BK142" s="242">
        <f>ROUND(I142*H142,2)</f>
        <v>0</v>
      </c>
      <c r="BL142" s="18" t="s">
        <v>209</v>
      </c>
      <c r="BM142" s="241" t="s">
        <v>306</v>
      </c>
    </row>
    <row r="143" s="2" customFormat="1" ht="16.5" customHeight="1">
      <c r="A143" s="39"/>
      <c r="B143" s="40"/>
      <c r="C143" s="229" t="s">
        <v>8</v>
      </c>
      <c r="D143" s="229" t="s">
        <v>205</v>
      </c>
      <c r="E143" s="230" t="s">
        <v>8</v>
      </c>
      <c r="F143" s="231" t="s">
        <v>2216</v>
      </c>
      <c r="G143" s="232" t="s">
        <v>797</v>
      </c>
      <c r="H143" s="233">
        <v>1</v>
      </c>
      <c r="I143" s="234"/>
      <c r="J143" s="235">
        <f>ROUND(I143*H143,2)</f>
        <v>0</v>
      </c>
      <c r="K143" s="236"/>
      <c r="L143" s="45"/>
      <c r="M143" s="237" t="s">
        <v>1</v>
      </c>
      <c r="N143" s="238" t="s">
        <v>41</v>
      </c>
      <c r="O143" s="92"/>
      <c r="P143" s="239">
        <f>O143*H143</f>
        <v>0</v>
      </c>
      <c r="Q143" s="239">
        <v>0</v>
      </c>
      <c r="R143" s="239">
        <f>Q143*H143</f>
        <v>0</v>
      </c>
      <c r="S143" s="239">
        <v>0</v>
      </c>
      <c r="T143" s="24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209</v>
      </c>
      <c r="AT143" s="241" t="s">
        <v>205</v>
      </c>
      <c r="AU143" s="241" t="s">
        <v>83</v>
      </c>
      <c r="AY143" s="18" t="s">
        <v>203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83</v>
      </c>
      <c r="BK143" s="242">
        <f>ROUND(I143*H143,2)</f>
        <v>0</v>
      </c>
      <c r="BL143" s="18" t="s">
        <v>209</v>
      </c>
      <c r="BM143" s="241" t="s">
        <v>316</v>
      </c>
    </row>
    <row r="144" s="2" customFormat="1" ht="16.5" customHeight="1">
      <c r="A144" s="39"/>
      <c r="B144" s="40"/>
      <c r="C144" s="229" t="s">
        <v>261</v>
      </c>
      <c r="D144" s="229" t="s">
        <v>205</v>
      </c>
      <c r="E144" s="230" t="s">
        <v>261</v>
      </c>
      <c r="F144" s="231" t="s">
        <v>2217</v>
      </c>
      <c r="G144" s="232" t="s">
        <v>797</v>
      </c>
      <c r="H144" s="233">
        <v>1</v>
      </c>
      <c r="I144" s="234"/>
      <c r="J144" s="235">
        <f>ROUND(I144*H144,2)</f>
        <v>0</v>
      </c>
      <c r="K144" s="236"/>
      <c r="L144" s="45"/>
      <c r="M144" s="237" t="s">
        <v>1</v>
      </c>
      <c r="N144" s="238" t="s">
        <v>41</v>
      </c>
      <c r="O144" s="92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1" t="s">
        <v>209</v>
      </c>
      <c r="AT144" s="241" t="s">
        <v>205</v>
      </c>
      <c r="AU144" s="241" t="s">
        <v>83</v>
      </c>
      <c r="AY144" s="18" t="s">
        <v>203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8" t="s">
        <v>83</v>
      </c>
      <c r="BK144" s="242">
        <f>ROUND(I144*H144,2)</f>
        <v>0</v>
      </c>
      <c r="BL144" s="18" t="s">
        <v>209</v>
      </c>
      <c r="BM144" s="241" t="s">
        <v>329</v>
      </c>
    </row>
    <row r="145" s="12" customFormat="1" ht="25.92" customHeight="1">
      <c r="A145" s="12"/>
      <c r="B145" s="213"/>
      <c r="C145" s="214"/>
      <c r="D145" s="215" t="s">
        <v>75</v>
      </c>
      <c r="E145" s="216" t="s">
        <v>2374</v>
      </c>
      <c r="F145" s="216" t="s">
        <v>2398</v>
      </c>
      <c r="G145" s="214"/>
      <c r="H145" s="214"/>
      <c r="I145" s="217"/>
      <c r="J145" s="218">
        <f>BK145</f>
        <v>0</v>
      </c>
      <c r="K145" s="214"/>
      <c r="L145" s="219"/>
      <c r="M145" s="220"/>
      <c r="N145" s="221"/>
      <c r="O145" s="221"/>
      <c r="P145" s="222">
        <f>SUM(P146:P151)</f>
        <v>0</v>
      </c>
      <c r="Q145" s="221"/>
      <c r="R145" s="222">
        <f>SUM(R146:R151)</f>
        <v>0</v>
      </c>
      <c r="S145" s="221"/>
      <c r="T145" s="223">
        <f>SUM(T146:T151)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4" t="s">
        <v>83</v>
      </c>
      <c r="AT145" s="225" t="s">
        <v>75</v>
      </c>
      <c r="AU145" s="225" t="s">
        <v>76</v>
      </c>
      <c r="AY145" s="224" t="s">
        <v>203</v>
      </c>
      <c r="BK145" s="226">
        <f>SUM(BK146:BK151)</f>
        <v>0</v>
      </c>
    </row>
    <row r="146" s="2" customFormat="1" ht="37.8" customHeight="1">
      <c r="A146" s="39"/>
      <c r="B146" s="40"/>
      <c r="C146" s="229" t="s">
        <v>267</v>
      </c>
      <c r="D146" s="229" t="s">
        <v>205</v>
      </c>
      <c r="E146" s="230" t="s">
        <v>267</v>
      </c>
      <c r="F146" s="231" t="s">
        <v>2399</v>
      </c>
      <c r="G146" s="232" t="s">
        <v>797</v>
      </c>
      <c r="H146" s="233">
        <v>1</v>
      </c>
      <c r="I146" s="234"/>
      <c r="J146" s="235">
        <f>ROUND(I146*H146,2)</f>
        <v>0</v>
      </c>
      <c r="K146" s="236"/>
      <c r="L146" s="45"/>
      <c r="M146" s="237" t="s">
        <v>1</v>
      </c>
      <c r="N146" s="238" t="s">
        <v>41</v>
      </c>
      <c r="O146" s="92"/>
      <c r="P146" s="239">
        <f>O146*H146</f>
        <v>0</v>
      </c>
      <c r="Q146" s="239">
        <v>0</v>
      </c>
      <c r="R146" s="239">
        <f>Q146*H146</f>
        <v>0</v>
      </c>
      <c r="S146" s="239">
        <v>0</v>
      </c>
      <c r="T146" s="24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1" t="s">
        <v>209</v>
      </c>
      <c r="AT146" s="241" t="s">
        <v>205</v>
      </c>
      <c r="AU146" s="241" t="s">
        <v>83</v>
      </c>
      <c r="AY146" s="18" t="s">
        <v>203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8" t="s">
        <v>83</v>
      </c>
      <c r="BK146" s="242">
        <f>ROUND(I146*H146,2)</f>
        <v>0</v>
      </c>
      <c r="BL146" s="18" t="s">
        <v>209</v>
      </c>
      <c r="BM146" s="241" t="s">
        <v>338</v>
      </c>
    </row>
    <row r="147" s="2" customFormat="1" ht="16.5" customHeight="1">
      <c r="A147" s="39"/>
      <c r="B147" s="40"/>
      <c r="C147" s="229" t="s">
        <v>272</v>
      </c>
      <c r="D147" s="229" t="s">
        <v>205</v>
      </c>
      <c r="E147" s="230" t="s">
        <v>272</v>
      </c>
      <c r="F147" s="231" t="s">
        <v>2400</v>
      </c>
      <c r="G147" s="232" t="s">
        <v>797</v>
      </c>
      <c r="H147" s="233">
        <v>1</v>
      </c>
      <c r="I147" s="234"/>
      <c r="J147" s="235">
        <f>ROUND(I147*H147,2)</f>
        <v>0</v>
      </c>
      <c r="K147" s="236"/>
      <c r="L147" s="45"/>
      <c r="M147" s="237" t="s">
        <v>1</v>
      </c>
      <c r="N147" s="238" t="s">
        <v>41</v>
      </c>
      <c r="O147" s="92"/>
      <c r="P147" s="239">
        <f>O147*H147</f>
        <v>0</v>
      </c>
      <c r="Q147" s="239">
        <v>0</v>
      </c>
      <c r="R147" s="239">
        <f>Q147*H147</f>
        <v>0</v>
      </c>
      <c r="S147" s="239">
        <v>0</v>
      </c>
      <c r="T147" s="24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1" t="s">
        <v>209</v>
      </c>
      <c r="AT147" s="241" t="s">
        <v>205</v>
      </c>
      <c r="AU147" s="241" t="s">
        <v>83</v>
      </c>
      <c r="AY147" s="18" t="s">
        <v>203</v>
      </c>
      <c r="BE147" s="242">
        <f>IF(N147="základní",J147,0)</f>
        <v>0</v>
      </c>
      <c r="BF147" s="242">
        <f>IF(N147="snížená",J147,0)</f>
        <v>0</v>
      </c>
      <c r="BG147" s="242">
        <f>IF(N147="zákl. přenesená",J147,0)</f>
        <v>0</v>
      </c>
      <c r="BH147" s="242">
        <f>IF(N147="sníž. přenesená",J147,0)</f>
        <v>0</v>
      </c>
      <c r="BI147" s="242">
        <f>IF(N147="nulová",J147,0)</f>
        <v>0</v>
      </c>
      <c r="BJ147" s="18" t="s">
        <v>83</v>
      </c>
      <c r="BK147" s="242">
        <f>ROUND(I147*H147,2)</f>
        <v>0</v>
      </c>
      <c r="BL147" s="18" t="s">
        <v>209</v>
      </c>
      <c r="BM147" s="241" t="s">
        <v>210</v>
      </c>
    </row>
    <row r="148" s="2" customFormat="1" ht="16.5" customHeight="1">
      <c r="A148" s="39"/>
      <c r="B148" s="40"/>
      <c r="C148" s="229" t="s">
        <v>277</v>
      </c>
      <c r="D148" s="229" t="s">
        <v>205</v>
      </c>
      <c r="E148" s="230" t="s">
        <v>277</v>
      </c>
      <c r="F148" s="231" t="s">
        <v>2401</v>
      </c>
      <c r="G148" s="232" t="s">
        <v>797</v>
      </c>
      <c r="H148" s="233">
        <v>1</v>
      </c>
      <c r="I148" s="234"/>
      <c r="J148" s="235">
        <f>ROUND(I148*H148,2)</f>
        <v>0</v>
      </c>
      <c r="K148" s="236"/>
      <c r="L148" s="45"/>
      <c r="M148" s="237" t="s">
        <v>1</v>
      </c>
      <c r="N148" s="238" t="s">
        <v>41</v>
      </c>
      <c r="O148" s="92"/>
      <c r="P148" s="239">
        <f>O148*H148</f>
        <v>0</v>
      </c>
      <c r="Q148" s="239">
        <v>0</v>
      </c>
      <c r="R148" s="239">
        <f>Q148*H148</f>
        <v>0</v>
      </c>
      <c r="S148" s="239">
        <v>0</v>
      </c>
      <c r="T148" s="24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1" t="s">
        <v>209</v>
      </c>
      <c r="AT148" s="241" t="s">
        <v>205</v>
      </c>
      <c r="AU148" s="241" t="s">
        <v>83</v>
      </c>
      <c r="AY148" s="18" t="s">
        <v>203</v>
      </c>
      <c r="BE148" s="242">
        <f>IF(N148="základní",J148,0)</f>
        <v>0</v>
      </c>
      <c r="BF148" s="242">
        <f>IF(N148="snížená",J148,0)</f>
        <v>0</v>
      </c>
      <c r="BG148" s="242">
        <f>IF(N148="zákl. přenesená",J148,0)</f>
        <v>0</v>
      </c>
      <c r="BH148" s="242">
        <f>IF(N148="sníž. přenesená",J148,0)</f>
        <v>0</v>
      </c>
      <c r="BI148" s="242">
        <f>IF(N148="nulová",J148,0)</f>
        <v>0</v>
      </c>
      <c r="BJ148" s="18" t="s">
        <v>83</v>
      </c>
      <c r="BK148" s="242">
        <f>ROUND(I148*H148,2)</f>
        <v>0</v>
      </c>
      <c r="BL148" s="18" t="s">
        <v>209</v>
      </c>
      <c r="BM148" s="241" t="s">
        <v>214</v>
      </c>
    </row>
    <row r="149" s="2" customFormat="1" ht="16.5" customHeight="1">
      <c r="A149" s="39"/>
      <c r="B149" s="40"/>
      <c r="C149" s="229" t="s">
        <v>283</v>
      </c>
      <c r="D149" s="229" t="s">
        <v>205</v>
      </c>
      <c r="E149" s="230" t="s">
        <v>283</v>
      </c>
      <c r="F149" s="231" t="s">
        <v>2402</v>
      </c>
      <c r="G149" s="232" t="s">
        <v>797</v>
      </c>
      <c r="H149" s="233">
        <v>5</v>
      </c>
      <c r="I149" s="234"/>
      <c r="J149" s="235">
        <f>ROUND(I149*H149,2)</f>
        <v>0</v>
      </c>
      <c r="K149" s="236"/>
      <c r="L149" s="45"/>
      <c r="M149" s="237" t="s">
        <v>1</v>
      </c>
      <c r="N149" s="238" t="s">
        <v>41</v>
      </c>
      <c r="O149" s="92"/>
      <c r="P149" s="239">
        <f>O149*H149</f>
        <v>0</v>
      </c>
      <c r="Q149" s="239">
        <v>0</v>
      </c>
      <c r="R149" s="239">
        <f>Q149*H149</f>
        <v>0</v>
      </c>
      <c r="S149" s="239">
        <v>0</v>
      </c>
      <c r="T149" s="24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1" t="s">
        <v>209</v>
      </c>
      <c r="AT149" s="241" t="s">
        <v>205</v>
      </c>
      <c r="AU149" s="241" t="s">
        <v>83</v>
      </c>
      <c r="AY149" s="18" t="s">
        <v>203</v>
      </c>
      <c r="BE149" s="242">
        <f>IF(N149="základní",J149,0)</f>
        <v>0</v>
      </c>
      <c r="BF149" s="242">
        <f>IF(N149="snížená",J149,0)</f>
        <v>0</v>
      </c>
      <c r="BG149" s="242">
        <f>IF(N149="zákl. přenesená",J149,0)</f>
        <v>0</v>
      </c>
      <c r="BH149" s="242">
        <f>IF(N149="sníž. přenesená",J149,0)</f>
        <v>0</v>
      </c>
      <c r="BI149" s="242">
        <f>IF(N149="nulová",J149,0)</f>
        <v>0</v>
      </c>
      <c r="BJ149" s="18" t="s">
        <v>83</v>
      </c>
      <c r="BK149" s="242">
        <f>ROUND(I149*H149,2)</f>
        <v>0</v>
      </c>
      <c r="BL149" s="18" t="s">
        <v>209</v>
      </c>
      <c r="BM149" s="241" t="s">
        <v>381</v>
      </c>
    </row>
    <row r="150" s="2" customFormat="1" ht="16.5" customHeight="1">
      <c r="A150" s="39"/>
      <c r="B150" s="40"/>
      <c r="C150" s="229" t="s">
        <v>288</v>
      </c>
      <c r="D150" s="229" t="s">
        <v>205</v>
      </c>
      <c r="E150" s="230" t="s">
        <v>288</v>
      </c>
      <c r="F150" s="231" t="s">
        <v>2403</v>
      </c>
      <c r="G150" s="232" t="s">
        <v>797</v>
      </c>
      <c r="H150" s="233">
        <v>1</v>
      </c>
      <c r="I150" s="234"/>
      <c r="J150" s="235">
        <f>ROUND(I150*H150,2)</f>
        <v>0</v>
      </c>
      <c r="K150" s="236"/>
      <c r="L150" s="45"/>
      <c r="M150" s="237" t="s">
        <v>1</v>
      </c>
      <c r="N150" s="238" t="s">
        <v>41</v>
      </c>
      <c r="O150" s="92"/>
      <c r="P150" s="239">
        <f>O150*H150</f>
        <v>0</v>
      </c>
      <c r="Q150" s="239">
        <v>0</v>
      </c>
      <c r="R150" s="239">
        <f>Q150*H150</f>
        <v>0</v>
      </c>
      <c r="S150" s="239">
        <v>0</v>
      </c>
      <c r="T150" s="24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209</v>
      </c>
      <c r="AT150" s="241" t="s">
        <v>205</v>
      </c>
      <c r="AU150" s="241" t="s">
        <v>83</v>
      </c>
      <c r="AY150" s="18" t="s">
        <v>203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83</v>
      </c>
      <c r="BK150" s="242">
        <f>ROUND(I150*H150,2)</f>
        <v>0</v>
      </c>
      <c r="BL150" s="18" t="s">
        <v>209</v>
      </c>
      <c r="BM150" s="241" t="s">
        <v>217</v>
      </c>
    </row>
    <row r="151" s="2" customFormat="1" ht="21.75" customHeight="1">
      <c r="A151" s="39"/>
      <c r="B151" s="40"/>
      <c r="C151" s="229" t="s">
        <v>294</v>
      </c>
      <c r="D151" s="229" t="s">
        <v>205</v>
      </c>
      <c r="E151" s="230" t="s">
        <v>294</v>
      </c>
      <c r="F151" s="231" t="s">
        <v>2404</v>
      </c>
      <c r="G151" s="232" t="s">
        <v>797</v>
      </c>
      <c r="H151" s="233">
        <v>1</v>
      </c>
      <c r="I151" s="234"/>
      <c r="J151" s="235">
        <f>ROUND(I151*H151,2)</f>
        <v>0</v>
      </c>
      <c r="K151" s="236"/>
      <c r="L151" s="45"/>
      <c r="M151" s="237" t="s">
        <v>1</v>
      </c>
      <c r="N151" s="238" t="s">
        <v>41</v>
      </c>
      <c r="O151" s="92"/>
      <c r="P151" s="239">
        <f>O151*H151</f>
        <v>0</v>
      </c>
      <c r="Q151" s="239">
        <v>0</v>
      </c>
      <c r="R151" s="239">
        <f>Q151*H151</f>
        <v>0</v>
      </c>
      <c r="S151" s="239">
        <v>0</v>
      </c>
      <c r="T151" s="24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1" t="s">
        <v>209</v>
      </c>
      <c r="AT151" s="241" t="s">
        <v>205</v>
      </c>
      <c r="AU151" s="241" t="s">
        <v>83</v>
      </c>
      <c r="AY151" s="18" t="s">
        <v>203</v>
      </c>
      <c r="BE151" s="242">
        <f>IF(N151="základní",J151,0)</f>
        <v>0</v>
      </c>
      <c r="BF151" s="242">
        <f>IF(N151="snížená",J151,0)</f>
        <v>0</v>
      </c>
      <c r="BG151" s="242">
        <f>IF(N151="zákl. přenesená",J151,0)</f>
        <v>0</v>
      </c>
      <c r="BH151" s="242">
        <f>IF(N151="sníž. přenesená",J151,0)</f>
        <v>0</v>
      </c>
      <c r="BI151" s="242">
        <f>IF(N151="nulová",J151,0)</f>
        <v>0</v>
      </c>
      <c r="BJ151" s="18" t="s">
        <v>83</v>
      </c>
      <c r="BK151" s="242">
        <f>ROUND(I151*H151,2)</f>
        <v>0</v>
      </c>
      <c r="BL151" s="18" t="s">
        <v>209</v>
      </c>
      <c r="BM151" s="241" t="s">
        <v>413</v>
      </c>
    </row>
    <row r="152" s="12" customFormat="1" ht="25.92" customHeight="1">
      <c r="A152" s="12"/>
      <c r="B152" s="213"/>
      <c r="C152" s="214"/>
      <c r="D152" s="215" t="s">
        <v>75</v>
      </c>
      <c r="E152" s="216" t="s">
        <v>75</v>
      </c>
      <c r="F152" s="216" t="s">
        <v>2405</v>
      </c>
      <c r="G152" s="214"/>
      <c r="H152" s="214"/>
      <c r="I152" s="217"/>
      <c r="J152" s="218">
        <f>BK152</f>
        <v>0</v>
      </c>
      <c r="K152" s="214"/>
      <c r="L152" s="219"/>
      <c r="M152" s="220"/>
      <c r="N152" s="221"/>
      <c r="O152" s="221"/>
      <c r="P152" s="222">
        <f>SUM(P153:P154)</f>
        <v>0</v>
      </c>
      <c r="Q152" s="221"/>
      <c r="R152" s="222">
        <f>SUM(R153:R154)</f>
        <v>0</v>
      </c>
      <c r="S152" s="221"/>
      <c r="T152" s="223">
        <f>SUM(T153:T154)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4" t="s">
        <v>83</v>
      </c>
      <c r="AT152" s="225" t="s">
        <v>75</v>
      </c>
      <c r="AU152" s="225" t="s">
        <v>76</v>
      </c>
      <c r="AY152" s="224" t="s">
        <v>203</v>
      </c>
      <c r="BK152" s="226">
        <f>SUM(BK153:BK154)</f>
        <v>0</v>
      </c>
    </row>
    <row r="153" s="2" customFormat="1" ht="44.25" customHeight="1">
      <c r="A153" s="39"/>
      <c r="B153" s="40"/>
      <c r="C153" s="229" t="s">
        <v>299</v>
      </c>
      <c r="D153" s="229" t="s">
        <v>205</v>
      </c>
      <c r="E153" s="230" t="s">
        <v>299</v>
      </c>
      <c r="F153" s="231" t="s">
        <v>2406</v>
      </c>
      <c r="G153" s="232" t="s">
        <v>797</v>
      </c>
      <c r="H153" s="233">
        <v>1</v>
      </c>
      <c r="I153" s="234"/>
      <c r="J153" s="235">
        <f>ROUND(I153*H153,2)</f>
        <v>0</v>
      </c>
      <c r="K153" s="236"/>
      <c r="L153" s="45"/>
      <c r="M153" s="237" t="s">
        <v>1</v>
      </c>
      <c r="N153" s="238" t="s">
        <v>41</v>
      </c>
      <c r="O153" s="92"/>
      <c r="P153" s="239">
        <f>O153*H153</f>
        <v>0</v>
      </c>
      <c r="Q153" s="239">
        <v>0</v>
      </c>
      <c r="R153" s="239">
        <f>Q153*H153</f>
        <v>0</v>
      </c>
      <c r="S153" s="239">
        <v>0</v>
      </c>
      <c r="T153" s="24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1" t="s">
        <v>209</v>
      </c>
      <c r="AT153" s="241" t="s">
        <v>205</v>
      </c>
      <c r="AU153" s="241" t="s">
        <v>83</v>
      </c>
      <c r="AY153" s="18" t="s">
        <v>203</v>
      </c>
      <c r="BE153" s="242">
        <f>IF(N153="základní",J153,0)</f>
        <v>0</v>
      </c>
      <c r="BF153" s="242">
        <f>IF(N153="snížená",J153,0)</f>
        <v>0</v>
      </c>
      <c r="BG153" s="242">
        <f>IF(N153="zákl. přenesená",J153,0)</f>
        <v>0</v>
      </c>
      <c r="BH153" s="242">
        <f>IF(N153="sníž. přenesená",J153,0)</f>
        <v>0</v>
      </c>
      <c r="BI153" s="242">
        <f>IF(N153="nulová",J153,0)</f>
        <v>0</v>
      </c>
      <c r="BJ153" s="18" t="s">
        <v>83</v>
      </c>
      <c r="BK153" s="242">
        <f>ROUND(I153*H153,2)</f>
        <v>0</v>
      </c>
      <c r="BL153" s="18" t="s">
        <v>209</v>
      </c>
      <c r="BM153" s="241" t="s">
        <v>424</v>
      </c>
    </row>
    <row r="154" s="2" customFormat="1" ht="44.25" customHeight="1">
      <c r="A154" s="39"/>
      <c r="B154" s="40"/>
      <c r="C154" s="229" t="s">
        <v>7</v>
      </c>
      <c r="D154" s="229" t="s">
        <v>205</v>
      </c>
      <c r="E154" s="230" t="s">
        <v>7</v>
      </c>
      <c r="F154" s="231" t="s">
        <v>2407</v>
      </c>
      <c r="G154" s="232" t="s">
        <v>797</v>
      </c>
      <c r="H154" s="233">
        <v>1</v>
      </c>
      <c r="I154" s="234"/>
      <c r="J154" s="235">
        <f>ROUND(I154*H154,2)</f>
        <v>0</v>
      </c>
      <c r="K154" s="236"/>
      <c r="L154" s="45"/>
      <c r="M154" s="237" t="s">
        <v>1</v>
      </c>
      <c r="N154" s="238" t="s">
        <v>41</v>
      </c>
      <c r="O154" s="92"/>
      <c r="P154" s="239">
        <f>O154*H154</f>
        <v>0</v>
      </c>
      <c r="Q154" s="239">
        <v>0</v>
      </c>
      <c r="R154" s="239">
        <f>Q154*H154</f>
        <v>0</v>
      </c>
      <c r="S154" s="239">
        <v>0</v>
      </c>
      <c r="T154" s="24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1" t="s">
        <v>209</v>
      </c>
      <c r="AT154" s="241" t="s">
        <v>205</v>
      </c>
      <c r="AU154" s="241" t="s">
        <v>83</v>
      </c>
      <c r="AY154" s="18" t="s">
        <v>203</v>
      </c>
      <c r="BE154" s="242">
        <f>IF(N154="základní",J154,0)</f>
        <v>0</v>
      </c>
      <c r="BF154" s="242">
        <f>IF(N154="snížená",J154,0)</f>
        <v>0</v>
      </c>
      <c r="BG154" s="242">
        <f>IF(N154="zákl. přenesená",J154,0)</f>
        <v>0</v>
      </c>
      <c r="BH154" s="242">
        <f>IF(N154="sníž. přenesená",J154,0)</f>
        <v>0</v>
      </c>
      <c r="BI154" s="242">
        <f>IF(N154="nulová",J154,0)</f>
        <v>0</v>
      </c>
      <c r="BJ154" s="18" t="s">
        <v>83</v>
      </c>
      <c r="BK154" s="242">
        <f>ROUND(I154*H154,2)</f>
        <v>0</v>
      </c>
      <c r="BL154" s="18" t="s">
        <v>209</v>
      </c>
      <c r="BM154" s="241" t="s">
        <v>221</v>
      </c>
    </row>
    <row r="155" s="12" customFormat="1" ht="25.92" customHeight="1">
      <c r="A155" s="12"/>
      <c r="B155" s="213"/>
      <c r="C155" s="214"/>
      <c r="D155" s="215" t="s">
        <v>75</v>
      </c>
      <c r="E155" s="216" t="s">
        <v>2408</v>
      </c>
      <c r="F155" s="216" t="s">
        <v>2332</v>
      </c>
      <c r="G155" s="214"/>
      <c r="H155" s="214"/>
      <c r="I155" s="217"/>
      <c r="J155" s="218">
        <f>BK155</f>
        <v>0</v>
      </c>
      <c r="K155" s="214"/>
      <c r="L155" s="219"/>
      <c r="M155" s="220"/>
      <c r="N155" s="221"/>
      <c r="O155" s="221"/>
      <c r="P155" s="222">
        <f>SUM(P156:P157)</f>
        <v>0</v>
      </c>
      <c r="Q155" s="221"/>
      <c r="R155" s="222">
        <f>SUM(R156:R157)</f>
        <v>0</v>
      </c>
      <c r="S155" s="221"/>
      <c r="T155" s="223">
        <f>SUM(T156:T157)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4" t="s">
        <v>83</v>
      </c>
      <c r="AT155" s="225" t="s">
        <v>75</v>
      </c>
      <c r="AU155" s="225" t="s">
        <v>76</v>
      </c>
      <c r="AY155" s="224" t="s">
        <v>203</v>
      </c>
      <c r="BK155" s="226">
        <f>SUM(BK156:BK157)</f>
        <v>0</v>
      </c>
    </row>
    <row r="156" s="2" customFormat="1" ht="16.5" customHeight="1">
      <c r="A156" s="39"/>
      <c r="B156" s="40"/>
      <c r="C156" s="229" t="s">
        <v>306</v>
      </c>
      <c r="D156" s="229" t="s">
        <v>205</v>
      </c>
      <c r="E156" s="230" t="s">
        <v>306</v>
      </c>
      <c r="F156" s="231" t="s">
        <v>2409</v>
      </c>
      <c r="G156" s="232" t="s">
        <v>1</v>
      </c>
      <c r="H156" s="233">
        <v>0.02</v>
      </c>
      <c r="I156" s="234"/>
      <c r="J156" s="235">
        <f>ROUND(I156*H156,2)</f>
        <v>0</v>
      </c>
      <c r="K156" s="236"/>
      <c r="L156" s="45"/>
      <c r="M156" s="237" t="s">
        <v>1</v>
      </c>
      <c r="N156" s="238" t="s">
        <v>41</v>
      </c>
      <c r="O156" s="92"/>
      <c r="P156" s="239">
        <f>O156*H156</f>
        <v>0</v>
      </c>
      <c r="Q156" s="239">
        <v>0</v>
      </c>
      <c r="R156" s="239">
        <f>Q156*H156</f>
        <v>0</v>
      </c>
      <c r="S156" s="239">
        <v>0</v>
      </c>
      <c r="T156" s="24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1" t="s">
        <v>209</v>
      </c>
      <c r="AT156" s="241" t="s">
        <v>205</v>
      </c>
      <c r="AU156" s="241" t="s">
        <v>83</v>
      </c>
      <c r="AY156" s="18" t="s">
        <v>203</v>
      </c>
      <c r="BE156" s="242">
        <f>IF(N156="základní",J156,0)</f>
        <v>0</v>
      </c>
      <c r="BF156" s="242">
        <f>IF(N156="snížená",J156,0)</f>
        <v>0</v>
      </c>
      <c r="BG156" s="242">
        <f>IF(N156="zákl. přenesená",J156,0)</f>
        <v>0</v>
      </c>
      <c r="BH156" s="242">
        <f>IF(N156="sníž. přenesená",J156,0)</f>
        <v>0</v>
      </c>
      <c r="BI156" s="242">
        <f>IF(N156="nulová",J156,0)</f>
        <v>0</v>
      </c>
      <c r="BJ156" s="18" t="s">
        <v>83</v>
      </c>
      <c r="BK156" s="242">
        <f>ROUND(I156*H156,2)</f>
        <v>0</v>
      </c>
      <c r="BL156" s="18" t="s">
        <v>209</v>
      </c>
      <c r="BM156" s="241" t="s">
        <v>225</v>
      </c>
    </row>
    <row r="157" s="2" customFormat="1" ht="24.15" customHeight="1">
      <c r="A157" s="39"/>
      <c r="B157" s="40"/>
      <c r="C157" s="229" t="s">
        <v>312</v>
      </c>
      <c r="D157" s="229" t="s">
        <v>205</v>
      </c>
      <c r="E157" s="230" t="s">
        <v>312</v>
      </c>
      <c r="F157" s="231" t="s">
        <v>2410</v>
      </c>
      <c r="G157" s="232" t="s">
        <v>1</v>
      </c>
      <c r="H157" s="233">
        <v>0.02</v>
      </c>
      <c r="I157" s="234"/>
      <c r="J157" s="235">
        <f>ROUND(I157*H157,2)</f>
        <v>0</v>
      </c>
      <c r="K157" s="236"/>
      <c r="L157" s="45"/>
      <c r="M157" s="306" t="s">
        <v>1</v>
      </c>
      <c r="N157" s="307" t="s">
        <v>41</v>
      </c>
      <c r="O157" s="308"/>
      <c r="P157" s="309">
        <f>O157*H157</f>
        <v>0</v>
      </c>
      <c r="Q157" s="309">
        <v>0</v>
      </c>
      <c r="R157" s="309">
        <f>Q157*H157</f>
        <v>0</v>
      </c>
      <c r="S157" s="309">
        <v>0</v>
      </c>
      <c r="T157" s="31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1" t="s">
        <v>209</v>
      </c>
      <c r="AT157" s="241" t="s">
        <v>205</v>
      </c>
      <c r="AU157" s="241" t="s">
        <v>83</v>
      </c>
      <c r="AY157" s="18" t="s">
        <v>203</v>
      </c>
      <c r="BE157" s="242">
        <f>IF(N157="základní",J157,0)</f>
        <v>0</v>
      </c>
      <c r="BF157" s="242">
        <f>IF(N157="snížená",J157,0)</f>
        <v>0</v>
      </c>
      <c r="BG157" s="242">
        <f>IF(N157="zákl. přenesená",J157,0)</f>
        <v>0</v>
      </c>
      <c r="BH157" s="242">
        <f>IF(N157="sníž. přenesená",J157,0)</f>
        <v>0</v>
      </c>
      <c r="BI157" s="242">
        <f>IF(N157="nulová",J157,0)</f>
        <v>0</v>
      </c>
      <c r="BJ157" s="18" t="s">
        <v>83</v>
      </c>
      <c r="BK157" s="242">
        <f>ROUND(I157*H157,2)</f>
        <v>0</v>
      </c>
      <c r="BL157" s="18" t="s">
        <v>209</v>
      </c>
      <c r="BM157" s="241" t="s">
        <v>452</v>
      </c>
    </row>
    <row r="158" s="2" customFormat="1" ht="6.96" customHeight="1">
      <c r="A158" s="39"/>
      <c r="B158" s="67"/>
      <c r="C158" s="68"/>
      <c r="D158" s="68"/>
      <c r="E158" s="68"/>
      <c r="F158" s="68"/>
      <c r="G158" s="68"/>
      <c r="H158" s="68"/>
      <c r="I158" s="68"/>
      <c r="J158" s="68"/>
      <c r="K158" s="68"/>
      <c r="L158" s="45"/>
      <c r="M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</row>
  </sheetData>
  <sheetProtection sheet="1" autoFilter="0" formatColumns="0" formatRows="0" objects="1" scenarios="1" spinCount="100000" saltValue="qOzuaKwCQxY7QZ/dx7TGrqyd5tFfB40vYsAfJLE05JR04iTnxtNI0CNS2HKdtc7xG9pEyTVewpSyAUdHPdgpwg==" hashValue="zUWwduP7qsDCMfUy8254ie0oTdTaqt+2DjPOYQBQMNGb9GPAjsH0heHomAyKznzdXb/aD4vp+BfPFC9VdBgHWQ==" algorithmName="SHA-512" password="99DC"/>
  <autoFilter ref="C128:K157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5:H115"/>
    <mergeCell ref="E119:H119"/>
    <mergeCell ref="E117:H117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130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157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Objekty OU, část D a DM</v>
      </c>
      <c r="F7" s="152"/>
      <c r="G7" s="152"/>
      <c r="H7" s="152"/>
      <c r="L7" s="21"/>
    </row>
    <row r="8">
      <c r="B8" s="21"/>
      <c r="D8" s="152" t="s">
        <v>158</v>
      </c>
      <c r="L8" s="21"/>
    </row>
    <row r="9" s="1" customFormat="1" ht="16.5" customHeight="1">
      <c r="B9" s="21"/>
      <c r="E9" s="153" t="s">
        <v>159</v>
      </c>
      <c r="F9" s="1"/>
      <c r="G9" s="1"/>
      <c r="H9" s="1"/>
      <c r="L9" s="21"/>
    </row>
    <row r="10" s="1" customFormat="1" ht="12" customHeight="1">
      <c r="B10" s="21"/>
      <c r="D10" s="152" t="s">
        <v>160</v>
      </c>
      <c r="L10" s="21"/>
    </row>
    <row r="11" s="2" customFormat="1" ht="16.5" customHeight="1">
      <c r="A11" s="39"/>
      <c r="B11" s="45"/>
      <c r="C11" s="39"/>
      <c r="D11" s="39"/>
      <c r="E11" s="164" t="s">
        <v>2154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2155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4" t="s">
        <v>2411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5" t="str">
        <f>'Rekapitulace stavby'!AN8</f>
        <v>31. 8. 2018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26</v>
      </c>
      <c r="F19" s="39"/>
      <c r="G19" s="39"/>
      <c r="H19" s="39"/>
      <c r="I19" s="152" t="s">
        <v>27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28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27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30</v>
      </c>
      <c r="E24" s="39"/>
      <c r="F24" s="39"/>
      <c r="G24" s="39"/>
      <c r="H24" s="39"/>
      <c r="I24" s="152" t="s">
        <v>25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31</v>
      </c>
      <c r="F25" s="39"/>
      <c r="G25" s="39"/>
      <c r="H25" s="39"/>
      <c r="I25" s="152" t="s">
        <v>27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33</v>
      </c>
      <c r="E27" s="39"/>
      <c r="F27" s="39"/>
      <c r="G27" s="39"/>
      <c r="H27" s="39"/>
      <c r="I27" s="152" t="s">
        <v>25</v>
      </c>
      <c r="J27" s="142" t="str">
        <f>IF('Rekapitulace stavby'!AN19="","",'Rekapitulace stavby'!AN19)</f>
        <v/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tr">
        <f>IF('Rekapitulace stavby'!E20="","",'Rekapitulace stavby'!E20)</f>
        <v xml:space="preserve"> </v>
      </c>
      <c r="F28" s="39"/>
      <c r="G28" s="39"/>
      <c r="H28" s="39"/>
      <c r="I28" s="152" t="s">
        <v>27</v>
      </c>
      <c r="J28" s="142" t="str">
        <f>IF('Rekapitulace stavby'!AN20="","",'Rekapitulace stavby'!AN20)</f>
        <v/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34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43.25" customHeight="1">
      <c r="A31" s="156"/>
      <c r="B31" s="157"/>
      <c r="C31" s="156"/>
      <c r="D31" s="156"/>
      <c r="E31" s="158" t="s">
        <v>2157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1" t="s">
        <v>36</v>
      </c>
      <c r="E34" s="39"/>
      <c r="F34" s="39"/>
      <c r="G34" s="39"/>
      <c r="H34" s="39"/>
      <c r="I34" s="39"/>
      <c r="J34" s="162">
        <f>ROUND(J125,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0"/>
      <c r="E35" s="160"/>
      <c r="F35" s="160"/>
      <c r="G35" s="160"/>
      <c r="H35" s="160"/>
      <c r="I35" s="160"/>
      <c r="J35" s="160"/>
      <c r="K35" s="160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3" t="s">
        <v>38</v>
      </c>
      <c r="G36" s="39"/>
      <c r="H36" s="39"/>
      <c r="I36" s="163" t="s">
        <v>37</v>
      </c>
      <c r="J36" s="163" t="s">
        <v>39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4" t="s">
        <v>40</v>
      </c>
      <c r="E37" s="152" t="s">
        <v>41</v>
      </c>
      <c r="F37" s="165">
        <f>ROUND((SUM(BE125:BE128)),  2)</f>
        <v>0</v>
      </c>
      <c r="G37" s="39"/>
      <c r="H37" s="39"/>
      <c r="I37" s="166">
        <v>0.20999999999999999</v>
      </c>
      <c r="J37" s="165">
        <f>ROUND(((SUM(BE125:BE128))*I37),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42</v>
      </c>
      <c r="F38" s="165">
        <f>ROUND((SUM(BF125:BF128)),  2)</f>
        <v>0</v>
      </c>
      <c r="G38" s="39"/>
      <c r="H38" s="39"/>
      <c r="I38" s="166">
        <v>0.12</v>
      </c>
      <c r="J38" s="165">
        <f>ROUND(((SUM(BF125:BF128))*I38),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43</v>
      </c>
      <c r="F39" s="165">
        <f>ROUND((SUM(BG125:BG128)),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44</v>
      </c>
      <c r="F40" s="165">
        <f>ROUND((SUM(BH125:BH128)),  2)</f>
        <v>0</v>
      </c>
      <c r="G40" s="39"/>
      <c r="H40" s="39"/>
      <c r="I40" s="166">
        <v>0.12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45</v>
      </c>
      <c r="F41" s="165">
        <f>ROUND((SUM(BI125:BI128)),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46</v>
      </c>
      <c r="E43" s="169"/>
      <c r="F43" s="169"/>
      <c r="G43" s="170" t="s">
        <v>47</v>
      </c>
      <c r="H43" s="171" t="s">
        <v>48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Objekty OU, část D a DM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158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159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160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311" t="s">
        <v>2154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2155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D.1.4.4h - Aktivní prvky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 xml:space="preserve"> </v>
      </c>
      <c r="G93" s="41"/>
      <c r="H93" s="41"/>
      <c r="I93" s="33" t="s">
        <v>22</v>
      </c>
      <c r="J93" s="80" t="str">
        <f>IF(J16="","",J16)</f>
        <v>31. 8. 2018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Ostravská univerzita</v>
      </c>
      <c r="G95" s="41"/>
      <c r="H95" s="41"/>
      <c r="I95" s="33" t="s">
        <v>30</v>
      </c>
      <c r="J95" s="37" t="str">
        <f>E25</f>
        <v>Marpo s.r.o.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33</v>
      </c>
      <c r="J96" s="37" t="str">
        <f>E28</f>
        <v xml:space="preserve"> 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6" t="s">
        <v>164</v>
      </c>
      <c r="D98" s="187"/>
      <c r="E98" s="187"/>
      <c r="F98" s="187"/>
      <c r="G98" s="187"/>
      <c r="H98" s="187"/>
      <c r="I98" s="187"/>
      <c r="J98" s="188" t="s">
        <v>165</v>
      </c>
      <c r="K98" s="187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89" t="s">
        <v>166</v>
      </c>
      <c r="D100" s="41"/>
      <c r="E100" s="41"/>
      <c r="F100" s="41"/>
      <c r="G100" s="41"/>
      <c r="H100" s="41"/>
      <c r="I100" s="41"/>
      <c r="J100" s="111">
        <f>J125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167</v>
      </c>
    </row>
    <row r="101" s="9" customFormat="1" ht="24.96" customHeight="1">
      <c r="A101" s="9"/>
      <c r="B101" s="190"/>
      <c r="C101" s="191"/>
      <c r="D101" s="192" t="s">
        <v>2412</v>
      </c>
      <c r="E101" s="193"/>
      <c r="F101" s="193"/>
      <c r="G101" s="193"/>
      <c r="H101" s="193"/>
      <c r="I101" s="193"/>
      <c r="J101" s="194">
        <f>J126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188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85" t="str">
        <f>E7</f>
        <v>Objekty OU, část D a DM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1" customFormat="1" ht="12" customHeight="1">
      <c r="B112" s="22"/>
      <c r="C112" s="33" t="s">
        <v>158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="1" customFormat="1" ht="16.5" customHeight="1">
      <c r="B113" s="22"/>
      <c r="C113" s="23"/>
      <c r="D113" s="23"/>
      <c r="E113" s="185" t="s">
        <v>159</v>
      </c>
      <c r="F113" s="23"/>
      <c r="G113" s="23"/>
      <c r="H113" s="23"/>
      <c r="I113" s="23"/>
      <c r="J113" s="23"/>
      <c r="K113" s="23"/>
      <c r="L113" s="21"/>
    </row>
    <row r="114" s="1" customFormat="1" ht="12" customHeight="1">
      <c r="B114" s="22"/>
      <c r="C114" s="33" t="s">
        <v>160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="2" customFormat="1" ht="16.5" customHeight="1">
      <c r="A115" s="39"/>
      <c r="B115" s="40"/>
      <c r="C115" s="41"/>
      <c r="D115" s="41"/>
      <c r="E115" s="311" t="s">
        <v>2154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2155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77" t="str">
        <f>E13</f>
        <v>D.1.4.4h - Aktivní prvky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20</v>
      </c>
      <c r="D119" s="41"/>
      <c r="E119" s="41"/>
      <c r="F119" s="28" t="str">
        <f>F16</f>
        <v xml:space="preserve"> </v>
      </c>
      <c r="G119" s="41"/>
      <c r="H119" s="41"/>
      <c r="I119" s="33" t="s">
        <v>22</v>
      </c>
      <c r="J119" s="80" t="str">
        <f>IF(J16="","",J16)</f>
        <v>31. 8. 2018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24</v>
      </c>
      <c r="D121" s="41"/>
      <c r="E121" s="41"/>
      <c r="F121" s="28" t="str">
        <f>E19</f>
        <v>Ostravská univerzita</v>
      </c>
      <c r="G121" s="41"/>
      <c r="H121" s="41"/>
      <c r="I121" s="33" t="s">
        <v>30</v>
      </c>
      <c r="J121" s="37" t="str">
        <f>E25</f>
        <v>Marpo s.r.o.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28</v>
      </c>
      <c r="D122" s="41"/>
      <c r="E122" s="41"/>
      <c r="F122" s="28" t="str">
        <f>IF(E22="","",E22)</f>
        <v>Vyplň údaj</v>
      </c>
      <c r="G122" s="41"/>
      <c r="H122" s="41"/>
      <c r="I122" s="33" t="s">
        <v>33</v>
      </c>
      <c r="J122" s="37" t="str">
        <f>E28</f>
        <v xml:space="preserve"> 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1" customFormat="1" ht="29.28" customHeight="1">
      <c r="A124" s="201"/>
      <c r="B124" s="202"/>
      <c r="C124" s="203" t="s">
        <v>189</v>
      </c>
      <c r="D124" s="204" t="s">
        <v>61</v>
      </c>
      <c r="E124" s="204" t="s">
        <v>57</v>
      </c>
      <c r="F124" s="204" t="s">
        <v>58</v>
      </c>
      <c r="G124" s="204" t="s">
        <v>190</v>
      </c>
      <c r="H124" s="204" t="s">
        <v>191</v>
      </c>
      <c r="I124" s="204" t="s">
        <v>192</v>
      </c>
      <c r="J124" s="205" t="s">
        <v>165</v>
      </c>
      <c r="K124" s="206" t="s">
        <v>193</v>
      </c>
      <c r="L124" s="207"/>
      <c r="M124" s="101" t="s">
        <v>1</v>
      </c>
      <c r="N124" s="102" t="s">
        <v>40</v>
      </c>
      <c r="O124" s="102" t="s">
        <v>194</v>
      </c>
      <c r="P124" s="102" t="s">
        <v>195</v>
      </c>
      <c r="Q124" s="102" t="s">
        <v>196</v>
      </c>
      <c r="R124" s="102" t="s">
        <v>197</v>
      </c>
      <c r="S124" s="102" t="s">
        <v>198</v>
      </c>
      <c r="T124" s="103" t="s">
        <v>199</v>
      </c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</row>
    <row r="125" s="2" customFormat="1" ht="22.8" customHeight="1">
      <c r="A125" s="39"/>
      <c r="B125" s="40"/>
      <c r="C125" s="108" t="s">
        <v>200</v>
      </c>
      <c r="D125" s="41"/>
      <c r="E125" s="41"/>
      <c r="F125" s="41"/>
      <c r="G125" s="41"/>
      <c r="H125" s="41"/>
      <c r="I125" s="41"/>
      <c r="J125" s="208">
        <f>BK125</f>
        <v>0</v>
      </c>
      <c r="K125" s="41"/>
      <c r="L125" s="45"/>
      <c r="M125" s="104"/>
      <c r="N125" s="209"/>
      <c r="O125" s="105"/>
      <c r="P125" s="210">
        <f>P126</f>
        <v>0</v>
      </c>
      <c r="Q125" s="105"/>
      <c r="R125" s="210">
        <f>R126</f>
        <v>0</v>
      </c>
      <c r="S125" s="105"/>
      <c r="T125" s="211">
        <f>T126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75</v>
      </c>
      <c r="AU125" s="18" t="s">
        <v>167</v>
      </c>
      <c r="BK125" s="212">
        <f>BK126</f>
        <v>0</v>
      </c>
    </row>
    <row r="126" s="12" customFormat="1" ht="25.92" customHeight="1">
      <c r="A126" s="12"/>
      <c r="B126" s="213"/>
      <c r="C126" s="214"/>
      <c r="D126" s="215" t="s">
        <v>75</v>
      </c>
      <c r="E126" s="216" t="s">
        <v>2408</v>
      </c>
      <c r="F126" s="216" t="s">
        <v>129</v>
      </c>
      <c r="G126" s="214"/>
      <c r="H126" s="214"/>
      <c r="I126" s="217"/>
      <c r="J126" s="218">
        <f>BK126</f>
        <v>0</v>
      </c>
      <c r="K126" s="214"/>
      <c r="L126" s="219"/>
      <c r="M126" s="220"/>
      <c r="N126" s="221"/>
      <c r="O126" s="221"/>
      <c r="P126" s="222">
        <f>SUM(P127:P128)</f>
        <v>0</v>
      </c>
      <c r="Q126" s="221"/>
      <c r="R126" s="222">
        <f>SUM(R127:R128)</f>
        <v>0</v>
      </c>
      <c r="S126" s="221"/>
      <c r="T126" s="223">
        <f>SUM(T127:T128)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4" t="s">
        <v>83</v>
      </c>
      <c r="AT126" s="225" t="s">
        <v>75</v>
      </c>
      <c r="AU126" s="225" t="s">
        <v>76</v>
      </c>
      <c r="AY126" s="224" t="s">
        <v>203</v>
      </c>
      <c r="BK126" s="226">
        <f>SUM(BK127:BK128)</f>
        <v>0</v>
      </c>
    </row>
    <row r="127" s="2" customFormat="1" ht="16.5" customHeight="1">
      <c r="A127" s="39"/>
      <c r="B127" s="40"/>
      <c r="C127" s="229" t="s">
        <v>83</v>
      </c>
      <c r="D127" s="229" t="s">
        <v>205</v>
      </c>
      <c r="E127" s="230" t="s">
        <v>83</v>
      </c>
      <c r="F127" s="231" t="s">
        <v>2413</v>
      </c>
      <c r="G127" s="232" t="s">
        <v>797</v>
      </c>
      <c r="H127" s="233">
        <v>60</v>
      </c>
      <c r="I127" s="234"/>
      <c r="J127" s="235">
        <f>ROUND(I127*H127,2)</f>
        <v>0</v>
      </c>
      <c r="K127" s="236"/>
      <c r="L127" s="45"/>
      <c r="M127" s="237" t="s">
        <v>1</v>
      </c>
      <c r="N127" s="238" t="s">
        <v>41</v>
      </c>
      <c r="O127" s="92"/>
      <c r="P127" s="239">
        <f>O127*H127</f>
        <v>0</v>
      </c>
      <c r="Q127" s="239">
        <v>0</v>
      </c>
      <c r="R127" s="239">
        <f>Q127*H127</f>
        <v>0</v>
      </c>
      <c r="S127" s="239">
        <v>0</v>
      </c>
      <c r="T127" s="24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41" t="s">
        <v>209</v>
      </c>
      <c r="AT127" s="241" t="s">
        <v>205</v>
      </c>
      <c r="AU127" s="241" t="s">
        <v>83</v>
      </c>
      <c r="AY127" s="18" t="s">
        <v>203</v>
      </c>
      <c r="BE127" s="242">
        <f>IF(N127="základní",J127,0)</f>
        <v>0</v>
      </c>
      <c r="BF127" s="242">
        <f>IF(N127="snížená",J127,0)</f>
        <v>0</v>
      </c>
      <c r="BG127" s="242">
        <f>IF(N127="zákl. přenesená",J127,0)</f>
        <v>0</v>
      </c>
      <c r="BH127" s="242">
        <f>IF(N127="sníž. přenesená",J127,0)</f>
        <v>0</v>
      </c>
      <c r="BI127" s="242">
        <f>IF(N127="nulová",J127,0)</f>
        <v>0</v>
      </c>
      <c r="BJ127" s="18" t="s">
        <v>83</v>
      </c>
      <c r="BK127" s="242">
        <f>ROUND(I127*H127,2)</f>
        <v>0</v>
      </c>
      <c r="BL127" s="18" t="s">
        <v>209</v>
      </c>
      <c r="BM127" s="241" t="s">
        <v>2414</v>
      </c>
    </row>
    <row r="128" s="2" customFormat="1" ht="16.5" customHeight="1">
      <c r="A128" s="39"/>
      <c r="B128" s="40"/>
      <c r="C128" s="229" t="s">
        <v>85</v>
      </c>
      <c r="D128" s="229" t="s">
        <v>205</v>
      </c>
      <c r="E128" s="230" t="s">
        <v>85</v>
      </c>
      <c r="F128" s="231" t="s">
        <v>2415</v>
      </c>
      <c r="G128" s="232" t="s">
        <v>220</v>
      </c>
      <c r="H128" s="233">
        <v>60</v>
      </c>
      <c r="I128" s="234"/>
      <c r="J128" s="235">
        <f>ROUND(I128*H128,2)</f>
        <v>0</v>
      </c>
      <c r="K128" s="236"/>
      <c r="L128" s="45"/>
      <c r="M128" s="306" t="s">
        <v>1</v>
      </c>
      <c r="N128" s="307" t="s">
        <v>41</v>
      </c>
      <c r="O128" s="308"/>
      <c r="P128" s="309">
        <f>O128*H128</f>
        <v>0</v>
      </c>
      <c r="Q128" s="309">
        <v>0</v>
      </c>
      <c r="R128" s="309">
        <f>Q128*H128</f>
        <v>0</v>
      </c>
      <c r="S128" s="309">
        <v>0</v>
      </c>
      <c r="T128" s="31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41" t="s">
        <v>209</v>
      </c>
      <c r="AT128" s="241" t="s">
        <v>205</v>
      </c>
      <c r="AU128" s="241" t="s">
        <v>83</v>
      </c>
      <c r="AY128" s="18" t="s">
        <v>203</v>
      </c>
      <c r="BE128" s="242">
        <f>IF(N128="základní",J128,0)</f>
        <v>0</v>
      </c>
      <c r="BF128" s="242">
        <f>IF(N128="snížená",J128,0)</f>
        <v>0</v>
      </c>
      <c r="BG128" s="242">
        <f>IF(N128="zákl. přenesená",J128,0)</f>
        <v>0</v>
      </c>
      <c r="BH128" s="242">
        <f>IF(N128="sníž. přenesená",J128,0)</f>
        <v>0</v>
      </c>
      <c r="BI128" s="242">
        <f>IF(N128="nulová",J128,0)</f>
        <v>0</v>
      </c>
      <c r="BJ128" s="18" t="s">
        <v>83</v>
      </c>
      <c r="BK128" s="242">
        <f>ROUND(I128*H128,2)</f>
        <v>0</v>
      </c>
      <c r="BL128" s="18" t="s">
        <v>209</v>
      </c>
      <c r="BM128" s="241" t="s">
        <v>2416</v>
      </c>
    </row>
    <row r="129" s="2" customFormat="1" ht="6.96" customHeight="1">
      <c r="A129" s="39"/>
      <c r="B129" s="67"/>
      <c r="C129" s="68"/>
      <c r="D129" s="68"/>
      <c r="E129" s="68"/>
      <c r="F129" s="68"/>
      <c r="G129" s="68"/>
      <c r="H129" s="68"/>
      <c r="I129" s="68"/>
      <c r="J129" s="68"/>
      <c r="K129" s="68"/>
      <c r="L129" s="45"/>
      <c r="M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</sheetData>
  <sheetProtection sheet="1" autoFilter="0" formatColumns="0" formatRows="0" objects="1" scenarios="1" spinCount="100000" saltValue="P2Ixzt9LTZ36zJnMfBkDRhBk3JIhiUnspIkKu4JKckucjGyIiURXCUfhBUt8aPs6o/d7UdhL7zXIa6eApeuVVQ==" hashValue="F3z9Tz9pTaA0IedVBSIaVfGwUtASDnWqZyJ8hv34bMT6IkHD++VIHdEso6SAhNg8s1JdE4mJrGaJlK32rNvLjw==" algorithmName="SHA-512" password="99DC"/>
  <autoFilter ref="C124:K128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1:H111"/>
    <mergeCell ref="E115:H115"/>
    <mergeCell ref="E113:H113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133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157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Objekty OU, část D a DM</v>
      </c>
      <c r="F7" s="152"/>
      <c r="G7" s="152"/>
      <c r="H7" s="152"/>
      <c r="L7" s="21"/>
    </row>
    <row r="8" s="1" customFormat="1" ht="12" customHeight="1">
      <c r="B8" s="21"/>
      <c r="D8" s="152" t="s">
        <v>158</v>
      </c>
      <c r="L8" s="21"/>
    </row>
    <row r="9" s="2" customFormat="1" ht="16.5" customHeight="1">
      <c r="A9" s="39"/>
      <c r="B9" s="45"/>
      <c r="C9" s="39"/>
      <c r="D9" s="39"/>
      <c r="E9" s="153" t="s">
        <v>159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160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4" t="s">
        <v>2417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31. 8. 2018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31</v>
      </c>
      <c r="F23" s="39"/>
      <c r="G23" s="39"/>
      <c r="H23" s="39"/>
      <c r="I23" s="152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33</v>
      </c>
      <c r="E25" s="39"/>
      <c r="F25" s="39"/>
      <c r="G25" s="39"/>
      <c r="H25" s="39"/>
      <c r="I25" s="152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2" t="s">
        <v>27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34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07.25" customHeight="1">
      <c r="A29" s="156"/>
      <c r="B29" s="157"/>
      <c r="C29" s="156"/>
      <c r="D29" s="156"/>
      <c r="E29" s="158" t="s">
        <v>162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36</v>
      </c>
      <c r="E32" s="39"/>
      <c r="F32" s="39"/>
      <c r="G32" s="39"/>
      <c r="H32" s="39"/>
      <c r="I32" s="39"/>
      <c r="J32" s="162">
        <f>ROUND(J134,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38</v>
      </c>
      <c r="G34" s="39"/>
      <c r="H34" s="39"/>
      <c r="I34" s="163" t="s">
        <v>37</v>
      </c>
      <c r="J34" s="163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40</v>
      </c>
      <c r="E35" s="152" t="s">
        <v>41</v>
      </c>
      <c r="F35" s="165">
        <f>ROUND((SUM(BE134:BE279)),  2)</f>
        <v>0</v>
      </c>
      <c r="G35" s="39"/>
      <c r="H35" s="39"/>
      <c r="I35" s="166">
        <v>0.20999999999999999</v>
      </c>
      <c r="J35" s="165">
        <f>ROUND(((SUM(BE134:BE279))*I35),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5">
        <f>ROUND((SUM(BF134:BF279)),  2)</f>
        <v>0</v>
      </c>
      <c r="G36" s="39"/>
      <c r="H36" s="39"/>
      <c r="I36" s="166">
        <v>0.12</v>
      </c>
      <c r="J36" s="165">
        <f>ROUND(((SUM(BF134:BF279))*I36),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5">
        <f>ROUND((SUM(BG134:BG279)),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5">
        <f>ROUND((SUM(BH134:BH279)),  2)</f>
        <v>0</v>
      </c>
      <c r="G38" s="39"/>
      <c r="H38" s="39"/>
      <c r="I38" s="166">
        <v>0.12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5">
        <f>ROUND((SUM(BI134:BI279)),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46</v>
      </c>
      <c r="E41" s="169"/>
      <c r="F41" s="169"/>
      <c r="G41" s="170" t="s">
        <v>47</v>
      </c>
      <c r="H41" s="171" t="s">
        <v>48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Objekty OU, část D a DM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158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159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160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D.1.4.6 - Vzduchotechnika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31. 8. 2018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Ostravská univerzita</v>
      </c>
      <c r="G93" s="41"/>
      <c r="H93" s="41"/>
      <c r="I93" s="33" t="s">
        <v>30</v>
      </c>
      <c r="J93" s="37" t="str">
        <f>E23</f>
        <v>Marpo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33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164</v>
      </c>
      <c r="D96" s="187"/>
      <c r="E96" s="187"/>
      <c r="F96" s="187"/>
      <c r="G96" s="187"/>
      <c r="H96" s="187"/>
      <c r="I96" s="187"/>
      <c r="J96" s="188" t="s">
        <v>165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166</v>
      </c>
      <c r="D98" s="41"/>
      <c r="E98" s="41"/>
      <c r="F98" s="41"/>
      <c r="G98" s="41"/>
      <c r="H98" s="41"/>
      <c r="I98" s="41"/>
      <c r="J98" s="111">
        <f>J134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167</v>
      </c>
    </row>
    <row r="99" s="9" customFormat="1" ht="24.96" customHeight="1">
      <c r="A99" s="9"/>
      <c r="B99" s="190"/>
      <c r="C99" s="191"/>
      <c r="D99" s="192" t="s">
        <v>2418</v>
      </c>
      <c r="E99" s="193"/>
      <c r="F99" s="193"/>
      <c r="G99" s="193"/>
      <c r="H99" s="193"/>
      <c r="I99" s="193"/>
      <c r="J99" s="194">
        <f>J135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90"/>
      <c r="C100" s="191"/>
      <c r="D100" s="192" t="s">
        <v>2419</v>
      </c>
      <c r="E100" s="193"/>
      <c r="F100" s="193"/>
      <c r="G100" s="193"/>
      <c r="H100" s="193"/>
      <c r="I100" s="193"/>
      <c r="J100" s="194">
        <f>J147</f>
        <v>0</v>
      </c>
      <c r="K100" s="191"/>
      <c r="L100" s="19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90"/>
      <c r="C101" s="191"/>
      <c r="D101" s="192" t="s">
        <v>2420</v>
      </c>
      <c r="E101" s="193"/>
      <c r="F101" s="193"/>
      <c r="G101" s="193"/>
      <c r="H101" s="193"/>
      <c r="I101" s="193"/>
      <c r="J101" s="194">
        <f>J155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2421</v>
      </c>
      <c r="E102" s="193"/>
      <c r="F102" s="193"/>
      <c r="G102" s="193"/>
      <c r="H102" s="193"/>
      <c r="I102" s="193"/>
      <c r="J102" s="194">
        <f>J173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0"/>
      <c r="C103" s="191"/>
      <c r="D103" s="192" t="s">
        <v>2422</v>
      </c>
      <c r="E103" s="193"/>
      <c r="F103" s="193"/>
      <c r="G103" s="193"/>
      <c r="H103" s="193"/>
      <c r="I103" s="193"/>
      <c r="J103" s="194">
        <f>J180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90"/>
      <c r="C104" s="191"/>
      <c r="D104" s="192" t="s">
        <v>2423</v>
      </c>
      <c r="E104" s="193"/>
      <c r="F104" s="193"/>
      <c r="G104" s="193"/>
      <c r="H104" s="193"/>
      <c r="I104" s="193"/>
      <c r="J104" s="194">
        <f>J193</f>
        <v>0</v>
      </c>
      <c r="K104" s="191"/>
      <c r="L104" s="19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90"/>
      <c r="C105" s="191"/>
      <c r="D105" s="192" t="s">
        <v>2424</v>
      </c>
      <c r="E105" s="193"/>
      <c r="F105" s="193"/>
      <c r="G105" s="193"/>
      <c r="H105" s="193"/>
      <c r="I105" s="193"/>
      <c r="J105" s="194">
        <f>J205</f>
        <v>0</v>
      </c>
      <c r="K105" s="191"/>
      <c r="L105" s="19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90"/>
      <c r="C106" s="191"/>
      <c r="D106" s="192" t="s">
        <v>2425</v>
      </c>
      <c r="E106" s="193"/>
      <c r="F106" s="193"/>
      <c r="G106" s="193"/>
      <c r="H106" s="193"/>
      <c r="I106" s="193"/>
      <c r="J106" s="194">
        <f>J217</f>
        <v>0</v>
      </c>
      <c r="K106" s="191"/>
      <c r="L106" s="19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90"/>
      <c r="C107" s="191"/>
      <c r="D107" s="192" t="s">
        <v>2426</v>
      </c>
      <c r="E107" s="193"/>
      <c r="F107" s="193"/>
      <c r="G107" s="193"/>
      <c r="H107" s="193"/>
      <c r="I107" s="193"/>
      <c r="J107" s="194">
        <f>J229</f>
        <v>0</v>
      </c>
      <c r="K107" s="191"/>
      <c r="L107" s="19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90"/>
      <c r="C108" s="191"/>
      <c r="D108" s="192" t="s">
        <v>2427</v>
      </c>
      <c r="E108" s="193"/>
      <c r="F108" s="193"/>
      <c r="G108" s="193"/>
      <c r="H108" s="193"/>
      <c r="I108" s="193"/>
      <c r="J108" s="194">
        <f>J245</f>
        <v>0</v>
      </c>
      <c r="K108" s="191"/>
      <c r="L108" s="195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90"/>
      <c r="C109" s="191"/>
      <c r="D109" s="192" t="s">
        <v>2428</v>
      </c>
      <c r="E109" s="193"/>
      <c r="F109" s="193"/>
      <c r="G109" s="193"/>
      <c r="H109" s="193"/>
      <c r="I109" s="193"/>
      <c r="J109" s="194">
        <f>J258</f>
        <v>0</v>
      </c>
      <c r="K109" s="191"/>
      <c r="L109" s="195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90"/>
      <c r="C110" s="191"/>
      <c r="D110" s="192" t="s">
        <v>2429</v>
      </c>
      <c r="E110" s="193"/>
      <c r="F110" s="193"/>
      <c r="G110" s="193"/>
      <c r="H110" s="193"/>
      <c r="I110" s="193"/>
      <c r="J110" s="194">
        <f>J268</f>
        <v>0</v>
      </c>
      <c r="K110" s="191"/>
      <c r="L110" s="195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90"/>
      <c r="C111" s="191"/>
      <c r="D111" s="192" t="s">
        <v>2430</v>
      </c>
      <c r="E111" s="193"/>
      <c r="F111" s="193"/>
      <c r="G111" s="193"/>
      <c r="H111" s="193"/>
      <c r="I111" s="193"/>
      <c r="J111" s="194">
        <f>J270</f>
        <v>0</v>
      </c>
      <c r="K111" s="191"/>
      <c r="L111" s="195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9" customFormat="1" ht="24.96" customHeight="1">
      <c r="A112" s="9"/>
      <c r="B112" s="190"/>
      <c r="C112" s="191"/>
      <c r="D112" s="192" t="s">
        <v>2431</v>
      </c>
      <c r="E112" s="193"/>
      <c r="F112" s="193"/>
      <c r="G112" s="193"/>
      <c r="H112" s="193"/>
      <c r="I112" s="193"/>
      <c r="J112" s="194">
        <f>J278</f>
        <v>0</v>
      </c>
      <c r="K112" s="191"/>
      <c r="L112" s="195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2" customFormat="1" ht="21.84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8" s="2" customFormat="1" ht="6.96" customHeight="1">
      <c r="A118" s="39"/>
      <c r="B118" s="69"/>
      <c r="C118" s="70"/>
      <c r="D118" s="70"/>
      <c r="E118" s="70"/>
      <c r="F118" s="70"/>
      <c r="G118" s="70"/>
      <c r="H118" s="70"/>
      <c r="I118" s="70"/>
      <c r="J118" s="70"/>
      <c r="K118" s="70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4.96" customHeight="1">
      <c r="A119" s="39"/>
      <c r="B119" s="40"/>
      <c r="C119" s="24" t="s">
        <v>188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16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185" t="str">
        <f>E7</f>
        <v>Objekty OU, část D a DM</v>
      </c>
      <c r="F122" s="33"/>
      <c r="G122" s="33"/>
      <c r="H122" s="33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" customFormat="1" ht="12" customHeight="1">
      <c r="B123" s="22"/>
      <c r="C123" s="33" t="s">
        <v>158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="2" customFormat="1" ht="16.5" customHeight="1">
      <c r="A124" s="39"/>
      <c r="B124" s="40"/>
      <c r="C124" s="41"/>
      <c r="D124" s="41"/>
      <c r="E124" s="185" t="s">
        <v>159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160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6.5" customHeight="1">
      <c r="A126" s="39"/>
      <c r="B126" s="40"/>
      <c r="C126" s="41"/>
      <c r="D126" s="41"/>
      <c r="E126" s="77" t="str">
        <f>E11</f>
        <v>D.1.4.6 - Vzduchotechnika</v>
      </c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20</v>
      </c>
      <c r="D128" s="41"/>
      <c r="E128" s="41"/>
      <c r="F128" s="28" t="str">
        <f>F14</f>
        <v xml:space="preserve"> </v>
      </c>
      <c r="G128" s="41"/>
      <c r="H128" s="41"/>
      <c r="I128" s="33" t="s">
        <v>22</v>
      </c>
      <c r="J128" s="80" t="str">
        <f>IF(J14="","",J14)</f>
        <v>31. 8. 2018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15" customHeight="1">
      <c r="A130" s="39"/>
      <c r="B130" s="40"/>
      <c r="C130" s="33" t="s">
        <v>24</v>
      </c>
      <c r="D130" s="41"/>
      <c r="E130" s="41"/>
      <c r="F130" s="28" t="str">
        <f>E17</f>
        <v>Ostravská univerzita</v>
      </c>
      <c r="G130" s="41"/>
      <c r="H130" s="41"/>
      <c r="I130" s="33" t="s">
        <v>30</v>
      </c>
      <c r="J130" s="37" t="str">
        <f>E23</f>
        <v>Marpo s.r.o.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28</v>
      </c>
      <c r="D131" s="41"/>
      <c r="E131" s="41"/>
      <c r="F131" s="28" t="str">
        <f>IF(E20="","",E20)</f>
        <v>Vyplň údaj</v>
      </c>
      <c r="G131" s="41"/>
      <c r="H131" s="41"/>
      <c r="I131" s="33" t="s">
        <v>33</v>
      </c>
      <c r="J131" s="37" t="str">
        <f>E26</f>
        <v xml:space="preserve"> 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0.32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11" customFormat="1" ht="29.28" customHeight="1">
      <c r="A133" s="201"/>
      <c r="B133" s="202"/>
      <c r="C133" s="203" t="s">
        <v>189</v>
      </c>
      <c r="D133" s="204" t="s">
        <v>61</v>
      </c>
      <c r="E133" s="204" t="s">
        <v>57</v>
      </c>
      <c r="F133" s="204" t="s">
        <v>58</v>
      </c>
      <c r="G133" s="204" t="s">
        <v>190</v>
      </c>
      <c r="H133" s="204" t="s">
        <v>191</v>
      </c>
      <c r="I133" s="204" t="s">
        <v>192</v>
      </c>
      <c r="J133" s="205" t="s">
        <v>165</v>
      </c>
      <c r="K133" s="206" t="s">
        <v>193</v>
      </c>
      <c r="L133" s="207"/>
      <c r="M133" s="101" t="s">
        <v>1</v>
      </c>
      <c r="N133" s="102" t="s">
        <v>40</v>
      </c>
      <c r="O133" s="102" t="s">
        <v>194</v>
      </c>
      <c r="P133" s="102" t="s">
        <v>195</v>
      </c>
      <c r="Q133" s="102" t="s">
        <v>196</v>
      </c>
      <c r="R133" s="102" t="s">
        <v>197</v>
      </c>
      <c r="S133" s="102" t="s">
        <v>198</v>
      </c>
      <c r="T133" s="103" t="s">
        <v>199</v>
      </c>
      <c r="U133" s="201"/>
      <c r="V133" s="201"/>
      <c r="W133" s="201"/>
      <c r="X133" s="201"/>
      <c r="Y133" s="201"/>
      <c r="Z133" s="201"/>
      <c r="AA133" s="201"/>
      <c r="AB133" s="201"/>
      <c r="AC133" s="201"/>
      <c r="AD133" s="201"/>
      <c r="AE133" s="201"/>
    </row>
    <row r="134" s="2" customFormat="1" ht="22.8" customHeight="1">
      <c r="A134" s="39"/>
      <c r="B134" s="40"/>
      <c r="C134" s="108" t="s">
        <v>200</v>
      </c>
      <c r="D134" s="41"/>
      <c r="E134" s="41"/>
      <c r="F134" s="41"/>
      <c r="G134" s="41"/>
      <c r="H134" s="41"/>
      <c r="I134" s="41"/>
      <c r="J134" s="208">
        <f>BK134</f>
        <v>0</v>
      </c>
      <c r="K134" s="41"/>
      <c r="L134" s="45"/>
      <c r="M134" s="104"/>
      <c r="N134" s="209"/>
      <c r="O134" s="105"/>
      <c r="P134" s="210">
        <f>P135+P147+P155+P173+P180+P193+P205+P217+P229+P245+P258+P268+P270+P278</f>
        <v>0</v>
      </c>
      <c r="Q134" s="105"/>
      <c r="R134" s="210">
        <f>R135+R147+R155+R173+R180+R193+R205+R217+R229+R245+R258+R268+R270+R278</f>
        <v>0</v>
      </c>
      <c r="S134" s="105"/>
      <c r="T134" s="211">
        <f>T135+T147+T155+T173+T180+T193+T205+T217+T229+T245+T258+T268+T270+T278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75</v>
      </c>
      <c r="AU134" s="18" t="s">
        <v>167</v>
      </c>
      <c r="BK134" s="212">
        <f>BK135+BK147+BK155+BK173+BK180+BK193+BK205+BK217+BK229+BK245+BK258+BK268+BK270+BK278</f>
        <v>0</v>
      </c>
    </row>
    <row r="135" s="12" customFormat="1" ht="25.92" customHeight="1">
      <c r="A135" s="12"/>
      <c r="B135" s="213"/>
      <c r="C135" s="214"/>
      <c r="D135" s="215" t="s">
        <v>75</v>
      </c>
      <c r="E135" s="216" t="s">
        <v>2202</v>
      </c>
      <c r="F135" s="216" t="s">
        <v>2432</v>
      </c>
      <c r="G135" s="214"/>
      <c r="H135" s="214"/>
      <c r="I135" s="217"/>
      <c r="J135" s="218">
        <f>BK135</f>
        <v>0</v>
      </c>
      <c r="K135" s="214"/>
      <c r="L135" s="219"/>
      <c r="M135" s="220"/>
      <c r="N135" s="221"/>
      <c r="O135" s="221"/>
      <c r="P135" s="222">
        <f>SUM(P136:P146)</f>
        <v>0</v>
      </c>
      <c r="Q135" s="221"/>
      <c r="R135" s="222">
        <f>SUM(R136:R146)</f>
        <v>0</v>
      </c>
      <c r="S135" s="221"/>
      <c r="T135" s="223">
        <f>SUM(T136:T146)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4" t="s">
        <v>83</v>
      </c>
      <c r="AT135" s="225" t="s">
        <v>75</v>
      </c>
      <c r="AU135" s="225" t="s">
        <v>76</v>
      </c>
      <c r="AY135" s="224" t="s">
        <v>203</v>
      </c>
      <c r="BK135" s="226">
        <f>SUM(BK136:BK146)</f>
        <v>0</v>
      </c>
    </row>
    <row r="136" s="2" customFormat="1" ht="16.5" customHeight="1">
      <c r="A136" s="39"/>
      <c r="B136" s="40"/>
      <c r="C136" s="229" t="s">
        <v>83</v>
      </c>
      <c r="D136" s="229" t="s">
        <v>205</v>
      </c>
      <c r="E136" s="230" t="s">
        <v>83</v>
      </c>
      <c r="F136" s="231" t="s">
        <v>2433</v>
      </c>
      <c r="G136" s="232" t="s">
        <v>797</v>
      </c>
      <c r="H136" s="233">
        <v>1</v>
      </c>
      <c r="I136" s="234"/>
      <c r="J136" s="235">
        <f>ROUND(I136*H136,2)</f>
        <v>0</v>
      </c>
      <c r="K136" s="236"/>
      <c r="L136" s="45"/>
      <c r="M136" s="237" t="s">
        <v>1</v>
      </c>
      <c r="N136" s="238" t="s">
        <v>41</v>
      </c>
      <c r="O136" s="92"/>
      <c r="P136" s="239">
        <f>O136*H136</f>
        <v>0</v>
      </c>
      <c r="Q136" s="239">
        <v>0</v>
      </c>
      <c r="R136" s="239">
        <f>Q136*H136</f>
        <v>0</v>
      </c>
      <c r="S136" s="239">
        <v>0</v>
      </c>
      <c r="T136" s="24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1" t="s">
        <v>209</v>
      </c>
      <c r="AT136" s="241" t="s">
        <v>205</v>
      </c>
      <c r="AU136" s="241" t="s">
        <v>83</v>
      </c>
      <c r="AY136" s="18" t="s">
        <v>203</v>
      </c>
      <c r="BE136" s="242">
        <f>IF(N136="základní",J136,0)</f>
        <v>0</v>
      </c>
      <c r="BF136" s="242">
        <f>IF(N136="snížená",J136,0)</f>
        <v>0</v>
      </c>
      <c r="BG136" s="242">
        <f>IF(N136="zákl. přenesená",J136,0)</f>
        <v>0</v>
      </c>
      <c r="BH136" s="242">
        <f>IF(N136="sníž. přenesená",J136,0)</f>
        <v>0</v>
      </c>
      <c r="BI136" s="242">
        <f>IF(N136="nulová",J136,0)</f>
        <v>0</v>
      </c>
      <c r="BJ136" s="18" t="s">
        <v>83</v>
      </c>
      <c r="BK136" s="242">
        <f>ROUND(I136*H136,2)</f>
        <v>0</v>
      </c>
      <c r="BL136" s="18" t="s">
        <v>209</v>
      </c>
      <c r="BM136" s="241" t="s">
        <v>85</v>
      </c>
    </row>
    <row r="137" s="2" customFormat="1" ht="24.15" customHeight="1">
      <c r="A137" s="39"/>
      <c r="B137" s="40"/>
      <c r="C137" s="229" t="s">
        <v>85</v>
      </c>
      <c r="D137" s="229" t="s">
        <v>205</v>
      </c>
      <c r="E137" s="230" t="s">
        <v>85</v>
      </c>
      <c r="F137" s="231" t="s">
        <v>2434</v>
      </c>
      <c r="G137" s="232" t="s">
        <v>797</v>
      </c>
      <c r="H137" s="233">
        <v>1</v>
      </c>
      <c r="I137" s="234"/>
      <c r="J137" s="235">
        <f>ROUND(I137*H137,2)</f>
        <v>0</v>
      </c>
      <c r="K137" s="236"/>
      <c r="L137" s="45"/>
      <c r="M137" s="237" t="s">
        <v>1</v>
      </c>
      <c r="N137" s="238" t="s">
        <v>41</v>
      </c>
      <c r="O137" s="92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1" t="s">
        <v>209</v>
      </c>
      <c r="AT137" s="241" t="s">
        <v>205</v>
      </c>
      <c r="AU137" s="241" t="s">
        <v>83</v>
      </c>
      <c r="AY137" s="18" t="s">
        <v>203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8" t="s">
        <v>83</v>
      </c>
      <c r="BK137" s="242">
        <f>ROUND(I137*H137,2)</f>
        <v>0</v>
      </c>
      <c r="BL137" s="18" t="s">
        <v>209</v>
      </c>
      <c r="BM137" s="241" t="s">
        <v>209</v>
      </c>
    </row>
    <row r="138" s="2" customFormat="1" ht="16.5" customHeight="1">
      <c r="A138" s="39"/>
      <c r="B138" s="40"/>
      <c r="C138" s="229" t="s">
        <v>108</v>
      </c>
      <c r="D138" s="229" t="s">
        <v>205</v>
      </c>
      <c r="E138" s="230" t="s">
        <v>108</v>
      </c>
      <c r="F138" s="231" t="s">
        <v>2435</v>
      </c>
      <c r="G138" s="232" t="s">
        <v>797</v>
      </c>
      <c r="H138" s="233">
        <v>2</v>
      </c>
      <c r="I138" s="234"/>
      <c r="J138" s="235">
        <f>ROUND(I138*H138,2)</f>
        <v>0</v>
      </c>
      <c r="K138" s="236"/>
      <c r="L138" s="45"/>
      <c r="M138" s="237" t="s">
        <v>1</v>
      </c>
      <c r="N138" s="238" t="s">
        <v>41</v>
      </c>
      <c r="O138" s="92"/>
      <c r="P138" s="239">
        <f>O138*H138</f>
        <v>0</v>
      </c>
      <c r="Q138" s="239">
        <v>0</v>
      </c>
      <c r="R138" s="239">
        <f>Q138*H138</f>
        <v>0</v>
      </c>
      <c r="S138" s="239">
        <v>0</v>
      </c>
      <c r="T138" s="24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1" t="s">
        <v>209</v>
      </c>
      <c r="AT138" s="241" t="s">
        <v>205</v>
      </c>
      <c r="AU138" s="241" t="s">
        <v>83</v>
      </c>
      <c r="AY138" s="18" t="s">
        <v>203</v>
      </c>
      <c r="BE138" s="242">
        <f>IF(N138="základní",J138,0)</f>
        <v>0</v>
      </c>
      <c r="BF138" s="242">
        <f>IF(N138="snížená",J138,0)</f>
        <v>0</v>
      </c>
      <c r="BG138" s="242">
        <f>IF(N138="zákl. přenesená",J138,0)</f>
        <v>0</v>
      </c>
      <c r="BH138" s="242">
        <f>IF(N138="sníž. přenesená",J138,0)</f>
        <v>0</v>
      </c>
      <c r="BI138" s="242">
        <f>IF(N138="nulová",J138,0)</f>
        <v>0</v>
      </c>
      <c r="BJ138" s="18" t="s">
        <v>83</v>
      </c>
      <c r="BK138" s="242">
        <f>ROUND(I138*H138,2)</f>
        <v>0</v>
      </c>
      <c r="BL138" s="18" t="s">
        <v>209</v>
      </c>
      <c r="BM138" s="241" t="s">
        <v>226</v>
      </c>
    </row>
    <row r="139" s="2" customFormat="1" ht="16.5" customHeight="1">
      <c r="A139" s="39"/>
      <c r="B139" s="40"/>
      <c r="C139" s="229" t="s">
        <v>209</v>
      </c>
      <c r="D139" s="229" t="s">
        <v>205</v>
      </c>
      <c r="E139" s="230" t="s">
        <v>209</v>
      </c>
      <c r="F139" s="231" t="s">
        <v>2436</v>
      </c>
      <c r="G139" s="232" t="s">
        <v>797</v>
      </c>
      <c r="H139" s="233">
        <v>1</v>
      </c>
      <c r="I139" s="234"/>
      <c r="J139" s="235">
        <f>ROUND(I139*H139,2)</f>
        <v>0</v>
      </c>
      <c r="K139" s="236"/>
      <c r="L139" s="45"/>
      <c r="M139" s="237" t="s">
        <v>1</v>
      </c>
      <c r="N139" s="238" t="s">
        <v>41</v>
      </c>
      <c r="O139" s="92"/>
      <c r="P139" s="239">
        <f>O139*H139</f>
        <v>0</v>
      </c>
      <c r="Q139" s="239">
        <v>0</v>
      </c>
      <c r="R139" s="239">
        <f>Q139*H139</f>
        <v>0</v>
      </c>
      <c r="S139" s="239">
        <v>0</v>
      </c>
      <c r="T139" s="24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1" t="s">
        <v>209</v>
      </c>
      <c r="AT139" s="241" t="s">
        <v>205</v>
      </c>
      <c r="AU139" s="241" t="s">
        <v>83</v>
      </c>
      <c r="AY139" s="18" t="s">
        <v>203</v>
      </c>
      <c r="BE139" s="242">
        <f>IF(N139="základní",J139,0)</f>
        <v>0</v>
      </c>
      <c r="BF139" s="242">
        <f>IF(N139="snížená",J139,0)</f>
        <v>0</v>
      </c>
      <c r="BG139" s="242">
        <f>IF(N139="zákl. přenesená",J139,0)</f>
        <v>0</v>
      </c>
      <c r="BH139" s="242">
        <f>IF(N139="sníž. přenesená",J139,0)</f>
        <v>0</v>
      </c>
      <c r="BI139" s="242">
        <f>IF(N139="nulová",J139,0)</f>
        <v>0</v>
      </c>
      <c r="BJ139" s="18" t="s">
        <v>83</v>
      </c>
      <c r="BK139" s="242">
        <f>ROUND(I139*H139,2)</f>
        <v>0</v>
      </c>
      <c r="BL139" s="18" t="s">
        <v>209</v>
      </c>
      <c r="BM139" s="241" t="s">
        <v>234</v>
      </c>
    </row>
    <row r="140" s="2" customFormat="1" ht="16.5" customHeight="1">
      <c r="A140" s="39"/>
      <c r="B140" s="40"/>
      <c r="C140" s="229" t="s">
        <v>222</v>
      </c>
      <c r="D140" s="229" t="s">
        <v>205</v>
      </c>
      <c r="E140" s="230" t="s">
        <v>222</v>
      </c>
      <c r="F140" s="231" t="s">
        <v>2437</v>
      </c>
      <c r="G140" s="232" t="s">
        <v>797</v>
      </c>
      <c r="H140" s="233">
        <v>1</v>
      </c>
      <c r="I140" s="234"/>
      <c r="J140" s="235">
        <f>ROUND(I140*H140,2)</f>
        <v>0</v>
      </c>
      <c r="K140" s="236"/>
      <c r="L140" s="45"/>
      <c r="M140" s="237" t="s">
        <v>1</v>
      </c>
      <c r="N140" s="238" t="s">
        <v>41</v>
      </c>
      <c r="O140" s="92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1" t="s">
        <v>209</v>
      </c>
      <c r="AT140" s="241" t="s">
        <v>205</v>
      </c>
      <c r="AU140" s="241" t="s">
        <v>83</v>
      </c>
      <c r="AY140" s="18" t="s">
        <v>203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8" t="s">
        <v>83</v>
      </c>
      <c r="BK140" s="242">
        <f>ROUND(I140*H140,2)</f>
        <v>0</v>
      </c>
      <c r="BL140" s="18" t="s">
        <v>209</v>
      </c>
      <c r="BM140" s="241" t="s">
        <v>248</v>
      </c>
    </row>
    <row r="141" s="2" customFormat="1" ht="24.15" customHeight="1">
      <c r="A141" s="39"/>
      <c r="B141" s="40"/>
      <c r="C141" s="229" t="s">
        <v>226</v>
      </c>
      <c r="D141" s="229" t="s">
        <v>205</v>
      </c>
      <c r="E141" s="230" t="s">
        <v>226</v>
      </c>
      <c r="F141" s="231" t="s">
        <v>2438</v>
      </c>
      <c r="G141" s="232" t="s">
        <v>930</v>
      </c>
      <c r="H141" s="233">
        <v>40</v>
      </c>
      <c r="I141" s="234"/>
      <c r="J141" s="235">
        <f>ROUND(I141*H141,2)</f>
        <v>0</v>
      </c>
      <c r="K141" s="236"/>
      <c r="L141" s="45"/>
      <c r="M141" s="237" t="s">
        <v>1</v>
      </c>
      <c r="N141" s="238" t="s">
        <v>41</v>
      </c>
      <c r="O141" s="92"/>
      <c r="P141" s="239">
        <f>O141*H141</f>
        <v>0</v>
      </c>
      <c r="Q141" s="239">
        <v>0</v>
      </c>
      <c r="R141" s="239">
        <f>Q141*H141</f>
        <v>0</v>
      </c>
      <c r="S141" s="239">
        <v>0</v>
      </c>
      <c r="T141" s="24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1" t="s">
        <v>209</v>
      </c>
      <c r="AT141" s="241" t="s">
        <v>205</v>
      </c>
      <c r="AU141" s="241" t="s">
        <v>83</v>
      </c>
      <c r="AY141" s="18" t="s">
        <v>203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8" t="s">
        <v>83</v>
      </c>
      <c r="BK141" s="242">
        <f>ROUND(I141*H141,2)</f>
        <v>0</v>
      </c>
      <c r="BL141" s="18" t="s">
        <v>209</v>
      </c>
      <c r="BM141" s="241" t="s">
        <v>8</v>
      </c>
    </row>
    <row r="142" s="2" customFormat="1" ht="16.5" customHeight="1">
      <c r="A142" s="39"/>
      <c r="B142" s="40"/>
      <c r="C142" s="229" t="s">
        <v>230</v>
      </c>
      <c r="D142" s="229" t="s">
        <v>205</v>
      </c>
      <c r="E142" s="230" t="s">
        <v>230</v>
      </c>
      <c r="F142" s="231" t="s">
        <v>2439</v>
      </c>
      <c r="G142" s="232" t="s">
        <v>930</v>
      </c>
      <c r="H142" s="233">
        <v>60</v>
      </c>
      <c r="I142" s="234"/>
      <c r="J142" s="235">
        <f>ROUND(I142*H142,2)</f>
        <v>0</v>
      </c>
      <c r="K142" s="236"/>
      <c r="L142" s="45"/>
      <c r="M142" s="237" t="s">
        <v>1</v>
      </c>
      <c r="N142" s="238" t="s">
        <v>41</v>
      </c>
      <c r="O142" s="92"/>
      <c r="P142" s="239">
        <f>O142*H142</f>
        <v>0</v>
      </c>
      <c r="Q142" s="239">
        <v>0</v>
      </c>
      <c r="R142" s="239">
        <f>Q142*H142</f>
        <v>0</v>
      </c>
      <c r="S142" s="239">
        <v>0</v>
      </c>
      <c r="T142" s="24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1" t="s">
        <v>209</v>
      </c>
      <c r="AT142" s="241" t="s">
        <v>205</v>
      </c>
      <c r="AU142" s="241" t="s">
        <v>83</v>
      </c>
      <c r="AY142" s="18" t="s">
        <v>203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18" t="s">
        <v>83</v>
      </c>
      <c r="BK142" s="242">
        <f>ROUND(I142*H142,2)</f>
        <v>0</v>
      </c>
      <c r="BL142" s="18" t="s">
        <v>209</v>
      </c>
      <c r="BM142" s="241" t="s">
        <v>267</v>
      </c>
    </row>
    <row r="143" s="2" customFormat="1" ht="16.5" customHeight="1">
      <c r="A143" s="39"/>
      <c r="B143" s="40"/>
      <c r="C143" s="229" t="s">
        <v>234</v>
      </c>
      <c r="D143" s="229" t="s">
        <v>205</v>
      </c>
      <c r="E143" s="230" t="s">
        <v>234</v>
      </c>
      <c r="F143" s="231" t="s">
        <v>2440</v>
      </c>
      <c r="G143" s="232" t="s">
        <v>930</v>
      </c>
      <c r="H143" s="233">
        <v>5</v>
      </c>
      <c r="I143" s="234"/>
      <c r="J143" s="235">
        <f>ROUND(I143*H143,2)</f>
        <v>0</v>
      </c>
      <c r="K143" s="236"/>
      <c r="L143" s="45"/>
      <c r="M143" s="237" t="s">
        <v>1</v>
      </c>
      <c r="N143" s="238" t="s">
        <v>41</v>
      </c>
      <c r="O143" s="92"/>
      <c r="P143" s="239">
        <f>O143*H143</f>
        <v>0</v>
      </c>
      <c r="Q143" s="239">
        <v>0</v>
      </c>
      <c r="R143" s="239">
        <f>Q143*H143</f>
        <v>0</v>
      </c>
      <c r="S143" s="239">
        <v>0</v>
      </c>
      <c r="T143" s="24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209</v>
      </c>
      <c r="AT143" s="241" t="s">
        <v>205</v>
      </c>
      <c r="AU143" s="241" t="s">
        <v>83</v>
      </c>
      <c r="AY143" s="18" t="s">
        <v>203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83</v>
      </c>
      <c r="BK143" s="242">
        <f>ROUND(I143*H143,2)</f>
        <v>0</v>
      </c>
      <c r="BL143" s="18" t="s">
        <v>209</v>
      </c>
      <c r="BM143" s="241" t="s">
        <v>277</v>
      </c>
    </row>
    <row r="144" s="2" customFormat="1" ht="16.5" customHeight="1">
      <c r="A144" s="39"/>
      <c r="B144" s="40"/>
      <c r="C144" s="229" t="s">
        <v>238</v>
      </c>
      <c r="D144" s="229" t="s">
        <v>205</v>
      </c>
      <c r="E144" s="230" t="s">
        <v>238</v>
      </c>
      <c r="F144" s="231" t="s">
        <v>2441</v>
      </c>
      <c r="G144" s="232" t="s">
        <v>797</v>
      </c>
      <c r="H144" s="233">
        <v>1</v>
      </c>
      <c r="I144" s="234"/>
      <c r="J144" s="235">
        <f>ROUND(I144*H144,2)</f>
        <v>0</v>
      </c>
      <c r="K144" s="236"/>
      <c r="L144" s="45"/>
      <c r="M144" s="237" t="s">
        <v>1</v>
      </c>
      <c r="N144" s="238" t="s">
        <v>41</v>
      </c>
      <c r="O144" s="92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1" t="s">
        <v>209</v>
      </c>
      <c r="AT144" s="241" t="s">
        <v>205</v>
      </c>
      <c r="AU144" s="241" t="s">
        <v>83</v>
      </c>
      <c r="AY144" s="18" t="s">
        <v>203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8" t="s">
        <v>83</v>
      </c>
      <c r="BK144" s="242">
        <f>ROUND(I144*H144,2)</f>
        <v>0</v>
      </c>
      <c r="BL144" s="18" t="s">
        <v>209</v>
      </c>
      <c r="BM144" s="241" t="s">
        <v>288</v>
      </c>
    </row>
    <row r="145" s="2" customFormat="1" ht="16.5" customHeight="1">
      <c r="A145" s="39"/>
      <c r="B145" s="40"/>
      <c r="C145" s="229" t="s">
        <v>248</v>
      </c>
      <c r="D145" s="229" t="s">
        <v>205</v>
      </c>
      <c r="E145" s="230" t="s">
        <v>248</v>
      </c>
      <c r="F145" s="231" t="s">
        <v>2442</v>
      </c>
      <c r="G145" s="232" t="s">
        <v>797</v>
      </c>
      <c r="H145" s="233">
        <v>1</v>
      </c>
      <c r="I145" s="234"/>
      <c r="J145" s="235">
        <f>ROUND(I145*H145,2)</f>
        <v>0</v>
      </c>
      <c r="K145" s="236"/>
      <c r="L145" s="45"/>
      <c r="M145" s="237" t="s">
        <v>1</v>
      </c>
      <c r="N145" s="238" t="s">
        <v>41</v>
      </c>
      <c r="O145" s="92"/>
      <c r="P145" s="239">
        <f>O145*H145</f>
        <v>0</v>
      </c>
      <c r="Q145" s="239">
        <v>0</v>
      </c>
      <c r="R145" s="239">
        <f>Q145*H145</f>
        <v>0</v>
      </c>
      <c r="S145" s="239">
        <v>0</v>
      </c>
      <c r="T145" s="24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1" t="s">
        <v>209</v>
      </c>
      <c r="AT145" s="241" t="s">
        <v>205</v>
      </c>
      <c r="AU145" s="241" t="s">
        <v>83</v>
      </c>
      <c r="AY145" s="18" t="s">
        <v>203</v>
      </c>
      <c r="BE145" s="242">
        <f>IF(N145="základní",J145,0)</f>
        <v>0</v>
      </c>
      <c r="BF145" s="242">
        <f>IF(N145="snížená",J145,0)</f>
        <v>0</v>
      </c>
      <c r="BG145" s="242">
        <f>IF(N145="zákl. přenesená",J145,0)</f>
        <v>0</v>
      </c>
      <c r="BH145" s="242">
        <f>IF(N145="sníž. přenesená",J145,0)</f>
        <v>0</v>
      </c>
      <c r="BI145" s="242">
        <f>IF(N145="nulová",J145,0)</f>
        <v>0</v>
      </c>
      <c r="BJ145" s="18" t="s">
        <v>83</v>
      </c>
      <c r="BK145" s="242">
        <f>ROUND(I145*H145,2)</f>
        <v>0</v>
      </c>
      <c r="BL145" s="18" t="s">
        <v>209</v>
      </c>
      <c r="BM145" s="241" t="s">
        <v>299</v>
      </c>
    </row>
    <row r="146" s="2" customFormat="1" ht="16.5" customHeight="1">
      <c r="A146" s="39"/>
      <c r="B146" s="40"/>
      <c r="C146" s="229" t="s">
        <v>253</v>
      </c>
      <c r="D146" s="229" t="s">
        <v>205</v>
      </c>
      <c r="E146" s="230" t="s">
        <v>8</v>
      </c>
      <c r="F146" s="231" t="s">
        <v>2443</v>
      </c>
      <c r="G146" s="232" t="s">
        <v>797</v>
      </c>
      <c r="H146" s="233">
        <v>1</v>
      </c>
      <c r="I146" s="234"/>
      <c r="J146" s="235">
        <f>ROUND(I146*H146,2)</f>
        <v>0</v>
      </c>
      <c r="K146" s="236"/>
      <c r="L146" s="45"/>
      <c r="M146" s="237" t="s">
        <v>1</v>
      </c>
      <c r="N146" s="238" t="s">
        <v>41</v>
      </c>
      <c r="O146" s="92"/>
      <c r="P146" s="239">
        <f>O146*H146</f>
        <v>0</v>
      </c>
      <c r="Q146" s="239">
        <v>0</v>
      </c>
      <c r="R146" s="239">
        <f>Q146*H146</f>
        <v>0</v>
      </c>
      <c r="S146" s="239">
        <v>0</v>
      </c>
      <c r="T146" s="24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1" t="s">
        <v>209</v>
      </c>
      <c r="AT146" s="241" t="s">
        <v>205</v>
      </c>
      <c r="AU146" s="241" t="s">
        <v>83</v>
      </c>
      <c r="AY146" s="18" t="s">
        <v>203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8" t="s">
        <v>83</v>
      </c>
      <c r="BK146" s="242">
        <f>ROUND(I146*H146,2)</f>
        <v>0</v>
      </c>
      <c r="BL146" s="18" t="s">
        <v>209</v>
      </c>
      <c r="BM146" s="241" t="s">
        <v>306</v>
      </c>
    </row>
    <row r="147" s="12" customFormat="1" ht="25.92" customHeight="1">
      <c r="A147" s="12"/>
      <c r="B147" s="213"/>
      <c r="C147" s="214"/>
      <c r="D147" s="215" t="s">
        <v>75</v>
      </c>
      <c r="E147" s="216" t="s">
        <v>2218</v>
      </c>
      <c r="F147" s="216" t="s">
        <v>2444</v>
      </c>
      <c r="G147" s="214"/>
      <c r="H147" s="214"/>
      <c r="I147" s="217"/>
      <c r="J147" s="218">
        <f>BK147</f>
        <v>0</v>
      </c>
      <c r="K147" s="214"/>
      <c r="L147" s="219"/>
      <c r="M147" s="220"/>
      <c r="N147" s="221"/>
      <c r="O147" s="221"/>
      <c r="P147" s="222">
        <f>SUM(P148:P154)</f>
        <v>0</v>
      </c>
      <c r="Q147" s="221"/>
      <c r="R147" s="222">
        <f>SUM(R148:R154)</f>
        <v>0</v>
      </c>
      <c r="S147" s="221"/>
      <c r="T147" s="223">
        <f>SUM(T148:T154)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4" t="s">
        <v>83</v>
      </c>
      <c r="AT147" s="225" t="s">
        <v>75</v>
      </c>
      <c r="AU147" s="225" t="s">
        <v>76</v>
      </c>
      <c r="AY147" s="224" t="s">
        <v>203</v>
      </c>
      <c r="BK147" s="226">
        <f>SUM(BK148:BK154)</f>
        <v>0</v>
      </c>
    </row>
    <row r="148" s="2" customFormat="1" ht="21.75" customHeight="1">
      <c r="A148" s="39"/>
      <c r="B148" s="40"/>
      <c r="C148" s="229" t="s">
        <v>8</v>
      </c>
      <c r="D148" s="229" t="s">
        <v>205</v>
      </c>
      <c r="E148" s="230" t="s">
        <v>2445</v>
      </c>
      <c r="F148" s="231" t="s">
        <v>2446</v>
      </c>
      <c r="G148" s="232" t="s">
        <v>797</v>
      </c>
      <c r="H148" s="233">
        <v>3</v>
      </c>
      <c r="I148" s="234"/>
      <c r="J148" s="235">
        <f>ROUND(I148*H148,2)</f>
        <v>0</v>
      </c>
      <c r="K148" s="236"/>
      <c r="L148" s="45"/>
      <c r="M148" s="237" t="s">
        <v>1</v>
      </c>
      <c r="N148" s="238" t="s">
        <v>41</v>
      </c>
      <c r="O148" s="92"/>
      <c r="P148" s="239">
        <f>O148*H148</f>
        <v>0</v>
      </c>
      <c r="Q148" s="239">
        <v>0</v>
      </c>
      <c r="R148" s="239">
        <f>Q148*H148</f>
        <v>0</v>
      </c>
      <c r="S148" s="239">
        <v>0</v>
      </c>
      <c r="T148" s="24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1" t="s">
        <v>209</v>
      </c>
      <c r="AT148" s="241" t="s">
        <v>205</v>
      </c>
      <c r="AU148" s="241" t="s">
        <v>83</v>
      </c>
      <c r="AY148" s="18" t="s">
        <v>203</v>
      </c>
      <c r="BE148" s="242">
        <f>IF(N148="základní",J148,0)</f>
        <v>0</v>
      </c>
      <c r="BF148" s="242">
        <f>IF(N148="snížená",J148,0)</f>
        <v>0</v>
      </c>
      <c r="BG148" s="242">
        <f>IF(N148="zákl. přenesená",J148,0)</f>
        <v>0</v>
      </c>
      <c r="BH148" s="242">
        <f>IF(N148="sníž. přenesená",J148,0)</f>
        <v>0</v>
      </c>
      <c r="BI148" s="242">
        <f>IF(N148="nulová",J148,0)</f>
        <v>0</v>
      </c>
      <c r="BJ148" s="18" t="s">
        <v>83</v>
      </c>
      <c r="BK148" s="242">
        <f>ROUND(I148*H148,2)</f>
        <v>0</v>
      </c>
      <c r="BL148" s="18" t="s">
        <v>209</v>
      </c>
      <c r="BM148" s="241" t="s">
        <v>316</v>
      </c>
    </row>
    <row r="149" s="2" customFormat="1" ht="24.15" customHeight="1">
      <c r="A149" s="39"/>
      <c r="B149" s="40"/>
      <c r="C149" s="229" t="s">
        <v>261</v>
      </c>
      <c r="D149" s="229" t="s">
        <v>205</v>
      </c>
      <c r="E149" s="230" t="s">
        <v>267</v>
      </c>
      <c r="F149" s="231" t="s">
        <v>2434</v>
      </c>
      <c r="G149" s="232" t="s">
        <v>797</v>
      </c>
      <c r="H149" s="233">
        <v>3</v>
      </c>
      <c r="I149" s="234"/>
      <c r="J149" s="235">
        <f>ROUND(I149*H149,2)</f>
        <v>0</v>
      </c>
      <c r="K149" s="236"/>
      <c r="L149" s="45"/>
      <c r="M149" s="237" t="s">
        <v>1</v>
      </c>
      <c r="N149" s="238" t="s">
        <v>41</v>
      </c>
      <c r="O149" s="92"/>
      <c r="P149" s="239">
        <f>O149*H149</f>
        <v>0</v>
      </c>
      <c r="Q149" s="239">
        <v>0</v>
      </c>
      <c r="R149" s="239">
        <f>Q149*H149</f>
        <v>0</v>
      </c>
      <c r="S149" s="239">
        <v>0</v>
      </c>
      <c r="T149" s="24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1" t="s">
        <v>209</v>
      </c>
      <c r="AT149" s="241" t="s">
        <v>205</v>
      </c>
      <c r="AU149" s="241" t="s">
        <v>83</v>
      </c>
      <c r="AY149" s="18" t="s">
        <v>203</v>
      </c>
      <c r="BE149" s="242">
        <f>IF(N149="základní",J149,0)</f>
        <v>0</v>
      </c>
      <c r="BF149" s="242">
        <f>IF(N149="snížená",J149,0)</f>
        <v>0</v>
      </c>
      <c r="BG149" s="242">
        <f>IF(N149="zákl. přenesená",J149,0)</f>
        <v>0</v>
      </c>
      <c r="BH149" s="242">
        <f>IF(N149="sníž. přenesená",J149,0)</f>
        <v>0</v>
      </c>
      <c r="BI149" s="242">
        <f>IF(N149="nulová",J149,0)</f>
        <v>0</v>
      </c>
      <c r="BJ149" s="18" t="s">
        <v>83</v>
      </c>
      <c r="BK149" s="242">
        <f>ROUND(I149*H149,2)</f>
        <v>0</v>
      </c>
      <c r="BL149" s="18" t="s">
        <v>209</v>
      </c>
      <c r="BM149" s="241" t="s">
        <v>329</v>
      </c>
    </row>
    <row r="150" s="2" customFormat="1" ht="24.15" customHeight="1">
      <c r="A150" s="39"/>
      <c r="B150" s="40"/>
      <c r="C150" s="229" t="s">
        <v>267</v>
      </c>
      <c r="D150" s="229" t="s">
        <v>205</v>
      </c>
      <c r="E150" s="230" t="s">
        <v>2447</v>
      </c>
      <c r="F150" s="231" t="s">
        <v>2448</v>
      </c>
      <c r="G150" s="232" t="s">
        <v>797</v>
      </c>
      <c r="H150" s="233">
        <v>3</v>
      </c>
      <c r="I150" s="234"/>
      <c r="J150" s="235">
        <f>ROUND(I150*H150,2)</f>
        <v>0</v>
      </c>
      <c r="K150" s="236"/>
      <c r="L150" s="45"/>
      <c r="M150" s="237" t="s">
        <v>1</v>
      </c>
      <c r="N150" s="238" t="s">
        <v>41</v>
      </c>
      <c r="O150" s="92"/>
      <c r="P150" s="239">
        <f>O150*H150</f>
        <v>0</v>
      </c>
      <c r="Q150" s="239">
        <v>0</v>
      </c>
      <c r="R150" s="239">
        <f>Q150*H150</f>
        <v>0</v>
      </c>
      <c r="S150" s="239">
        <v>0</v>
      </c>
      <c r="T150" s="24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209</v>
      </c>
      <c r="AT150" s="241" t="s">
        <v>205</v>
      </c>
      <c r="AU150" s="241" t="s">
        <v>83</v>
      </c>
      <c r="AY150" s="18" t="s">
        <v>203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83</v>
      </c>
      <c r="BK150" s="242">
        <f>ROUND(I150*H150,2)</f>
        <v>0</v>
      </c>
      <c r="BL150" s="18" t="s">
        <v>209</v>
      </c>
      <c r="BM150" s="241" t="s">
        <v>338</v>
      </c>
    </row>
    <row r="151" s="2" customFormat="1" ht="24.15" customHeight="1">
      <c r="A151" s="39"/>
      <c r="B151" s="40"/>
      <c r="C151" s="229" t="s">
        <v>272</v>
      </c>
      <c r="D151" s="229" t="s">
        <v>205</v>
      </c>
      <c r="E151" s="230" t="s">
        <v>277</v>
      </c>
      <c r="F151" s="231" t="s">
        <v>2438</v>
      </c>
      <c r="G151" s="232" t="s">
        <v>930</v>
      </c>
      <c r="H151" s="233">
        <v>50</v>
      </c>
      <c r="I151" s="234"/>
      <c r="J151" s="235">
        <f>ROUND(I151*H151,2)</f>
        <v>0</v>
      </c>
      <c r="K151" s="236"/>
      <c r="L151" s="45"/>
      <c r="M151" s="237" t="s">
        <v>1</v>
      </c>
      <c r="N151" s="238" t="s">
        <v>41</v>
      </c>
      <c r="O151" s="92"/>
      <c r="P151" s="239">
        <f>O151*H151</f>
        <v>0</v>
      </c>
      <c r="Q151" s="239">
        <v>0</v>
      </c>
      <c r="R151" s="239">
        <f>Q151*H151</f>
        <v>0</v>
      </c>
      <c r="S151" s="239">
        <v>0</v>
      </c>
      <c r="T151" s="24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1" t="s">
        <v>209</v>
      </c>
      <c r="AT151" s="241" t="s">
        <v>205</v>
      </c>
      <c r="AU151" s="241" t="s">
        <v>83</v>
      </c>
      <c r="AY151" s="18" t="s">
        <v>203</v>
      </c>
      <c r="BE151" s="242">
        <f>IF(N151="základní",J151,0)</f>
        <v>0</v>
      </c>
      <c r="BF151" s="242">
        <f>IF(N151="snížená",J151,0)</f>
        <v>0</v>
      </c>
      <c r="BG151" s="242">
        <f>IF(N151="zákl. přenesená",J151,0)</f>
        <v>0</v>
      </c>
      <c r="BH151" s="242">
        <f>IF(N151="sníž. přenesená",J151,0)</f>
        <v>0</v>
      </c>
      <c r="BI151" s="242">
        <f>IF(N151="nulová",J151,0)</f>
        <v>0</v>
      </c>
      <c r="BJ151" s="18" t="s">
        <v>83</v>
      </c>
      <c r="BK151" s="242">
        <f>ROUND(I151*H151,2)</f>
        <v>0</v>
      </c>
      <c r="BL151" s="18" t="s">
        <v>209</v>
      </c>
      <c r="BM151" s="241" t="s">
        <v>210</v>
      </c>
    </row>
    <row r="152" s="2" customFormat="1" ht="16.5" customHeight="1">
      <c r="A152" s="39"/>
      <c r="B152" s="40"/>
      <c r="C152" s="229" t="s">
        <v>277</v>
      </c>
      <c r="D152" s="229" t="s">
        <v>205</v>
      </c>
      <c r="E152" s="230" t="s">
        <v>283</v>
      </c>
      <c r="F152" s="231" t="s">
        <v>2441</v>
      </c>
      <c r="G152" s="232" t="s">
        <v>797</v>
      </c>
      <c r="H152" s="233">
        <v>3</v>
      </c>
      <c r="I152" s="234"/>
      <c r="J152" s="235">
        <f>ROUND(I152*H152,2)</f>
        <v>0</v>
      </c>
      <c r="K152" s="236"/>
      <c r="L152" s="45"/>
      <c r="M152" s="237" t="s">
        <v>1</v>
      </c>
      <c r="N152" s="238" t="s">
        <v>41</v>
      </c>
      <c r="O152" s="92"/>
      <c r="P152" s="239">
        <f>O152*H152</f>
        <v>0</v>
      </c>
      <c r="Q152" s="239">
        <v>0</v>
      </c>
      <c r="R152" s="239">
        <f>Q152*H152</f>
        <v>0</v>
      </c>
      <c r="S152" s="239">
        <v>0</v>
      </c>
      <c r="T152" s="24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1" t="s">
        <v>209</v>
      </c>
      <c r="AT152" s="241" t="s">
        <v>205</v>
      </c>
      <c r="AU152" s="241" t="s">
        <v>83</v>
      </c>
      <c r="AY152" s="18" t="s">
        <v>203</v>
      </c>
      <c r="BE152" s="242">
        <f>IF(N152="základní",J152,0)</f>
        <v>0</v>
      </c>
      <c r="BF152" s="242">
        <f>IF(N152="snížená",J152,0)</f>
        <v>0</v>
      </c>
      <c r="BG152" s="242">
        <f>IF(N152="zákl. přenesená",J152,0)</f>
        <v>0</v>
      </c>
      <c r="BH152" s="242">
        <f>IF(N152="sníž. přenesená",J152,0)</f>
        <v>0</v>
      </c>
      <c r="BI152" s="242">
        <f>IF(N152="nulová",J152,0)</f>
        <v>0</v>
      </c>
      <c r="BJ152" s="18" t="s">
        <v>83</v>
      </c>
      <c r="BK152" s="242">
        <f>ROUND(I152*H152,2)</f>
        <v>0</v>
      </c>
      <c r="BL152" s="18" t="s">
        <v>209</v>
      </c>
      <c r="BM152" s="241" t="s">
        <v>214</v>
      </c>
    </row>
    <row r="153" s="2" customFormat="1" ht="16.5" customHeight="1">
      <c r="A153" s="39"/>
      <c r="B153" s="40"/>
      <c r="C153" s="229" t="s">
        <v>283</v>
      </c>
      <c r="D153" s="229" t="s">
        <v>205</v>
      </c>
      <c r="E153" s="230" t="s">
        <v>288</v>
      </c>
      <c r="F153" s="231" t="s">
        <v>2442</v>
      </c>
      <c r="G153" s="232" t="s">
        <v>797</v>
      </c>
      <c r="H153" s="233">
        <v>3</v>
      </c>
      <c r="I153" s="234"/>
      <c r="J153" s="235">
        <f>ROUND(I153*H153,2)</f>
        <v>0</v>
      </c>
      <c r="K153" s="236"/>
      <c r="L153" s="45"/>
      <c r="M153" s="237" t="s">
        <v>1</v>
      </c>
      <c r="N153" s="238" t="s">
        <v>41</v>
      </c>
      <c r="O153" s="92"/>
      <c r="P153" s="239">
        <f>O153*H153</f>
        <v>0</v>
      </c>
      <c r="Q153" s="239">
        <v>0</v>
      </c>
      <c r="R153" s="239">
        <f>Q153*H153</f>
        <v>0</v>
      </c>
      <c r="S153" s="239">
        <v>0</v>
      </c>
      <c r="T153" s="24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1" t="s">
        <v>209</v>
      </c>
      <c r="AT153" s="241" t="s">
        <v>205</v>
      </c>
      <c r="AU153" s="241" t="s">
        <v>83</v>
      </c>
      <c r="AY153" s="18" t="s">
        <v>203</v>
      </c>
      <c r="BE153" s="242">
        <f>IF(N153="základní",J153,0)</f>
        <v>0</v>
      </c>
      <c r="BF153" s="242">
        <f>IF(N153="snížená",J153,0)</f>
        <v>0</v>
      </c>
      <c r="BG153" s="242">
        <f>IF(N153="zákl. přenesená",J153,0)</f>
        <v>0</v>
      </c>
      <c r="BH153" s="242">
        <f>IF(N153="sníž. přenesená",J153,0)</f>
        <v>0</v>
      </c>
      <c r="BI153" s="242">
        <f>IF(N153="nulová",J153,0)</f>
        <v>0</v>
      </c>
      <c r="BJ153" s="18" t="s">
        <v>83</v>
      </c>
      <c r="BK153" s="242">
        <f>ROUND(I153*H153,2)</f>
        <v>0</v>
      </c>
      <c r="BL153" s="18" t="s">
        <v>209</v>
      </c>
      <c r="BM153" s="241" t="s">
        <v>381</v>
      </c>
    </row>
    <row r="154" s="2" customFormat="1" ht="16.5" customHeight="1">
      <c r="A154" s="39"/>
      <c r="B154" s="40"/>
      <c r="C154" s="229" t="s">
        <v>288</v>
      </c>
      <c r="D154" s="229" t="s">
        <v>205</v>
      </c>
      <c r="E154" s="230" t="s">
        <v>2449</v>
      </c>
      <c r="F154" s="231" t="s">
        <v>2443</v>
      </c>
      <c r="G154" s="232" t="s">
        <v>797</v>
      </c>
      <c r="H154" s="233">
        <v>3</v>
      </c>
      <c r="I154" s="234"/>
      <c r="J154" s="235">
        <f>ROUND(I154*H154,2)</f>
        <v>0</v>
      </c>
      <c r="K154" s="236"/>
      <c r="L154" s="45"/>
      <c r="M154" s="237" t="s">
        <v>1</v>
      </c>
      <c r="N154" s="238" t="s">
        <v>41</v>
      </c>
      <c r="O154" s="92"/>
      <c r="P154" s="239">
        <f>O154*H154</f>
        <v>0</v>
      </c>
      <c r="Q154" s="239">
        <v>0</v>
      </c>
      <c r="R154" s="239">
        <f>Q154*H154</f>
        <v>0</v>
      </c>
      <c r="S154" s="239">
        <v>0</v>
      </c>
      <c r="T154" s="24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1" t="s">
        <v>209</v>
      </c>
      <c r="AT154" s="241" t="s">
        <v>205</v>
      </c>
      <c r="AU154" s="241" t="s">
        <v>83</v>
      </c>
      <c r="AY154" s="18" t="s">
        <v>203</v>
      </c>
      <c r="BE154" s="242">
        <f>IF(N154="základní",J154,0)</f>
        <v>0</v>
      </c>
      <c r="BF154" s="242">
        <f>IF(N154="snížená",J154,0)</f>
        <v>0</v>
      </c>
      <c r="BG154" s="242">
        <f>IF(N154="zákl. přenesená",J154,0)</f>
        <v>0</v>
      </c>
      <c r="BH154" s="242">
        <f>IF(N154="sníž. přenesená",J154,0)</f>
        <v>0</v>
      </c>
      <c r="BI154" s="242">
        <f>IF(N154="nulová",J154,0)</f>
        <v>0</v>
      </c>
      <c r="BJ154" s="18" t="s">
        <v>83</v>
      </c>
      <c r="BK154" s="242">
        <f>ROUND(I154*H154,2)</f>
        <v>0</v>
      </c>
      <c r="BL154" s="18" t="s">
        <v>209</v>
      </c>
      <c r="BM154" s="241" t="s">
        <v>217</v>
      </c>
    </row>
    <row r="155" s="12" customFormat="1" ht="25.92" customHeight="1">
      <c r="A155" s="12"/>
      <c r="B155" s="213"/>
      <c r="C155" s="214"/>
      <c r="D155" s="215" t="s">
        <v>75</v>
      </c>
      <c r="E155" s="216" t="s">
        <v>2323</v>
      </c>
      <c r="F155" s="216" t="s">
        <v>2450</v>
      </c>
      <c r="G155" s="214"/>
      <c r="H155" s="214"/>
      <c r="I155" s="217"/>
      <c r="J155" s="218">
        <f>BK155</f>
        <v>0</v>
      </c>
      <c r="K155" s="214"/>
      <c r="L155" s="219"/>
      <c r="M155" s="220"/>
      <c r="N155" s="221"/>
      <c r="O155" s="221"/>
      <c r="P155" s="222">
        <f>SUM(P156:P172)</f>
        <v>0</v>
      </c>
      <c r="Q155" s="221"/>
      <c r="R155" s="222">
        <f>SUM(R156:R172)</f>
        <v>0</v>
      </c>
      <c r="S155" s="221"/>
      <c r="T155" s="223">
        <f>SUM(T156:T172)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4" t="s">
        <v>83</v>
      </c>
      <c r="AT155" s="225" t="s">
        <v>75</v>
      </c>
      <c r="AU155" s="225" t="s">
        <v>76</v>
      </c>
      <c r="AY155" s="224" t="s">
        <v>203</v>
      </c>
      <c r="BK155" s="226">
        <f>SUM(BK156:BK172)</f>
        <v>0</v>
      </c>
    </row>
    <row r="156" s="2" customFormat="1" ht="24.15" customHeight="1">
      <c r="A156" s="39"/>
      <c r="B156" s="40"/>
      <c r="C156" s="229" t="s">
        <v>294</v>
      </c>
      <c r="D156" s="229" t="s">
        <v>205</v>
      </c>
      <c r="E156" s="230" t="s">
        <v>2451</v>
      </c>
      <c r="F156" s="231" t="s">
        <v>2452</v>
      </c>
      <c r="G156" s="232" t="s">
        <v>797</v>
      </c>
      <c r="H156" s="233">
        <v>2</v>
      </c>
      <c r="I156" s="234"/>
      <c r="J156" s="235">
        <f>ROUND(I156*H156,2)</f>
        <v>0</v>
      </c>
      <c r="K156" s="236"/>
      <c r="L156" s="45"/>
      <c r="M156" s="237" t="s">
        <v>1</v>
      </c>
      <c r="N156" s="238" t="s">
        <v>41</v>
      </c>
      <c r="O156" s="92"/>
      <c r="P156" s="239">
        <f>O156*H156</f>
        <v>0</v>
      </c>
      <c r="Q156" s="239">
        <v>0</v>
      </c>
      <c r="R156" s="239">
        <f>Q156*H156</f>
        <v>0</v>
      </c>
      <c r="S156" s="239">
        <v>0</v>
      </c>
      <c r="T156" s="24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1" t="s">
        <v>209</v>
      </c>
      <c r="AT156" s="241" t="s">
        <v>205</v>
      </c>
      <c r="AU156" s="241" t="s">
        <v>83</v>
      </c>
      <c r="AY156" s="18" t="s">
        <v>203</v>
      </c>
      <c r="BE156" s="242">
        <f>IF(N156="základní",J156,0)</f>
        <v>0</v>
      </c>
      <c r="BF156" s="242">
        <f>IF(N156="snížená",J156,0)</f>
        <v>0</v>
      </c>
      <c r="BG156" s="242">
        <f>IF(N156="zákl. přenesená",J156,0)</f>
        <v>0</v>
      </c>
      <c r="BH156" s="242">
        <f>IF(N156="sníž. přenesená",J156,0)</f>
        <v>0</v>
      </c>
      <c r="BI156" s="242">
        <f>IF(N156="nulová",J156,0)</f>
        <v>0</v>
      </c>
      <c r="BJ156" s="18" t="s">
        <v>83</v>
      </c>
      <c r="BK156" s="242">
        <f>ROUND(I156*H156,2)</f>
        <v>0</v>
      </c>
      <c r="BL156" s="18" t="s">
        <v>209</v>
      </c>
      <c r="BM156" s="241" t="s">
        <v>413</v>
      </c>
    </row>
    <row r="157" s="2" customFormat="1" ht="16.5" customHeight="1">
      <c r="A157" s="39"/>
      <c r="B157" s="40"/>
      <c r="C157" s="229" t="s">
        <v>299</v>
      </c>
      <c r="D157" s="229" t="s">
        <v>205</v>
      </c>
      <c r="E157" s="230" t="s">
        <v>2453</v>
      </c>
      <c r="F157" s="231" t="s">
        <v>2454</v>
      </c>
      <c r="G157" s="232" t="s">
        <v>797</v>
      </c>
      <c r="H157" s="233">
        <v>2</v>
      </c>
      <c r="I157" s="234"/>
      <c r="J157" s="235">
        <f>ROUND(I157*H157,2)</f>
        <v>0</v>
      </c>
      <c r="K157" s="236"/>
      <c r="L157" s="45"/>
      <c r="M157" s="237" t="s">
        <v>1</v>
      </c>
      <c r="N157" s="238" t="s">
        <v>41</v>
      </c>
      <c r="O157" s="92"/>
      <c r="P157" s="239">
        <f>O157*H157</f>
        <v>0</v>
      </c>
      <c r="Q157" s="239">
        <v>0</v>
      </c>
      <c r="R157" s="239">
        <f>Q157*H157</f>
        <v>0</v>
      </c>
      <c r="S157" s="239">
        <v>0</v>
      </c>
      <c r="T157" s="24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1" t="s">
        <v>209</v>
      </c>
      <c r="AT157" s="241" t="s">
        <v>205</v>
      </c>
      <c r="AU157" s="241" t="s">
        <v>83</v>
      </c>
      <c r="AY157" s="18" t="s">
        <v>203</v>
      </c>
      <c r="BE157" s="242">
        <f>IF(N157="základní",J157,0)</f>
        <v>0</v>
      </c>
      <c r="BF157" s="242">
        <f>IF(N157="snížená",J157,0)</f>
        <v>0</v>
      </c>
      <c r="BG157" s="242">
        <f>IF(N157="zákl. přenesená",J157,0)</f>
        <v>0</v>
      </c>
      <c r="BH157" s="242">
        <f>IF(N157="sníž. přenesená",J157,0)</f>
        <v>0</v>
      </c>
      <c r="BI157" s="242">
        <f>IF(N157="nulová",J157,0)</f>
        <v>0</v>
      </c>
      <c r="BJ157" s="18" t="s">
        <v>83</v>
      </c>
      <c r="BK157" s="242">
        <f>ROUND(I157*H157,2)</f>
        <v>0</v>
      </c>
      <c r="BL157" s="18" t="s">
        <v>209</v>
      </c>
      <c r="BM157" s="241" t="s">
        <v>424</v>
      </c>
    </row>
    <row r="158" s="2" customFormat="1" ht="16.5" customHeight="1">
      <c r="A158" s="39"/>
      <c r="B158" s="40"/>
      <c r="C158" s="229" t="s">
        <v>7</v>
      </c>
      <c r="D158" s="229" t="s">
        <v>205</v>
      </c>
      <c r="E158" s="230" t="s">
        <v>2455</v>
      </c>
      <c r="F158" s="231" t="s">
        <v>2456</v>
      </c>
      <c r="G158" s="232" t="s">
        <v>797</v>
      </c>
      <c r="H158" s="233">
        <v>2</v>
      </c>
      <c r="I158" s="234"/>
      <c r="J158" s="235">
        <f>ROUND(I158*H158,2)</f>
        <v>0</v>
      </c>
      <c r="K158" s="236"/>
      <c r="L158" s="45"/>
      <c r="M158" s="237" t="s">
        <v>1</v>
      </c>
      <c r="N158" s="238" t="s">
        <v>41</v>
      </c>
      <c r="O158" s="92"/>
      <c r="P158" s="239">
        <f>O158*H158</f>
        <v>0</v>
      </c>
      <c r="Q158" s="239">
        <v>0</v>
      </c>
      <c r="R158" s="239">
        <f>Q158*H158</f>
        <v>0</v>
      </c>
      <c r="S158" s="239">
        <v>0</v>
      </c>
      <c r="T158" s="24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1" t="s">
        <v>209</v>
      </c>
      <c r="AT158" s="241" t="s">
        <v>205</v>
      </c>
      <c r="AU158" s="241" t="s">
        <v>83</v>
      </c>
      <c r="AY158" s="18" t="s">
        <v>203</v>
      </c>
      <c r="BE158" s="242">
        <f>IF(N158="základní",J158,0)</f>
        <v>0</v>
      </c>
      <c r="BF158" s="242">
        <f>IF(N158="snížená",J158,0)</f>
        <v>0</v>
      </c>
      <c r="BG158" s="242">
        <f>IF(N158="zákl. přenesená",J158,0)</f>
        <v>0</v>
      </c>
      <c r="BH158" s="242">
        <f>IF(N158="sníž. přenesená",J158,0)</f>
        <v>0</v>
      </c>
      <c r="BI158" s="242">
        <f>IF(N158="nulová",J158,0)</f>
        <v>0</v>
      </c>
      <c r="BJ158" s="18" t="s">
        <v>83</v>
      </c>
      <c r="BK158" s="242">
        <f>ROUND(I158*H158,2)</f>
        <v>0</v>
      </c>
      <c r="BL158" s="18" t="s">
        <v>209</v>
      </c>
      <c r="BM158" s="241" t="s">
        <v>221</v>
      </c>
    </row>
    <row r="159" s="2" customFormat="1" ht="16.5" customHeight="1">
      <c r="A159" s="39"/>
      <c r="B159" s="40"/>
      <c r="C159" s="229" t="s">
        <v>306</v>
      </c>
      <c r="D159" s="229" t="s">
        <v>205</v>
      </c>
      <c r="E159" s="230" t="s">
        <v>2457</v>
      </c>
      <c r="F159" s="231" t="s">
        <v>2454</v>
      </c>
      <c r="G159" s="232" t="s">
        <v>797</v>
      </c>
      <c r="H159" s="233">
        <v>2</v>
      </c>
      <c r="I159" s="234"/>
      <c r="J159" s="235">
        <f>ROUND(I159*H159,2)</f>
        <v>0</v>
      </c>
      <c r="K159" s="236"/>
      <c r="L159" s="45"/>
      <c r="M159" s="237" t="s">
        <v>1</v>
      </c>
      <c r="N159" s="238" t="s">
        <v>41</v>
      </c>
      <c r="O159" s="92"/>
      <c r="P159" s="239">
        <f>O159*H159</f>
        <v>0</v>
      </c>
      <c r="Q159" s="239">
        <v>0</v>
      </c>
      <c r="R159" s="239">
        <f>Q159*H159</f>
        <v>0</v>
      </c>
      <c r="S159" s="239">
        <v>0</v>
      </c>
      <c r="T159" s="24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1" t="s">
        <v>209</v>
      </c>
      <c r="AT159" s="241" t="s">
        <v>205</v>
      </c>
      <c r="AU159" s="241" t="s">
        <v>83</v>
      </c>
      <c r="AY159" s="18" t="s">
        <v>203</v>
      </c>
      <c r="BE159" s="242">
        <f>IF(N159="základní",J159,0)</f>
        <v>0</v>
      </c>
      <c r="BF159" s="242">
        <f>IF(N159="snížená",J159,0)</f>
        <v>0</v>
      </c>
      <c r="BG159" s="242">
        <f>IF(N159="zákl. přenesená",J159,0)</f>
        <v>0</v>
      </c>
      <c r="BH159" s="242">
        <f>IF(N159="sníž. přenesená",J159,0)</f>
        <v>0</v>
      </c>
      <c r="BI159" s="242">
        <f>IF(N159="nulová",J159,0)</f>
        <v>0</v>
      </c>
      <c r="BJ159" s="18" t="s">
        <v>83</v>
      </c>
      <c r="BK159" s="242">
        <f>ROUND(I159*H159,2)</f>
        <v>0</v>
      </c>
      <c r="BL159" s="18" t="s">
        <v>209</v>
      </c>
      <c r="BM159" s="241" t="s">
        <v>225</v>
      </c>
    </row>
    <row r="160" s="2" customFormat="1" ht="16.5" customHeight="1">
      <c r="A160" s="39"/>
      <c r="B160" s="40"/>
      <c r="C160" s="229" t="s">
        <v>312</v>
      </c>
      <c r="D160" s="229" t="s">
        <v>205</v>
      </c>
      <c r="E160" s="230" t="s">
        <v>2458</v>
      </c>
      <c r="F160" s="231" t="s">
        <v>2459</v>
      </c>
      <c r="G160" s="232" t="s">
        <v>797</v>
      </c>
      <c r="H160" s="233">
        <v>1</v>
      </c>
      <c r="I160" s="234"/>
      <c r="J160" s="235">
        <f>ROUND(I160*H160,2)</f>
        <v>0</v>
      </c>
      <c r="K160" s="236"/>
      <c r="L160" s="45"/>
      <c r="M160" s="237" t="s">
        <v>1</v>
      </c>
      <c r="N160" s="238" t="s">
        <v>41</v>
      </c>
      <c r="O160" s="92"/>
      <c r="P160" s="239">
        <f>O160*H160</f>
        <v>0</v>
      </c>
      <c r="Q160" s="239">
        <v>0</v>
      </c>
      <c r="R160" s="239">
        <f>Q160*H160</f>
        <v>0</v>
      </c>
      <c r="S160" s="239">
        <v>0</v>
      </c>
      <c r="T160" s="24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1" t="s">
        <v>209</v>
      </c>
      <c r="AT160" s="241" t="s">
        <v>205</v>
      </c>
      <c r="AU160" s="241" t="s">
        <v>83</v>
      </c>
      <c r="AY160" s="18" t="s">
        <v>203</v>
      </c>
      <c r="BE160" s="242">
        <f>IF(N160="základní",J160,0)</f>
        <v>0</v>
      </c>
      <c r="BF160" s="242">
        <f>IF(N160="snížená",J160,0)</f>
        <v>0</v>
      </c>
      <c r="BG160" s="242">
        <f>IF(N160="zákl. přenesená",J160,0)</f>
        <v>0</v>
      </c>
      <c r="BH160" s="242">
        <f>IF(N160="sníž. přenesená",J160,0)</f>
        <v>0</v>
      </c>
      <c r="BI160" s="242">
        <f>IF(N160="nulová",J160,0)</f>
        <v>0</v>
      </c>
      <c r="BJ160" s="18" t="s">
        <v>83</v>
      </c>
      <c r="BK160" s="242">
        <f>ROUND(I160*H160,2)</f>
        <v>0</v>
      </c>
      <c r="BL160" s="18" t="s">
        <v>209</v>
      </c>
      <c r="BM160" s="241" t="s">
        <v>452</v>
      </c>
    </row>
    <row r="161" s="2" customFormat="1" ht="16.5" customHeight="1">
      <c r="A161" s="39"/>
      <c r="B161" s="40"/>
      <c r="C161" s="229" t="s">
        <v>316</v>
      </c>
      <c r="D161" s="229" t="s">
        <v>205</v>
      </c>
      <c r="E161" s="230" t="s">
        <v>2460</v>
      </c>
      <c r="F161" s="231" t="s">
        <v>2454</v>
      </c>
      <c r="G161" s="232" t="s">
        <v>797</v>
      </c>
      <c r="H161" s="233">
        <v>2</v>
      </c>
      <c r="I161" s="234"/>
      <c r="J161" s="235">
        <f>ROUND(I161*H161,2)</f>
        <v>0</v>
      </c>
      <c r="K161" s="236"/>
      <c r="L161" s="45"/>
      <c r="M161" s="237" t="s">
        <v>1</v>
      </c>
      <c r="N161" s="238" t="s">
        <v>41</v>
      </c>
      <c r="O161" s="92"/>
      <c r="P161" s="239">
        <f>O161*H161</f>
        <v>0</v>
      </c>
      <c r="Q161" s="239">
        <v>0</v>
      </c>
      <c r="R161" s="239">
        <f>Q161*H161</f>
        <v>0</v>
      </c>
      <c r="S161" s="239">
        <v>0</v>
      </c>
      <c r="T161" s="24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1" t="s">
        <v>209</v>
      </c>
      <c r="AT161" s="241" t="s">
        <v>205</v>
      </c>
      <c r="AU161" s="241" t="s">
        <v>83</v>
      </c>
      <c r="AY161" s="18" t="s">
        <v>203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18" t="s">
        <v>83</v>
      </c>
      <c r="BK161" s="242">
        <f>ROUND(I161*H161,2)</f>
        <v>0</v>
      </c>
      <c r="BL161" s="18" t="s">
        <v>209</v>
      </c>
      <c r="BM161" s="241" t="s">
        <v>462</v>
      </c>
    </row>
    <row r="162" s="2" customFormat="1" ht="16.5" customHeight="1">
      <c r="A162" s="39"/>
      <c r="B162" s="40"/>
      <c r="C162" s="229" t="s">
        <v>324</v>
      </c>
      <c r="D162" s="229" t="s">
        <v>205</v>
      </c>
      <c r="E162" s="230" t="s">
        <v>2461</v>
      </c>
      <c r="F162" s="231" t="s">
        <v>2462</v>
      </c>
      <c r="G162" s="232" t="s">
        <v>797</v>
      </c>
      <c r="H162" s="233">
        <v>2</v>
      </c>
      <c r="I162" s="234"/>
      <c r="J162" s="235">
        <f>ROUND(I162*H162,2)</f>
        <v>0</v>
      </c>
      <c r="K162" s="236"/>
      <c r="L162" s="45"/>
      <c r="M162" s="237" t="s">
        <v>1</v>
      </c>
      <c r="N162" s="238" t="s">
        <v>41</v>
      </c>
      <c r="O162" s="92"/>
      <c r="P162" s="239">
        <f>O162*H162</f>
        <v>0</v>
      </c>
      <c r="Q162" s="239">
        <v>0</v>
      </c>
      <c r="R162" s="239">
        <f>Q162*H162</f>
        <v>0</v>
      </c>
      <c r="S162" s="239">
        <v>0</v>
      </c>
      <c r="T162" s="24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1" t="s">
        <v>209</v>
      </c>
      <c r="AT162" s="241" t="s">
        <v>205</v>
      </c>
      <c r="AU162" s="241" t="s">
        <v>83</v>
      </c>
      <c r="AY162" s="18" t="s">
        <v>203</v>
      </c>
      <c r="BE162" s="242">
        <f>IF(N162="základní",J162,0)</f>
        <v>0</v>
      </c>
      <c r="BF162" s="242">
        <f>IF(N162="snížená",J162,0)</f>
        <v>0</v>
      </c>
      <c r="BG162" s="242">
        <f>IF(N162="zákl. přenesená",J162,0)</f>
        <v>0</v>
      </c>
      <c r="BH162" s="242">
        <f>IF(N162="sníž. přenesená",J162,0)</f>
        <v>0</v>
      </c>
      <c r="BI162" s="242">
        <f>IF(N162="nulová",J162,0)</f>
        <v>0</v>
      </c>
      <c r="BJ162" s="18" t="s">
        <v>83</v>
      </c>
      <c r="BK162" s="242">
        <f>ROUND(I162*H162,2)</f>
        <v>0</v>
      </c>
      <c r="BL162" s="18" t="s">
        <v>209</v>
      </c>
      <c r="BM162" s="241" t="s">
        <v>229</v>
      </c>
    </row>
    <row r="163" s="2" customFormat="1" ht="16.5" customHeight="1">
      <c r="A163" s="39"/>
      <c r="B163" s="40"/>
      <c r="C163" s="229" t="s">
        <v>329</v>
      </c>
      <c r="D163" s="229" t="s">
        <v>205</v>
      </c>
      <c r="E163" s="230" t="s">
        <v>2463</v>
      </c>
      <c r="F163" s="231" t="s">
        <v>2454</v>
      </c>
      <c r="G163" s="232" t="s">
        <v>797</v>
      </c>
      <c r="H163" s="233">
        <v>2</v>
      </c>
      <c r="I163" s="234"/>
      <c r="J163" s="235">
        <f>ROUND(I163*H163,2)</f>
        <v>0</v>
      </c>
      <c r="K163" s="236"/>
      <c r="L163" s="45"/>
      <c r="M163" s="237" t="s">
        <v>1</v>
      </c>
      <c r="N163" s="238" t="s">
        <v>41</v>
      </c>
      <c r="O163" s="92"/>
      <c r="P163" s="239">
        <f>O163*H163</f>
        <v>0</v>
      </c>
      <c r="Q163" s="239">
        <v>0</v>
      </c>
      <c r="R163" s="239">
        <f>Q163*H163</f>
        <v>0</v>
      </c>
      <c r="S163" s="239">
        <v>0</v>
      </c>
      <c r="T163" s="24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1" t="s">
        <v>209</v>
      </c>
      <c r="AT163" s="241" t="s">
        <v>205</v>
      </c>
      <c r="AU163" s="241" t="s">
        <v>83</v>
      </c>
      <c r="AY163" s="18" t="s">
        <v>203</v>
      </c>
      <c r="BE163" s="242">
        <f>IF(N163="základní",J163,0)</f>
        <v>0</v>
      </c>
      <c r="BF163" s="242">
        <f>IF(N163="snížená",J163,0)</f>
        <v>0</v>
      </c>
      <c r="BG163" s="242">
        <f>IF(N163="zákl. přenesená",J163,0)</f>
        <v>0</v>
      </c>
      <c r="BH163" s="242">
        <f>IF(N163="sníž. přenesená",J163,0)</f>
        <v>0</v>
      </c>
      <c r="BI163" s="242">
        <f>IF(N163="nulová",J163,0)</f>
        <v>0</v>
      </c>
      <c r="BJ163" s="18" t="s">
        <v>83</v>
      </c>
      <c r="BK163" s="242">
        <f>ROUND(I163*H163,2)</f>
        <v>0</v>
      </c>
      <c r="BL163" s="18" t="s">
        <v>209</v>
      </c>
      <c r="BM163" s="241" t="s">
        <v>233</v>
      </c>
    </row>
    <row r="164" s="2" customFormat="1" ht="16.5" customHeight="1">
      <c r="A164" s="39"/>
      <c r="B164" s="40"/>
      <c r="C164" s="229" t="s">
        <v>333</v>
      </c>
      <c r="D164" s="229" t="s">
        <v>205</v>
      </c>
      <c r="E164" s="230" t="s">
        <v>2464</v>
      </c>
      <c r="F164" s="231" t="s">
        <v>2465</v>
      </c>
      <c r="G164" s="232" t="s">
        <v>797</v>
      </c>
      <c r="H164" s="233">
        <v>1</v>
      </c>
      <c r="I164" s="234"/>
      <c r="J164" s="235">
        <f>ROUND(I164*H164,2)</f>
        <v>0</v>
      </c>
      <c r="K164" s="236"/>
      <c r="L164" s="45"/>
      <c r="M164" s="237" t="s">
        <v>1</v>
      </c>
      <c r="N164" s="238" t="s">
        <v>41</v>
      </c>
      <c r="O164" s="92"/>
      <c r="P164" s="239">
        <f>O164*H164</f>
        <v>0</v>
      </c>
      <c r="Q164" s="239">
        <v>0</v>
      </c>
      <c r="R164" s="239">
        <f>Q164*H164</f>
        <v>0</v>
      </c>
      <c r="S164" s="239">
        <v>0</v>
      </c>
      <c r="T164" s="24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1" t="s">
        <v>209</v>
      </c>
      <c r="AT164" s="241" t="s">
        <v>205</v>
      </c>
      <c r="AU164" s="241" t="s">
        <v>83</v>
      </c>
      <c r="AY164" s="18" t="s">
        <v>203</v>
      </c>
      <c r="BE164" s="242">
        <f>IF(N164="základní",J164,0)</f>
        <v>0</v>
      </c>
      <c r="BF164" s="242">
        <f>IF(N164="snížená",J164,0)</f>
        <v>0</v>
      </c>
      <c r="BG164" s="242">
        <f>IF(N164="zákl. přenesená",J164,0)</f>
        <v>0</v>
      </c>
      <c r="BH164" s="242">
        <f>IF(N164="sníž. přenesená",J164,0)</f>
        <v>0</v>
      </c>
      <c r="BI164" s="242">
        <f>IF(N164="nulová",J164,0)</f>
        <v>0</v>
      </c>
      <c r="BJ164" s="18" t="s">
        <v>83</v>
      </c>
      <c r="BK164" s="242">
        <f>ROUND(I164*H164,2)</f>
        <v>0</v>
      </c>
      <c r="BL164" s="18" t="s">
        <v>209</v>
      </c>
      <c r="BM164" s="241" t="s">
        <v>237</v>
      </c>
    </row>
    <row r="165" s="2" customFormat="1" ht="16.5" customHeight="1">
      <c r="A165" s="39"/>
      <c r="B165" s="40"/>
      <c r="C165" s="229" t="s">
        <v>338</v>
      </c>
      <c r="D165" s="229" t="s">
        <v>205</v>
      </c>
      <c r="E165" s="230" t="s">
        <v>2466</v>
      </c>
      <c r="F165" s="231" t="s">
        <v>2454</v>
      </c>
      <c r="G165" s="232" t="s">
        <v>797</v>
      </c>
      <c r="H165" s="233">
        <v>1</v>
      </c>
      <c r="I165" s="234"/>
      <c r="J165" s="235">
        <f>ROUND(I165*H165,2)</f>
        <v>0</v>
      </c>
      <c r="K165" s="236"/>
      <c r="L165" s="45"/>
      <c r="M165" s="237" t="s">
        <v>1</v>
      </c>
      <c r="N165" s="238" t="s">
        <v>41</v>
      </c>
      <c r="O165" s="92"/>
      <c r="P165" s="239">
        <f>O165*H165</f>
        <v>0</v>
      </c>
      <c r="Q165" s="239">
        <v>0</v>
      </c>
      <c r="R165" s="239">
        <f>Q165*H165</f>
        <v>0</v>
      </c>
      <c r="S165" s="239">
        <v>0</v>
      </c>
      <c r="T165" s="24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1" t="s">
        <v>209</v>
      </c>
      <c r="AT165" s="241" t="s">
        <v>205</v>
      </c>
      <c r="AU165" s="241" t="s">
        <v>83</v>
      </c>
      <c r="AY165" s="18" t="s">
        <v>203</v>
      </c>
      <c r="BE165" s="242">
        <f>IF(N165="základní",J165,0)</f>
        <v>0</v>
      </c>
      <c r="BF165" s="242">
        <f>IF(N165="snížená",J165,0)</f>
        <v>0</v>
      </c>
      <c r="BG165" s="242">
        <f>IF(N165="zákl. přenesená",J165,0)</f>
        <v>0</v>
      </c>
      <c r="BH165" s="242">
        <f>IF(N165="sníž. přenesená",J165,0)</f>
        <v>0</v>
      </c>
      <c r="BI165" s="242">
        <f>IF(N165="nulová",J165,0)</f>
        <v>0</v>
      </c>
      <c r="BJ165" s="18" t="s">
        <v>83</v>
      </c>
      <c r="BK165" s="242">
        <f>ROUND(I165*H165,2)</f>
        <v>0</v>
      </c>
      <c r="BL165" s="18" t="s">
        <v>209</v>
      </c>
      <c r="BM165" s="241" t="s">
        <v>242</v>
      </c>
    </row>
    <row r="166" s="2" customFormat="1" ht="16.5" customHeight="1">
      <c r="A166" s="39"/>
      <c r="B166" s="40"/>
      <c r="C166" s="229" t="s">
        <v>343</v>
      </c>
      <c r="D166" s="229" t="s">
        <v>205</v>
      </c>
      <c r="E166" s="230" t="s">
        <v>2467</v>
      </c>
      <c r="F166" s="231" t="s">
        <v>2468</v>
      </c>
      <c r="G166" s="232" t="s">
        <v>797</v>
      </c>
      <c r="H166" s="233">
        <v>2</v>
      </c>
      <c r="I166" s="234"/>
      <c r="J166" s="235">
        <f>ROUND(I166*H166,2)</f>
        <v>0</v>
      </c>
      <c r="K166" s="236"/>
      <c r="L166" s="45"/>
      <c r="M166" s="237" t="s">
        <v>1</v>
      </c>
      <c r="N166" s="238" t="s">
        <v>41</v>
      </c>
      <c r="O166" s="92"/>
      <c r="P166" s="239">
        <f>O166*H166</f>
        <v>0</v>
      </c>
      <c r="Q166" s="239">
        <v>0</v>
      </c>
      <c r="R166" s="239">
        <f>Q166*H166</f>
        <v>0</v>
      </c>
      <c r="S166" s="239">
        <v>0</v>
      </c>
      <c r="T166" s="24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1" t="s">
        <v>209</v>
      </c>
      <c r="AT166" s="241" t="s">
        <v>205</v>
      </c>
      <c r="AU166" s="241" t="s">
        <v>83</v>
      </c>
      <c r="AY166" s="18" t="s">
        <v>203</v>
      </c>
      <c r="BE166" s="242">
        <f>IF(N166="základní",J166,0)</f>
        <v>0</v>
      </c>
      <c r="BF166" s="242">
        <f>IF(N166="snížená",J166,0)</f>
        <v>0</v>
      </c>
      <c r="BG166" s="242">
        <f>IF(N166="zákl. přenesená",J166,0)</f>
        <v>0</v>
      </c>
      <c r="BH166" s="242">
        <f>IF(N166="sníž. přenesená",J166,0)</f>
        <v>0</v>
      </c>
      <c r="BI166" s="242">
        <f>IF(N166="nulová",J166,0)</f>
        <v>0</v>
      </c>
      <c r="BJ166" s="18" t="s">
        <v>83</v>
      </c>
      <c r="BK166" s="242">
        <f>ROUND(I166*H166,2)</f>
        <v>0</v>
      </c>
      <c r="BL166" s="18" t="s">
        <v>209</v>
      </c>
      <c r="BM166" s="241" t="s">
        <v>251</v>
      </c>
    </row>
    <row r="167" s="2" customFormat="1" ht="16.5" customHeight="1">
      <c r="A167" s="39"/>
      <c r="B167" s="40"/>
      <c r="C167" s="229" t="s">
        <v>210</v>
      </c>
      <c r="D167" s="229" t="s">
        <v>205</v>
      </c>
      <c r="E167" s="230" t="s">
        <v>2469</v>
      </c>
      <c r="F167" s="231" t="s">
        <v>2454</v>
      </c>
      <c r="G167" s="232" t="s">
        <v>797</v>
      </c>
      <c r="H167" s="233">
        <v>2</v>
      </c>
      <c r="I167" s="234"/>
      <c r="J167" s="235">
        <f>ROUND(I167*H167,2)</f>
        <v>0</v>
      </c>
      <c r="K167" s="236"/>
      <c r="L167" s="45"/>
      <c r="M167" s="237" t="s">
        <v>1</v>
      </c>
      <c r="N167" s="238" t="s">
        <v>41</v>
      </c>
      <c r="O167" s="92"/>
      <c r="P167" s="239">
        <f>O167*H167</f>
        <v>0</v>
      </c>
      <c r="Q167" s="239">
        <v>0</v>
      </c>
      <c r="R167" s="239">
        <f>Q167*H167</f>
        <v>0</v>
      </c>
      <c r="S167" s="239">
        <v>0</v>
      </c>
      <c r="T167" s="24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1" t="s">
        <v>209</v>
      </c>
      <c r="AT167" s="241" t="s">
        <v>205</v>
      </c>
      <c r="AU167" s="241" t="s">
        <v>83</v>
      </c>
      <c r="AY167" s="18" t="s">
        <v>203</v>
      </c>
      <c r="BE167" s="242">
        <f>IF(N167="základní",J167,0)</f>
        <v>0</v>
      </c>
      <c r="BF167" s="242">
        <f>IF(N167="snížená",J167,0)</f>
        <v>0</v>
      </c>
      <c r="BG167" s="242">
        <f>IF(N167="zákl. přenesená",J167,0)</f>
        <v>0</v>
      </c>
      <c r="BH167" s="242">
        <f>IF(N167="sníž. přenesená",J167,0)</f>
        <v>0</v>
      </c>
      <c r="BI167" s="242">
        <f>IF(N167="nulová",J167,0)</f>
        <v>0</v>
      </c>
      <c r="BJ167" s="18" t="s">
        <v>83</v>
      </c>
      <c r="BK167" s="242">
        <f>ROUND(I167*H167,2)</f>
        <v>0</v>
      </c>
      <c r="BL167" s="18" t="s">
        <v>209</v>
      </c>
      <c r="BM167" s="241" t="s">
        <v>256</v>
      </c>
    </row>
    <row r="168" s="2" customFormat="1" ht="24.15" customHeight="1">
      <c r="A168" s="39"/>
      <c r="B168" s="40"/>
      <c r="C168" s="229" t="s">
        <v>360</v>
      </c>
      <c r="D168" s="229" t="s">
        <v>205</v>
      </c>
      <c r="E168" s="230" t="s">
        <v>2470</v>
      </c>
      <c r="F168" s="231" t="s">
        <v>2471</v>
      </c>
      <c r="G168" s="232" t="s">
        <v>797</v>
      </c>
      <c r="H168" s="233">
        <v>2</v>
      </c>
      <c r="I168" s="234"/>
      <c r="J168" s="235">
        <f>ROUND(I168*H168,2)</f>
        <v>0</v>
      </c>
      <c r="K168" s="236"/>
      <c r="L168" s="45"/>
      <c r="M168" s="237" t="s">
        <v>1</v>
      </c>
      <c r="N168" s="238" t="s">
        <v>41</v>
      </c>
      <c r="O168" s="92"/>
      <c r="P168" s="239">
        <f>O168*H168</f>
        <v>0</v>
      </c>
      <c r="Q168" s="239">
        <v>0</v>
      </c>
      <c r="R168" s="239">
        <f>Q168*H168</f>
        <v>0</v>
      </c>
      <c r="S168" s="239">
        <v>0</v>
      </c>
      <c r="T168" s="24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1" t="s">
        <v>209</v>
      </c>
      <c r="AT168" s="241" t="s">
        <v>205</v>
      </c>
      <c r="AU168" s="241" t="s">
        <v>83</v>
      </c>
      <c r="AY168" s="18" t="s">
        <v>203</v>
      </c>
      <c r="BE168" s="242">
        <f>IF(N168="základní",J168,0)</f>
        <v>0</v>
      </c>
      <c r="BF168" s="242">
        <f>IF(N168="snížená",J168,0)</f>
        <v>0</v>
      </c>
      <c r="BG168" s="242">
        <f>IF(N168="zákl. přenesená",J168,0)</f>
        <v>0</v>
      </c>
      <c r="BH168" s="242">
        <f>IF(N168="sníž. přenesená",J168,0)</f>
        <v>0</v>
      </c>
      <c r="BI168" s="242">
        <f>IF(N168="nulová",J168,0)</f>
        <v>0</v>
      </c>
      <c r="BJ168" s="18" t="s">
        <v>83</v>
      </c>
      <c r="BK168" s="242">
        <f>ROUND(I168*H168,2)</f>
        <v>0</v>
      </c>
      <c r="BL168" s="18" t="s">
        <v>209</v>
      </c>
      <c r="BM168" s="241" t="s">
        <v>260</v>
      </c>
    </row>
    <row r="169" s="2" customFormat="1" ht="16.5" customHeight="1">
      <c r="A169" s="39"/>
      <c r="B169" s="40"/>
      <c r="C169" s="229" t="s">
        <v>214</v>
      </c>
      <c r="D169" s="229" t="s">
        <v>205</v>
      </c>
      <c r="E169" s="230" t="s">
        <v>2472</v>
      </c>
      <c r="F169" s="231" t="s">
        <v>2454</v>
      </c>
      <c r="G169" s="232" t="s">
        <v>797</v>
      </c>
      <c r="H169" s="233">
        <v>2</v>
      </c>
      <c r="I169" s="234"/>
      <c r="J169" s="235">
        <f>ROUND(I169*H169,2)</f>
        <v>0</v>
      </c>
      <c r="K169" s="236"/>
      <c r="L169" s="45"/>
      <c r="M169" s="237" t="s">
        <v>1</v>
      </c>
      <c r="N169" s="238" t="s">
        <v>41</v>
      </c>
      <c r="O169" s="92"/>
      <c r="P169" s="239">
        <f>O169*H169</f>
        <v>0</v>
      </c>
      <c r="Q169" s="239">
        <v>0</v>
      </c>
      <c r="R169" s="239">
        <f>Q169*H169</f>
        <v>0</v>
      </c>
      <c r="S169" s="239">
        <v>0</v>
      </c>
      <c r="T169" s="24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1" t="s">
        <v>209</v>
      </c>
      <c r="AT169" s="241" t="s">
        <v>205</v>
      </c>
      <c r="AU169" s="241" t="s">
        <v>83</v>
      </c>
      <c r="AY169" s="18" t="s">
        <v>203</v>
      </c>
      <c r="BE169" s="242">
        <f>IF(N169="základní",J169,0)</f>
        <v>0</v>
      </c>
      <c r="BF169" s="242">
        <f>IF(N169="snížená",J169,0)</f>
        <v>0</v>
      </c>
      <c r="BG169" s="242">
        <f>IF(N169="zákl. přenesená",J169,0)</f>
        <v>0</v>
      </c>
      <c r="BH169" s="242">
        <f>IF(N169="sníž. přenesená",J169,0)</f>
        <v>0</v>
      </c>
      <c r="BI169" s="242">
        <f>IF(N169="nulová",J169,0)</f>
        <v>0</v>
      </c>
      <c r="BJ169" s="18" t="s">
        <v>83</v>
      </c>
      <c r="BK169" s="242">
        <f>ROUND(I169*H169,2)</f>
        <v>0</v>
      </c>
      <c r="BL169" s="18" t="s">
        <v>209</v>
      </c>
      <c r="BM169" s="241" t="s">
        <v>536</v>
      </c>
    </row>
    <row r="170" s="2" customFormat="1" ht="16.5" customHeight="1">
      <c r="A170" s="39"/>
      <c r="B170" s="40"/>
      <c r="C170" s="229" t="s">
        <v>374</v>
      </c>
      <c r="D170" s="229" t="s">
        <v>205</v>
      </c>
      <c r="E170" s="230" t="s">
        <v>2473</v>
      </c>
      <c r="F170" s="231" t="s">
        <v>2474</v>
      </c>
      <c r="G170" s="232" t="s">
        <v>797</v>
      </c>
      <c r="H170" s="233">
        <v>2</v>
      </c>
      <c r="I170" s="234"/>
      <c r="J170" s="235">
        <f>ROUND(I170*H170,2)</f>
        <v>0</v>
      </c>
      <c r="K170" s="236"/>
      <c r="L170" s="45"/>
      <c r="M170" s="237" t="s">
        <v>1</v>
      </c>
      <c r="N170" s="238" t="s">
        <v>41</v>
      </c>
      <c r="O170" s="92"/>
      <c r="P170" s="239">
        <f>O170*H170</f>
        <v>0</v>
      </c>
      <c r="Q170" s="239">
        <v>0</v>
      </c>
      <c r="R170" s="239">
        <f>Q170*H170</f>
        <v>0</v>
      </c>
      <c r="S170" s="239">
        <v>0</v>
      </c>
      <c r="T170" s="24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1" t="s">
        <v>209</v>
      </c>
      <c r="AT170" s="241" t="s">
        <v>205</v>
      </c>
      <c r="AU170" s="241" t="s">
        <v>83</v>
      </c>
      <c r="AY170" s="18" t="s">
        <v>203</v>
      </c>
      <c r="BE170" s="242">
        <f>IF(N170="základní",J170,0)</f>
        <v>0</v>
      </c>
      <c r="BF170" s="242">
        <f>IF(N170="snížená",J170,0)</f>
        <v>0</v>
      </c>
      <c r="BG170" s="242">
        <f>IF(N170="zákl. přenesená",J170,0)</f>
        <v>0</v>
      </c>
      <c r="BH170" s="242">
        <f>IF(N170="sníž. přenesená",J170,0)</f>
        <v>0</v>
      </c>
      <c r="BI170" s="242">
        <f>IF(N170="nulová",J170,0)</f>
        <v>0</v>
      </c>
      <c r="BJ170" s="18" t="s">
        <v>83</v>
      </c>
      <c r="BK170" s="242">
        <f>ROUND(I170*H170,2)</f>
        <v>0</v>
      </c>
      <c r="BL170" s="18" t="s">
        <v>209</v>
      </c>
      <c r="BM170" s="241" t="s">
        <v>264</v>
      </c>
    </row>
    <row r="171" s="2" customFormat="1" ht="16.5" customHeight="1">
      <c r="A171" s="39"/>
      <c r="B171" s="40"/>
      <c r="C171" s="229" t="s">
        <v>381</v>
      </c>
      <c r="D171" s="229" t="s">
        <v>205</v>
      </c>
      <c r="E171" s="230" t="s">
        <v>2475</v>
      </c>
      <c r="F171" s="231" t="s">
        <v>2454</v>
      </c>
      <c r="G171" s="232" t="s">
        <v>797</v>
      </c>
      <c r="H171" s="233">
        <v>2</v>
      </c>
      <c r="I171" s="234"/>
      <c r="J171" s="235">
        <f>ROUND(I171*H171,2)</f>
        <v>0</v>
      </c>
      <c r="K171" s="236"/>
      <c r="L171" s="45"/>
      <c r="M171" s="237" t="s">
        <v>1</v>
      </c>
      <c r="N171" s="238" t="s">
        <v>41</v>
      </c>
      <c r="O171" s="92"/>
      <c r="P171" s="239">
        <f>O171*H171</f>
        <v>0</v>
      </c>
      <c r="Q171" s="239">
        <v>0</v>
      </c>
      <c r="R171" s="239">
        <f>Q171*H171</f>
        <v>0</v>
      </c>
      <c r="S171" s="239">
        <v>0</v>
      </c>
      <c r="T171" s="24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1" t="s">
        <v>209</v>
      </c>
      <c r="AT171" s="241" t="s">
        <v>205</v>
      </c>
      <c r="AU171" s="241" t="s">
        <v>83</v>
      </c>
      <c r="AY171" s="18" t="s">
        <v>203</v>
      </c>
      <c r="BE171" s="242">
        <f>IF(N171="základní",J171,0)</f>
        <v>0</v>
      </c>
      <c r="BF171" s="242">
        <f>IF(N171="snížená",J171,0)</f>
        <v>0</v>
      </c>
      <c r="BG171" s="242">
        <f>IF(N171="zákl. přenesená",J171,0)</f>
        <v>0</v>
      </c>
      <c r="BH171" s="242">
        <f>IF(N171="sníž. přenesená",J171,0)</f>
        <v>0</v>
      </c>
      <c r="BI171" s="242">
        <f>IF(N171="nulová",J171,0)</f>
        <v>0</v>
      </c>
      <c r="BJ171" s="18" t="s">
        <v>83</v>
      </c>
      <c r="BK171" s="242">
        <f>ROUND(I171*H171,2)</f>
        <v>0</v>
      </c>
      <c r="BL171" s="18" t="s">
        <v>209</v>
      </c>
      <c r="BM171" s="241" t="s">
        <v>270</v>
      </c>
    </row>
    <row r="172" s="2" customFormat="1" ht="16.5" customHeight="1">
      <c r="A172" s="39"/>
      <c r="B172" s="40"/>
      <c r="C172" s="229" t="s">
        <v>386</v>
      </c>
      <c r="D172" s="229" t="s">
        <v>205</v>
      </c>
      <c r="E172" s="230" t="s">
        <v>2476</v>
      </c>
      <c r="F172" s="231" t="s">
        <v>2477</v>
      </c>
      <c r="G172" s="232" t="s">
        <v>797</v>
      </c>
      <c r="H172" s="233">
        <v>1</v>
      </c>
      <c r="I172" s="234"/>
      <c r="J172" s="235">
        <f>ROUND(I172*H172,2)</f>
        <v>0</v>
      </c>
      <c r="K172" s="236"/>
      <c r="L172" s="45"/>
      <c r="M172" s="237" t="s">
        <v>1</v>
      </c>
      <c r="N172" s="238" t="s">
        <v>41</v>
      </c>
      <c r="O172" s="92"/>
      <c r="P172" s="239">
        <f>O172*H172</f>
        <v>0</v>
      </c>
      <c r="Q172" s="239">
        <v>0</v>
      </c>
      <c r="R172" s="239">
        <f>Q172*H172</f>
        <v>0</v>
      </c>
      <c r="S172" s="239">
        <v>0</v>
      </c>
      <c r="T172" s="24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1" t="s">
        <v>209</v>
      </c>
      <c r="AT172" s="241" t="s">
        <v>205</v>
      </c>
      <c r="AU172" s="241" t="s">
        <v>83</v>
      </c>
      <c r="AY172" s="18" t="s">
        <v>203</v>
      </c>
      <c r="BE172" s="242">
        <f>IF(N172="základní",J172,0)</f>
        <v>0</v>
      </c>
      <c r="BF172" s="242">
        <f>IF(N172="snížená",J172,0)</f>
        <v>0</v>
      </c>
      <c r="BG172" s="242">
        <f>IF(N172="zákl. přenesená",J172,0)</f>
        <v>0</v>
      </c>
      <c r="BH172" s="242">
        <f>IF(N172="sníž. přenesená",J172,0)</f>
        <v>0</v>
      </c>
      <c r="BI172" s="242">
        <f>IF(N172="nulová",J172,0)</f>
        <v>0</v>
      </c>
      <c r="BJ172" s="18" t="s">
        <v>83</v>
      </c>
      <c r="BK172" s="242">
        <f>ROUND(I172*H172,2)</f>
        <v>0</v>
      </c>
      <c r="BL172" s="18" t="s">
        <v>209</v>
      </c>
      <c r="BM172" s="241" t="s">
        <v>564</v>
      </c>
    </row>
    <row r="173" s="12" customFormat="1" ht="25.92" customHeight="1">
      <c r="A173" s="12"/>
      <c r="B173" s="213"/>
      <c r="C173" s="214"/>
      <c r="D173" s="215" t="s">
        <v>75</v>
      </c>
      <c r="E173" s="216" t="s">
        <v>2331</v>
      </c>
      <c r="F173" s="216" t="s">
        <v>2478</v>
      </c>
      <c r="G173" s="214"/>
      <c r="H173" s="214"/>
      <c r="I173" s="217"/>
      <c r="J173" s="218">
        <f>BK173</f>
        <v>0</v>
      </c>
      <c r="K173" s="214"/>
      <c r="L173" s="219"/>
      <c r="M173" s="220"/>
      <c r="N173" s="221"/>
      <c r="O173" s="221"/>
      <c r="P173" s="222">
        <f>SUM(P174:P179)</f>
        <v>0</v>
      </c>
      <c r="Q173" s="221"/>
      <c r="R173" s="222">
        <f>SUM(R174:R179)</f>
        <v>0</v>
      </c>
      <c r="S173" s="221"/>
      <c r="T173" s="223">
        <f>SUM(T174:T179)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4" t="s">
        <v>83</v>
      </c>
      <c r="AT173" s="225" t="s">
        <v>75</v>
      </c>
      <c r="AU173" s="225" t="s">
        <v>76</v>
      </c>
      <c r="AY173" s="224" t="s">
        <v>203</v>
      </c>
      <c r="BK173" s="226">
        <f>SUM(BK174:BK179)</f>
        <v>0</v>
      </c>
    </row>
    <row r="174" s="2" customFormat="1" ht="16.5" customHeight="1">
      <c r="A174" s="39"/>
      <c r="B174" s="40"/>
      <c r="C174" s="229" t="s">
        <v>217</v>
      </c>
      <c r="D174" s="229" t="s">
        <v>205</v>
      </c>
      <c r="E174" s="230" t="s">
        <v>2479</v>
      </c>
      <c r="F174" s="231" t="s">
        <v>2480</v>
      </c>
      <c r="G174" s="232" t="s">
        <v>930</v>
      </c>
      <c r="H174" s="233">
        <v>1</v>
      </c>
      <c r="I174" s="234"/>
      <c r="J174" s="235">
        <f>ROUND(I174*H174,2)</f>
        <v>0</v>
      </c>
      <c r="K174" s="236"/>
      <c r="L174" s="45"/>
      <c r="M174" s="237" t="s">
        <v>1</v>
      </c>
      <c r="N174" s="238" t="s">
        <v>41</v>
      </c>
      <c r="O174" s="92"/>
      <c r="P174" s="239">
        <f>O174*H174</f>
        <v>0</v>
      </c>
      <c r="Q174" s="239">
        <v>0</v>
      </c>
      <c r="R174" s="239">
        <f>Q174*H174</f>
        <v>0</v>
      </c>
      <c r="S174" s="239">
        <v>0</v>
      </c>
      <c r="T174" s="24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1" t="s">
        <v>209</v>
      </c>
      <c r="AT174" s="241" t="s">
        <v>205</v>
      </c>
      <c r="AU174" s="241" t="s">
        <v>83</v>
      </c>
      <c r="AY174" s="18" t="s">
        <v>203</v>
      </c>
      <c r="BE174" s="242">
        <f>IF(N174="základní",J174,0)</f>
        <v>0</v>
      </c>
      <c r="BF174" s="242">
        <f>IF(N174="snížená",J174,0)</f>
        <v>0</v>
      </c>
      <c r="BG174" s="242">
        <f>IF(N174="zákl. přenesená",J174,0)</f>
        <v>0</v>
      </c>
      <c r="BH174" s="242">
        <f>IF(N174="sníž. přenesená",J174,0)</f>
        <v>0</v>
      </c>
      <c r="BI174" s="242">
        <f>IF(N174="nulová",J174,0)</f>
        <v>0</v>
      </c>
      <c r="BJ174" s="18" t="s">
        <v>83</v>
      </c>
      <c r="BK174" s="242">
        <f>ROUND(I174*H174,2)</f>
        <v>0</v>
      </c>
      <c r="BL174" s="18" t="s">
        <v>209</v>
      </c>
      <c r="BM174" s="241" t="s">
        <v>574</v>
      </c>
    </row>
    <row r="175" s="2" customFormat="1" ht="16.5" customHeight="1">
      <c r="A175" s="39"/>
      <c r="B175" s="40"/>
      <c r="C175" s="229" t="s">
        <v>407</v>
      </c>
      <c r="D175" s="229" t="s">
        <v>205</v>
      </c>
      <c r="E175" s="230" t="s">
        <v>2481</v>
      </c>
      <c r="F175" s="231" t="s">
        <v>2482</v>
      </c>
      <c r="G175" s="232" t="s">
        <v>930</v>
      </c>
      <c r="H175" s="233">
        <v>1</v>
      </c>
      <c r="I175" s="234"/>
      <c r="J175" s="235">
        <f>ROUND(I175*H175,2)</f>
        <v>0</v>
      </c>
      <c r="K175" s="236"/>
      <c r="L175" s="45"/>
      <c r="M175" s="237" t="s">
        <v>1</v>
      </c>
      <c r="N175" s="238" t="s">
        <v>41</v>
      </c>
      <c r="O175" s="92"/>
      <c r="P175" s="239">
        <f>O175*H175</f>
        <v>0</v>
      </c>
      <c r="Q175" s="239">
        <v>0</v>
      </c>
      <c r="R175" s="239">
        <f>Q175*H175</f>
        <v>0</v>
      </c>
      <c r="S175" s="239">
        <v>0</v>
      </c>
      <c r="T175" s="24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1" t="s">
        <v>209</v>
      </c>
      <c r="AT175" s="241" t="s">
        <v>205</v>
      </c>
      <c r="AU175" s="241" t="s">
        <v>83</v>
      </c>
      <c r="AY175" s="18" t="s">
        <v>203</v>
      </c>
      <c r="BE175" s="242">
        <f>IF(N175="základní",J175,0)</f>
        <v>0</v>
      </c>
      <c r="BF175" s="242">
        <f>IF(N175="snížená",J175,0)</f>
        <v>0</v>
      </c>
      <c r="BG175" s="242">
        <f>IF(N175="zákl. přenesená",J175,0)</f>
        <v>0</v>
      </c>
      <c r="BH175" s="242">
        <f>IF(N175="sníž. přenesená",J175,0)</f>
        <v>0</v>
      </c>
      <c r="BI175" s="242">
        <f>IF(N175="nulová",J175,0)</f>
        <v>0</v>
      </c>
      <c r="BJ175" s="18" t="s">
        <v>83</v>
      </c>
      <c r="BK175" s="242">
        <f>ROUND(I175*H175,2)</f>
        <v>0</v>
      </c>
      <c r="BL175" s="18" t="s">
        <v>209</v>
      </c>
      <c r="BM175" s="241" t="s">
        <v>275</v>
      </c>
    </row>
    <row r="176" s="2" customFormat="1" ht="16.5" customHeight="1">
      <c r="A176" s="39"/>
      <c r="B176" s="40"/>
      <c r="C176" s="229" t="s">
        <v>413</v>
      </c>
      <c r="D176" s="229" t="s">
        <v>205</v>
      </c>
      <c r="E176" s="230" t="s">
        <v>2483</v>
      </c>
      <c r="F176" s="231" t="s">
        <v>2484</v>
      </c>
      <c r="G176" s="232" t="s">
        <v>930</v>
      </c>
      <c r="H176" s="233">
        <v>4</v>
      </c>
      <c r="I176" s="234"/>
      <c r="J176" s="235">
        <f>ROUND(I176*H176,2)</f>
        <v>0</v>
      </c>
      <c r="K176" s="236"/>
      <c r="L176" s="45"/>
      <c r="M176" s="237" t="s">
        <v>1</v>
      </c>
      <c r="N176" s="238" t="s">
        <v>41</v>
      </c>
      <c r="O176" s="92"/>
      <c r="P176" s="239">
        <f>O176*H176</f>
        <v>0</v>
      </c>
      <c r="Q176" s="239">
        <v>0</v>
      </c>
      <c r="R176" s="239">
        <f>Q176*H176</f>
        <v>0</v>
      </c>
      <c r="S176" s="239">
        <v>0</v>
      </c>
      <c r="T176" s="24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1" t="s">
        <v>209</v>
      </c>
      <c r="AT176" s="241" t="s">
        <v>205</v>
      </c>
      <c r="AU176" s="241" t="s">
        <v>83</v>
      </c>
      <c r="AY176" s="18" t="s">
        <v>203</v>
      </c>
      <c r="BE176" s="242">
        <f>IF(N176="základní",J176,0)</f>
        <v>0</v>
      </c>
      <c r="BF176" s="242">
        <f>IF(N176="snížená",J176,0)</f>
        <v>0</v>
      </c>
      <c r="BG176" s="242">
        <f>IF(N176="zákl. přenesená",J176,0)</f>
        <v>0</v>
      </c>
      <c r="BH176" s="242">
        <f>IF(N176="sníž. přenesená",J176,0)</f>
        <v>0</v>
      </c>
      <c r="BI176" s="242">
        <f>IF(N176="nulová",J176,0)</f>
        <v>0</v>
      </c>
      <c r="BJ176" s="18" t="s">
        <v>83</v>
      </c>
      <c r="BK176" s="242">
        <f>ROUND(I176*H176,2)</f>
        <v>0</v>
      </c>
      <c r="BL176" s="18" t="s">
        <v>209</v>
      </c>
      <c r="BM176" s="241" t="s">
        <v>280</v>
      </c>
    </row>
    <row r="177" s="2" customFormat="1" ht="16.5" customHeight="1">
      <c r="A177" s="39"/>
      <c r="B177" s="40"/>
      <c r="C177" s="229" t="s">
        <v>418</v>
      </c>
      <c r="D177" s="229" t="s">
        <v>205</v>
      </c>
      <c r="E177" s="230" t="s">
        <v>2485</v>
      </c>
      <c r="F177" s="231" t="s">
        <v>2482</v>
      </c>
      <c r="G177" s="232" t="s">
        <v>930</v>
      </c>
      <c r="H177" s="233">
        <v>4</v>
      </c>
      <c r="I177" s="234"/>
      <c r="J177" s="235">
        <f>ROUND(I177*H177,2)</f>
        <v>0</v>
      </c>
      <c r="K177" s="236"/>
      <c r="L177" s="45"/>
      <c r="M177" s="237" t="s">
        <v>1</v>
      </c>
      <c r="N177" s="238" t="s">
        <v>41</v>
      </c>
      <c r="O177" s="92"/>
      <c r="P177" s="239">
        <f>O177*H177</f>
        <v>0</v>
      </c>
      <c r="Q177" s="239">
        <v>0</v>
      </c>
      <c r="R177" s="239">
        <f>Q177*H177</f>
        <v>0</v>
      </c>
      <c r="S177" s="239">
        <v>0</v>
      </c>
      <c r="T177" s="24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1" t="s">
        <v>209</v>
      </c>
      <c r="AT177" s="241" t="s">
        <v>205</v>
      </c>
      <c r="AU177" s="241" t="s">
        <v>83</v>
      </c>
      <c r="AY177" s="18" t="s">
        <v>203</v>
      </c>
      <c r="BE177" s="242">
        <f>IF(N177="základní",J177,0)</f>
        <v>0</v>
      </c>
      <c r="BF177" s="242">
        <f>IF(N177="snížená",J177,0)</f>
        <v>0</v>
      </c>
      <c r="BG177" s="242">
        <f>IF(N177="zákl. přenesená",J177,0)</f>
        <v>0</v>
      </c>
      <c r="BH177" s="242">
        <f>IF(N177="sníž. přenesená",J177,0)</f>
        <v>0</v>
      </c>
      <c r="BI177" s="242">
        <f>IF(N177="nulová",J177,0)</f>
        <v>0</v>
      </c>
      <c r="BJ177" s="18" t="s">
        <v>83</v>
      </c>
      <c r="BK177" s="242">
        <f>ROUND(I177*H177,2)</f>
        <v>0</v>
      </c>
      <c r="BL177" s="18" t="s">
        <v>209</v>
      </c>
      <c r="BM177" s="241" t="s">
        <v>286</v>
      </c>
    </row>
    <row r="178" s="2" customFormat="1" ht="24.15" customHeight="1">
      <c r="A178" s="39"/>
      <c r="B178" s="40"/>
      <c r="C178" s="229" t="s">
        <v>424</v>
      </c>
      <c r="D178" s="229" t="s">
        <v>205</v>
      </c>
      <c r="E178" s="230" t="s">
        <v>2486</v>
      </c>
      <c r="F178" s="231" t="s">
        <v>2487</v>
      </c>
      <c r="G178" s="232" t="s">
        <v>213</v>
      </c>
      <c r="H178" s="233">
        <v>4</v>
      </c>
      <c r="I178" s="234"/>
      <c r="J178" s="235">
        <f>ROUND(I178*H178,2)</f>
        <v>0</v>
      </c>
      <c r="K178" s="236"/>
      <c r="L178" s="45"/>
      <c r="M178" s="237" t="s">
        <v>1</v>
      </c>
      <c r="N178" s="238" t="s">
        <v>41</v>
      </c>
      <c r="O178" s="92"/>
      <c r="P178" s="239">
        <f>O178*H178</f>
        <v>0</v>
      </c>
      <c r="Q178" s="239">
        <v>0</v>
      </c>
      <c r="R178" s="239">
        <f>Q178*H178</f>
        <v>0</v>
      </c>
      <c r="S178" s="239">
        <v>0</v>
      </c>
      <c r="T178" s="24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1" t="s">
        <v>209</v>
      </c>
      <c r="AT178" s="241" t="s">
        <v>205</v>
      </c>
      <c r="AU178" s="241" t="s">
        <v>83</v>
      </c>
      <c r="AY178" s="18" t="s">
        <v>203</v>
      </c>
      <c r="BE178" s="242">
        <f>IF(N178="základní",J178,0)</f>
        <v>0</v>
      </c>
      <c r="BF178" s="242">
        <f>IF(N178="snížená",J178,0)</f>
        <v>0</v>
      </c>
      <c r="BG178" s="242">
        <f>IF(N178="zákl. přenesená",J178,0)</f>
        <v>0</v>
      </c>
      <c r="BH178" s="242">
        <f>IF(N178="sníž. přenesená",J178,0)</f>
        <v>0</v>
      </c>
      <c r="BI178" s="242">
        <f>IF(N178="nulová",J178,0)</f>
        <v>0</v>
      </c>
      <c r="BJ178" s="18" t="s">
        <v>83</v>
      </c>
      <c r="BK178" s="242">
        <f>ROUND(I178*H178,2)</f>
        <v>0</v>
      </c>
      <c r="BL178" s="18" t="s">
        <v>209</v>
      </c>
      <c r="BM178" s="241" t="s">
        <v>617</v>
      </c>
    </row>
    <row r="179" s="2" customFormat="1" ht="24.15" customHeight="1">
      <c r="A179" s="39"/>
      <c r="B179" s="40"/>
      <c r="C179" s="229" t="s">
        <v>429</v>
      </c>
      <c r="D179" s="229" t="s">
        <v>205</v>
      </c>
      <c r="E179" s="230" t="s">
        <v>2488</v>
      </c>
      <c r="F179" s="231" t="s">
        <v>2489</v>
      </c>
      <c r="G179" s="232" t="s">
        <v>213</v>
      </c>
      <c r="H179" s="233">
        <v>2</v>
      </c>
      <c r="I179" s="234"/>
      <c r="J179" s="235">
        <f>ROUND(I179*H179,2)</f>
        <v>0</v>
      </c>
      <c r="K179" s="236"/>
      <c r="L179" s="45"/>
      <c r="M179" s="237" t="s">
        <v>1</v>
      </c>
      <c r="N179" s="238" t="s">
        <v>41</v>
      </c>
      <c r="O179" s="92"/>
      <c r="P179" s="239">
        <f>O179*H179</f>
        <v>0</v>
      </c>
      <c r="Q179" s="239">
        <v>0</v>
      </c>
      <c r="R179" s="239">
        <f>Q179*H179</f>
        <v>0</v>
      </c>
      <c r="S179" s="239">
        <v>0</v>
      </c>
      <c r="T179" s="24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1" t="s">
        <v>209</v>
      </c>
      <c r="AT179" s="241" t="s">
        <v>205</v>
      </c>
      <c r="AU179" s="241" t="s">
        <v>83</v>
      </c>
      <c r="AY179" s="18" t="s">
        <v>203</v>
      </c>
      <c r="BE179" s="242">
        <f>IF(N179="základní",J179,0)</f>
        <v>0</v>
      </c>
      <c r="BF179" s="242">
        <f>IF(N179="snížená",J179,0)</f>
        <v>0</v>
      </c>
      <c r="BG179" s="242">
        <f>IF(N179="zákl. přenesená",J179,0)</f>
        <v>0</v>
      </c>
      <c r="BH179" s="242">
        <f>IF(N179="sníž. přenesená",J179,0)</f>
        <v>0</v>
      </c>
      <c r="BI179" s="242">
        <f>IF(N179="nulová",J179,0)</f>
        <v>0</v>
      </c>
      <c r="BJ179" s="18" t="s">
        <v>83</v>
      </c>
      <c r="BK179" s="242">
        <f>ROUND(I179*H179,2)</f>
        <v>0</v>
      </c>
      <c r="BL179" s="18" t="s">
        <v>209</v>
      </c>
      <c r="BM179" s="241" t="s">
        <v>629</v>
      </c>
    </row>
    <row r="180" s="12" customFormat="1" ht="25.92" customHeight="1">
      <c r="A180" s="12"/>
      <c r="B180" s="213"/>
      <c r="C180" s="214"/>
      <c r="D180" s="215" t="s">
        <v>75</v>
      </c>
      <c r="E180" s="216" t="s">
        <v>2490</v>
      </c>
      <c r="F180" s="216" t="s">
        <v>2491</v>
      </c>
      <c r="G180" s="214"/>
      <c r="H180" s="214"/>
      <c r="I180" s="217"/>
      <c r="J180" s="218">
        <f>BK180</f>
        <v>0</v>
      </c>
      <c r="K180" s="214"/>
      <c r="L180" s="219"/>
      <c r="M180" s="220"/>
      <c r="N180" s="221"/>
      <c r="O180" s="221"/>
      <c r="P180" s="222">
        <f>SUM(P181:P192)</f>
        <v>0</v>
      </c>
      <c r="Q180" s="221"/>
      <c r="R180" s="222">
        <f>SUM(R181:R192)</f>
        <v>0</v>
      </c>
      <c r="S180" s="221"/>
      <c r="T180" s="223">
        <f>SUM(T181:T192)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4" t="s">
        <v>83</v>
      </c>
      <c r="AT180" s="225" t="s">
        <v>75</v>
      </c>
      <c r="AU180" s="225" t="s">
        <v>76</v>
      </c>
      <c r="AY180" s="224" t="s">
        <v>203</v>
      </c>
      <c r="BK180" s="226">
        <f>SUM(BK181:BK192)</f>
        <v>0</v>
      </c>
    </row>
    <row r="181" s="2" customFormat="1" ht="16.5" customHeight="1">
      <c r="A181" s="39"/>
      <c r="B181" s="40"/>
      <c r="C181" s="229" t="s">
        <v>221</v>
      </c>
      <c r="D181" s="229" t="s">
        <v>205</v>
      </c>
      <c r="E181" s="230" t="s">
        <v>2492</v>
      </c>
      <c r="F181" s="231" t="s">
        <v>2493</v>
      </c>
      <c r="G181" s="232" t="s">
        <v>797</v>
      </c>
      <c r="H181" s="233">
        <v>1</v>
      </c>
      <c r="I181" s="234"/>
      <c r="J181" s="235">
        <f>ROUND(I181*H181,2)</f>
        <v>0</v>
      </c>
      <c r="K181" s="236"/>
      <c r="L181" s="45"/>
      <c r="M181" s="237" t="s">
        <v>1</v>
      </c>
      <c r="N181" s="238" t="s">
        <v>41</v>
      </c>
      <c r="O181" s="92"/>
      <c r="P181" s="239">
        <f>O181*H181</f>
        <v>0</v>
      </c>
      <c r="Q181" s="239">
        <v>0</v>
      </c>
      <c r="R181" s="239">
        <f>Q181*H181</f>
        <v>0</v>
      </c>
      <c r="S181" s="239">
        <v>0</v>
      </c>
      <c r="T181" s="24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1" t="s">
        <v>209</v>
      </c>
      <c r="AT181" s="241" t="s">
        <v>205</v>
      </c>
      <c r="AU181" s="241" t="s">
        <v>83</v>
      </c>
      <c r="AY181" s="18" t="s">
        <v>203</v>
      </c>
      <c r="BE181" s="242">
        <f>IF(N181="základní",J181,0)</f>
        <v>0</v>
      </c>
      <c r="BF181" s="242">
        <f>IF(N181="snížená",J181,0)</f>
        <v>0</v>
      </c>
      <c r="BG181" s="242">
        <f>IF(N181="zákl. přenesená",J181,0)</f>
        <v>0</v>
      </c>
      <c r="BH181" s="242">
        <f>IF(N181="sníž. přenesená",J181,0)</f>
        <v>0</v>
      </c>
      <c r="BI181" s="242">
        <f>IF(N181="nulová",J181,0)</f>
        <v>0</v>
      </c>
      <c r="BJ181" s="18" t="s">
        <v>83</v>
      </c>
      <c r="BK181" s="242">
        <f>ROUND(I181*H181,2)</f>
        <v>0</v>
      </c>
      <c r="BL181" s="18" t="s">
        <v>209</v>
      </c>
      <c r="BM181" s="241" t="s">
        <v>642</v>
      </c>
    </row>
    <row r="182" s="2" customFormat="1" ht="16.5" customHeight="1">
      <c r="A182" s="39"/>
      <c r="B182" s="40"/>
      <c r="C182" s="229" t="s">
        <v>437</v>
      </c>
      <c r="D182" s="229" t="s">
        <v>205</v>
      </c>
      <c r="E182" s="230" t="s">
        <v>2494</v>
      </c>
      <c r="F182" s="231" t="s">
        <v>2495</v>
      </c>
      <c r="G182" s="232" t="s">
        <v>797</v>
      </c>
      <c r="H182" s="233">
        <v>1</v>
      </c>
      <c r="I182" s="234"/>
      <c r="J182" s="235">
        <f>ROUND(I182*H182,2)</f>
        <v>0</v>
      </c>
      <c r="K182" s="236"/>
      <c r="L182" s="45"/>
      <c r="M182" s="237" t="s">
        <v>1</v>
      </c>
      <c r="N182" s="238" t="s">
        <v>41</v>
      </c>
      <c r="O182" s="92"/>
      <c r="P182" s="239">
        <f>O182*H182</f>
        <v>0</v>
      </c>
      <c r="Q182" s="239">
        <v>0</v>
      </c>
      <c r="R182" s="239">
        <f>Q182*H182</f>
        <v>0</v>
      </c>
      <c r="S182" s="239">
        <v>0</v>
      </c>
      <c r="T182" s="24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1" t="s">
        <v>209</v>
      </c>
      <c r="AT182" s="241" t="s">
        <v>205</v>
      </c>
      <c r="AU182" s="241" t="s">
        <v>83</v>
      </c>
      <c r="AY182" s="18" t="s">
        <v>203</v>
      </c>
      <c r="BE182" s="242">
        <f>IF(N182="základní",J182,0)</f>
        <v>0</v>
      </c>
      <c r="BF182" s="242">
        <f>IF(N182="snížená",J182,0)</f>
        <v>0</v>
      </c>
      <c r="BG182" s="242">
        <f>IF(N182="zákl. přenesená",J182,0)</f>
        <v>0</v>
      </c>
      <c r="BH182" s="242">
        <f>IF(N182="sníž. přenesená",J182,0)</f>
        <v>0</v>
      </c>
      <c r="BI182" s="242">
        <f>IF(N182="nulová",J182,0)</f>
        <v>0</v>
      </c>
      <c r="BJ182" s="18" t="s">
        <v>83</v>
      </c>
      <c r="BK182" s="242">
        <f>ROUND(I182*H182,2)</f>
        <v>0</v>
      </c>
      <c r="BL182" s="18" t="s">
        <v>209</v>
      </c>
      <c r="BM182" s="241" t="s">
        <v>655</v>
      </c>
    </row>
    <row r="183" s="2" customFormat="1" ht="16.5" customHeight="1">
      <c r="A183" s="39"/>
      <c r="B183" s="40"/>
      <c r="C183" s="229" t="s">
        <v>225</v>
      </c>
      <c r="D183" s="229" t="s">
        <v>205</v>
      </c>
      <c r="E183" s="230" t="s">
        <v>2496</v>
      </c>
      <c r="F183" s="231" t="s">
        <v>2497</v>
      </c>
      <c r="G183" s="232" t="s">
        <v>797</v>
      </c>
      <c r="H183" s="233">
        <v>1</v>
      </c>
      <c r="I183" s="234"/>
      <c r="J183" s="235">
        <f>ROUND(I183*H183,2)</f>
        <v>0</v>
      </c>
      <c r="K183" s="236"/>
      <c r="L183" s="45"/>
      <c r="M183" s="237" t="s">
        <v>1</v>
      </c>
      <c r="N183" s="238" t="s">
        <v>41</v>
      </c>
      <c r="O183" s="92"/>
      <c r="P183" s="239">
        <f>O183*H183</f>
        <v>0</v>
      </c>
      <c r="Q183" s="239">
        <v>0</v>
      </c>
      <c r="R183" s="239">
        <f>Q183*H183</f>
        <v>0</v>
      </c>
      <c r="S183" s="239">
        <v>0</v>
      </c>
      <c r="T183" s="24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1" t="s">
        <v>209</v>
      </c>
      <c r="AT183" s="241" t="s">
        <v>205</v>
      </c>
      <c r="AU183" s="241" t="s">
        <v>83</v>
      </c>
      <c r="AY183" s="18" t="s">
        <v>203</v>
      </c>
      <c r="BE183" s="242">
        <f>IF(N183="základní",J183,0)</f>
        <v>0</v>
      </c>
      <c r="BF183" s="242">
        <f>IF(N183="snížená",J183,0)</f>
        <v>0</v>
      </c>
      <c r="BG183" s="242">
        <f>IF(N183="zákl. přenesená",J183,0)</f>
        <v>0</v>
      </c>
      <c r="BH183" s="242">
        <f>IF(N183="sníž. přenesená",J183,0)</f>
        <v>0</v>
      </c>
      <c r="BI183" s="242">
        <f>IF(N183="nulová",J183,0)</f>
        <v>0</v>
      </c>
      <c r="BJ183" s="18" t="s">
        <v>83</v>
      </c>
      <c r="BK183" s="242">
        <f>ROUND(I183*H183,2)</f>
        <v>0</v>
      </c>
      <c r="BL183" s="18" t="s">
        <v>209</v>
      </c>
      <c r="BM183" s="241" t="s">
        <v>671</v>
      </c>
    </row>
    <row r="184" s="2" customFormat="1" ht="16.5" customHeight="1">
      <c r="A184" s="39"/>
      <c r="B184" s="40"/>
      <c r="C184" s="229" t="s">
        <v>445</v>
      </c>
      <c r="D184" s="229" t="s">
        <v>205</v>
      </c>
      <c r="E184" s="230" t="s">
        <v>2498</v>
      </c>
      <c r="F184" s="231" t="s">
        <v>2499</v>
      </c>
      <c r="G184" s="232" t="s">
        <v>797</v>
      </c>
      <c r="H184" s="233">
        <v>1</v>
      </c>
      <c r="I184" s="234"/>
      <c r="J184" s="235">
        <f>ROUND(I184*H184,2)</f>
        <v>0</v>
      </c>
      <c r="K184" s="236"/>
      <c r="L184" s="45"/>
      <c r="M184" s="237" t="s">
        <v>1</v>
      </c>
      <c r="N184" s="238" t="s">
        <v>41</v>
      </c>
      <c r="O184" s="92"/>
      <c r="P184" s="239">
        <f>O184*H184</f>
        <v>0</v>
      </c>
      <c r="Q184" s="239">
        <v>0</v>
      </c>
      <c r="R184" s="239">
        <f>Q184*H184</f>
        <v>0</v>
      </c>
      <c r="S184" s="239">
        <v>0</v>
      </c>
      <c r="T184" s="24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1" t="s">
        <v>209</v>
      </c>
      <c r="AT184" s="241" t="s">
        <v>205</v>
      </c>
      <c r="AU184" s="241" t="s">
        <v>83</v>
      </c>
      <c r="AY184" s="18" t="s">
        <v>203</v>
      </c>
      <c r="BE184" s="242">
        <f>IF(N184="základní",J184,0)</f>
        <v>0</v>
      </c>
      <c r="BF184" s="242">
        <f>IF(N184="snížená",J184,0)</f>
        <v>0</v>
      </c>
      <c r="BG184" s="242">
        <f>IF(N184="zákl. přenesená",J184,0)</f>
        <v>0</v>
      </c>
      <c r="BH184" s="242">
        <f>IF(N184="sníž. přenesená",J184,0)</f>
        <v>0</v>
      </c>
      <c r="BI184" s="242">
        <f>IF(N184="nulová",J184,0)</f>
        <v>0</v>
      </c>
      <c r="BJ184" s="18" t="s">
        <v>83</v>
      </c>
      <c r="BK184" s="242">
        <f>ROUND(I184*H184,2)</f>
        <v>0</v>
      </c>
      <c r="BL184" s="18" t="s">
        <v>209</v>
      </c>
      <c r="BM184" s="241" t="s">
        <v>681</v>
      </c>
    </row>
    <row r="185" s="2" customFormat="1" ht="16.5" customHeight="1">
      <c r="A185" s="39"/>
      <c r="B185" s="40"/>
      <c r="C185" s="229" t="s">
        <v>452</v>
      </c>
      <c r="D185" s="229" t="s">
        <v>205</v>
      </c>
      <c r="E185" s="230" t="s">
        <v>2500</v>
      </c>
      <c r="F185" s="231" t="s">
        <v>2501</v>
      </c>
      <c r="G185" s="232" t="s">
        <v>797</v>
      </c>
      <c r="H185" s="233">
        <v>3</v>
      </c>
      <c r="I185" s="234"/>
      <c r="J185" s="235">
        <f>ROUND(I185*H185,2)</f>
        <v>0</v>
      </c>
      <c r="K185" s="236"/>
      <c r="L185" s="45"/>
      <c r="M185" s="237" t="s">
        <v>1</v>
      </c>
      <c r="N185" s="238" t="s">
        <v>41</v>
      </c>
      <c r="O185" s="92"/>
      <c r="P185" s="239">
        <f>O185*H185</f>
        <v>0</v>
      </c>
      <c r="Q185" s="239">
        <v>0</v>
      </c>
      <c r="R185" s="239">
        <f>Q185*H185</f>
        <v>0</v>
      </c>
      <c r="S185" s="239">
        <v>0</v>
      </c>
      <c r="T185" s="24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1" t="s">
        <v>209</v>
      </c>
      <c r="AT185" s="241" t="s">
        <v>205</v>
      </c>
      <c r="AU185" s="241" t="s">
        <v>83</v>
      </c>
      <c r="AY185" s="18" t="s">
        <v>203</v>
      </c>
      <c r="BE185" s="242">
        <f>IF(N185="základní",J185,0)</f>
        <v>0</v>
      </c>
      <c r="BF185" s="242">
        <f>IF(N185="snížená",J185,0)</f>
        <v>0</v>
      </c>
      <c r="BG185" s="242">
        <f>IF(N185="zákl. přenesená",J185,0)</f>
        <v>0</v>
      </c>
      <c r="BH185" s="242">
        <f>IF(N185="sníž. přenesená",J185,0)</f>
        <v>0</v>
      </c>
      <c r="BI185" s="242">
        <f>IF(N185="nulová",J185,0)</f>
        <v>0</v>
      </c>
      <c r="BJ185" s="18" t="s">
        <v>83</v>
      </c>
      <c r="BK185" s="242">
        <f>ROUND(I185*H185,2)</f>
        <v>0</v>
      </c>
      <c r="BL185" s="18" t="s">
        <v>209</v>
      </c>
      <c r="BM185" s="241" t="s">
        <v>692</v>
      </c>
    </row>
    <row r="186" s="2" customFormat="1" ht="16.5" customHeight="1">
      <c r="A186" s="39"/>
      <c r="B186" s="40"/>
      <c r="C186" s="229" t="s">
        <v>458</v>
      </c>
      <c r="D186" s="229" t="s">
        <v>205</v>
      </c>
      <c r="E186" s="230" t="s">
        <v>462</v>
      </c>
      <c r="F186" s="231" t="s">
        <v>2502</v>
      </c>
      <c r="G186" s="232" t="s">
        <v>797</v>
      </c>
      <c r="H186" s="233">
        <v>4</v>
      </c>
      <c r="I186" s="234"/>
      <c r="J186" s="235">
        <f>ROUND(I186*H186,2)</f>
        <v>0</v>
      </c>
      <c r="K186" s="236"/>
      <c r="L186" s="45"/>
      <c r="M186" s="237" t="s">
        <v>1</v>
      </c>
      <c r="N186" s="238" t="s">
        <v>41</v>
      </c>
      <c r="O186" s="92"/>
      <c r="P186" s="239">
        <f>O186*H186</f>
        <v>0</v>
      </c>
      <c r="Q186" s="239">
        <v>0</v>
      </c>
      <c r="R186" s="239">
        <f>Q186*H186</f>
        <v>0</v>
      </c>
      <c r="S186" s="239">
        <v>0</v>
      </c>
      <c r="T186" s="24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1" t="s">
        <v>209</v>
      </c>
      <c r="AT186" s="241" t="s">
        <v>205</v>
      </c>
      <c r="AU186" s="241" t="s">
        <v>83</v>
      </c>
      <c r="AY186" s="18" t="s">
        <v>203</v>
      </c>
      <c r="BE186" s="242">
        <f>IF(N186="základní",J186,0)</f>
        <v>0</v>
      </c>
      <c r="BF186" s="242">
        <f>IF(N186="snížená",J186,0)</f>
        <v>0</v>
      </c>
      <c r="BG186" s="242">
        <f>IF(N186="zákl. přenesená",J186,0)</f>
        <v>0</v>
      </c>
      <c r="BH186" s="242">
        <f>IF(N186="sníž. přenesená",J186,0)</f>
        <v>0</v>
      </c>
      <c r="BI186" s="242">
        <f>IF(N186="nulová",J186,0)</f>
        <v>0</v>
      </c>
      <c r="BJ186" s="18" t="s">
        <v>83</v>
      </c>
      <c r="BK186" s="242">
        <f>ROUND(I186*H186,2)</f>
        <v>0</v>
      </c>
      <c r="BL186" s="18" t="s">
        <v>209</v>
      </c>
      <c r="BM186" s="241" t="s">
        <v>291</v>
      </c>
    </row>
    <row r="187" s="2" customFormat="1" ht="16.5" customHeight="1">
      <c r="A187" s="39"/>
      <c r="B187" s="40"/>
      <c r="C187" s="229" t="s">
        <v>462</v>
      </c>
      <c r="D187" s="229" t="s">
        <v>205</v>
      </c>
      <c r="E187" s="230" t="s">
        <v>466</v>
      </c>
      <c r="F187" s="231" t="s">
        <v>2503</v>
      </c>
      <c r="G187" s="232" t="s">
        <v>797</v>
      </c>
      <c r="H187" s="233">
        <v>5</v>
      </c>
      <c r="I187" s="234"/>
      <c r="J187" s="235">
        <f>ROUND(I187*H187,2)</f>
        <v>0</v>
      </c>
      <c r="K187" s="236"/>
      <c r="L187" s="45"/>
      <c r="M187" s="237" t="s">
        <v>1</v>
      </c>
      <c r="N187" s="238" t="s">
        <v>41</v>
      </c>
      <c r="O187" s="92"/>
      <c r="P187" s="239">
        <f>O187*H187</f>
        <v>0</v>
      </c>
      <c r="Q187" s="239">
        <v>0</v>
      </c>
      <c r="R187" s="239">
        <f>Q187*H187</f>
        <v>0</v>
      </c>
      <c r="S187" s="239">
        <v>0</v>
      </c>
      <c r="T187" s="24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1" t="s">
        <v>209</v>
      </c>
      <c r="AT187" s="241" t="s">
        <v>205</v>
      </c>
      <c r="AU187" s="241" t="s">
        <v>83</v>
      </c>
      <c r="AY187" s="18" t="s">
        <v>203</v>
      </c>
      <c r="BE187" s="242">
        <f>IF(N187="základní",J187,0)</f>
        <v>0</v>
      </c>
      <c r="BF187" s="242">
        <f>IF(N187="snížená",J187,0)</f>
        <v>0</v>
      </c>
      <c r="BG187" s="242">
        <f>IF(N187="zákl. přenesená",J187,0)</f>
        <v>0</v>
      </c>
      <c r="BH187" s="242">
        <f>IF(N187="sníž. přenesená",J187,0)</f>
        <v>0</v>
      </c>
      <c r="BI187" s="242">
        <f>IF(N187="nulová",J187,0)</f>
        <v>0</v>
      </c>
      <c r="BJ187" s="18" t="s">
        <v>83</v>
      </c>
      <c r="BK187" s="242">
        <f>ROUND(I187*H187,2)</f>
        <v>0</v>
      </c>
      <c r="BL187" s="18" t="s">
        <v>209</v>
      </c>
      <c r="BM187" s="241" t="s">
        <v>297</v>
      </c>
    </row>
    <row r="188" s="2" customFormat="1" ht="24.15" customHeight="1">
      <c r="A188" s="39"/>
      <c r="B188" s="40"/>
      <c r="C188" s="229" t="s">
        <v>466</v>
      </c>
      <c r="D188" s="229" t="s">
        <v>205</v>
      </c>
      <c r="E188" s="230" t="s">
        <v>229</v>
      </c>
      <c r="F188" s="231" t="s">
        <v>2438</v>
      </c>
      <c r="G188" s="232" t="s">
        <v>930</v>
      </c>
      <c r="H188" s="233">
        <v>50</v>
      </c>
      <c r="I188" s="234"/>
      <c r="J188" s="235">
        <f>ROUND(I188*H188,2)</f>
        <v>0</v>
      </c>
      <c r="K188" s="236"/>
      <c r="L188" s="45"/>
      <c r="M188" s="237" t="s">
        <v>1</v>
      </c>
      <c r="N188" s="238" t="s">
        <v>41</v>
      </c>
      <c r="O188" s="92"/>
      <c r="P188" s="239">
        <f>O188*H188</f>
        <v>0</v>
      </c>
      <c r="Q188" s="239">
        <v>0</v>
      </c>
      <c r="R188" s="239">
        <f>Q188*H188</f>
        <v>0</v>
      </c>
      <c r="S188" s="239">
        <v>0</v>
      </c>
      <c r="T188" s="24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1" t="s">
        <v>209</v>
      </c>
      <c r="AT188" s="241" t="s">
        <v>205</v>
      </c>
      <c r="AU188" s="241" t="s">
        <v>83</v>
      </c>
      <c r="AY188" s="18" t="s">
        <v>203</v>
      </c>
      <c r="BE188" s="242">
        <f>IF(N188="základní",J188,0)</f>
        <v>0</v>
      </c>
      <c r="BF188" s="242">
        <f>IF(N188="snížená",J188,0)</f>
        <v>0</v>
      </c>
      <c r="BG188" s="242">
        <f>IF(N188="zákl. přenesená",J188,0)</f>
        <v>0</v>
      </c>
      <c r="BH188" s="242">
        <f>IF(N188="sníž. přenesená",J188,0)</f>
        <v>0</v>
      </c>
      <c r="BI188" s="242">
        <f>IF(N188="nulová",J188,0)</f>
        <v>0</v>
      </c>
      <c r="BJ188" s="18" t="s">
        <v>83</v>
      </c>
      <c r="BK188" s="242">
        <f>ROUND(I188*H188,2)</f>
        <v>0</v>
      </c>
      <c r="BL188" s="18" t="s">
        <v>209</v>
      </c>
      <c r="BM188" s="241" t="s">
        <v>302</v>
      </c>
    </row>
    <row r="189" s="2" customFormat="1" ht="16.5" customHeight="1">
      <c r="A189" s="39"/>
      <c r="B189" s="40"/>
      <c r="C189" s="229" t="s">
        <v>229</v>
      </c>
      <c r="D189" s="229" t="s">
        <v>205</v>
      </c>
      <c r="E189" s="230" t="s">
        <v>477</v>
      </c>
      <c r="F189" s="231" t="s">
        <v>2439</v>
      </c>
      <c r="G189" s="232" t="s">
        <v>930</v>
      </c>
      <c r="H189" s="233">
        <v>80</v>
      </c>
      <c r="I189" s="234"/>
      <c r="J189" s="235">
        <f>ROUND(I189*H189,2)</f>
        <v>0</v>
      </c>
      <c r="K189" s="236"/>
      <c r="L189" s="45"/>
      <c r="M189" s="237" t="s">
        <v>1</v>
      </c>
      <c r="N189" s="238" t="s">
        <v>41</v>
      </c>
      <c r="O189" s="92"/>
      <c r="P189" s="239">
        <f>O189*H189</f>
        <v>0</v>
      </c>
      <c r="Q189" s="239">
        <v>0</v>
      </c>
      <c r="R189" s="239">
        <f>Q189*H189</f>
        <v>0</v>
      </c>
      <c r="S189" s="239">
        <v>0</v>
      </c>
      <c r="T189" s="24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1" t="s">
        <v>209</v>
      </c>
      <c r="AT189" s="241" t="s">
        <v>205</v>
      </c>
      <c r="AU189" s="241" t="s">
        <v>83</v>
      </c>
      <c r="AY189" s="18" t="s">
        <v>203</v>
      </c>
      <c r="BE189" s="242">
        <f>IF(N189="základní",J189,0)</f>
        <v>0</v>
      </c>
      <c r="BF189" s="242">
        <f>IF(N189="snížená",J189,0)</f>
        <v>0</v>
      </c>
      <c r="BG189" s="242">
        <f>IF(N189="zákl. přenesená",J189,0)</f>
        <v>0</v>
      </c>
      <c r="BH189" s="242">
        <f>IF(N189="sníž. přenesená",J189,0)</f>
        <v>0</v>
      </c>
      <c r="BI189" s="242">
        <f>IF(N189="nulová",J189,0)</f>
        <v>0</v>
      </c>
      <c r="BJ189" s="18" t="s">
        <v>83</v>
      </c>
      <c r="BK189" s="242">
        <f>ROUND(I189*H189,2)</f>
        <v>0</v>
      </c>
      <c r="BL189" s="18" t="s">
        <v>209</v>
      </c>
      <c r="BM189" s="241" t="s">
        <v>305</v>
      </c>
    </row>
    <row r="190" s="2" customFormat="1" ht="16.5" customHeight="1">
      <c r="A190" s="39"/>
      <c r="B190" s="40"/>
      <c r="C190" s="229" t="s">
        <v>477</v>
      </c>
      <c r="D190" s="229" t="s">
        <v>205</v>
      </c>
      <c r="E190" s="230" t="s">
        <v>233</v>
      </c>
      <c r="F190" s="231" t="s">
        <v>2441</v>
      </c>
      <c r="G190" s="232" t="s">
        <v>797</v>
      </c>
      <c r="H190" s="233">
        <v>1</v>
      </c>
      <c r="I190" s="234"/>
      <c r="J190" s="235">
        <f>ROUND(I190*H190,2)</f>
        <v>0</v>
      </c>
      <c r="K190" s="236"/>
      <c r="L190" s="45"/>
      <c r="M190" s="237" t="s">
        <v>1</v>
      </c>
      <c r="N190" s="238" t="s">
        <v>41</v>
      </c>
      <c r="O190" s="92"/>
      <c r="P190" s="239">
        <f>O190*H190</f>
        <v>0</v>
      </c>
      <c r="Q190" s="239">
        <v>0</v>
      </c>
      <c r="R190" s="239">
        <f>Q190*H190</f>
        <v>0</v>
      </c>
      <c r="S190" s="239">
        <v>0</v>
      </c>
      <c r="T190" s="24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1" t="s">
        <v>209</v>
      </c>
      <c r="AT190" s="241" t="s">
        <v>205</v>
      </c>
      <c r="AU190" s="241" t="s">
        <v>83</v>
      </c>
      <c r="AY190" s="18" t="s">
        <v>203</v>
      </c>
      <c r="BE190" s="242">
        <f>IF(N190="základní",J190,0)</f>
        <v>0</v>
      </c>
      <c r="BF190" s="242">
        <f>IF(N190="snížená",J190,0)</f>
        <v>0</v>
      </c>
      <c r="BG190" s="242">
        <f>IF(N190="zákl. přenesená",J190,0)</f>
        <v>0</v>
      </c>
      <c r="BH190" s="242">
        <f>IF(N190="sníž. přenesená",J190,0)</f>
        <v>0</v>
      </c>
      <c r="BI190" s="242">
        <f>IF(N190="nulová",J190,0)</f>
        <v>0</v>
      </c>
      <c r="BJ190" s="18" t="s">
        <v>83</v>
      </c>
      <c r="BK190" s="242">
        <f>ROUND(I190*H190,2)</f>
        <v>0</v>
      </c>
      <c r="BL190" s="18" t="s">
        <v>209</v>
      </c>
      <c r="BM190" s="241" t="s">
        <v>309</v>
      </c>
    </row>
    <row r="191" s="2" customFormat="1" ht="16.5" customHeight="1">
      <c r="A191" s="39"/>
      <c r="B191" s="40"/>
      <c r="C191" s="229" t="s">
        <v>233</v>
      </c>
      <c r="D191" s="229" t="s">
        <v>205</v>
      </c>
      <c r="E191" s="230" t="s">
        <v>488</v>
      </c>
      <c r="F191" s="231" t="s">
        <v>2442</v>
      </c>
      <c r="G191" s="232" t="s">
        <v>797</v>
      </c>
      <c r="H191" s="233">
        <v>1</v>
      </c>
      <c r="I191" s="234"/>
      <c r="J191" s="235">
        <f>ROUND(I191*H191,2)</f>
        <v>0</v>
      </c>
      <c r="K191" s="236"/>
      <c r="L191" s="45"/>
      <c r="M191" s="237" t="s">
        <v>1</v>
      </c>
      <c r="N191" s="238" t="s">
        <v>41</v>
      </c>
      <c r="O191" s="92"/>
      <c r="P191" s="239">
        <f>O191*H191</f>
        <v>0</v>
      </c>
      <c r="Q191" s="239">
        <v>0</v>
      </c>
      <c r="R191" s="239">
        <f>Q191*H191</f>
        <v>0</v>
      </c>
      <c r="S191" s="239">
        <v>0</v>
      </c>
      <c r="T191" s="24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41" t="s">
        <v>209</v>
      </c>
      <c r="AT191" s="241" t="s">
        <v>205</v>
      </c>
      <c r="AU191" s="241" t="s">
        <v>83</v>
      </c>
      <c r="AY191" s="18" t="s">
        <v>203</v>
      </c>
      <c r="BE191" s="242">
        <f>IF(N191="základní",J191,0)</f>
        <v>0</v>
      </c>
      <c r="BF191" s="242">
        <f>IF(N191="snížená",J191,0)</f>
        <v>0</v>
      </c>
      <c r="BG191" s="242">
        <f>IF(N191="zákl. přenesená",J191,0)</f>
        <v>0</v>
      </c>
      <c r="BH191" s="242">
        <f>IF(N191="sníž. přenesená",J191,0)</f>
        <v>0</v>
      </c>
      <c r="BI191" s="242">
        <f>IF(N191="nulová",J191,0)</f>
        <v>0</v>
      </c>
      <c r="BJ191" s="18" t="s">
        <v>83</v>
      </c>
      <c r="BK191" s="242">
        <f>ROUND(I191*H191,2)</f>
        <v>0</v>
      </c>
      <c r="BL191" s="18" t="s">
        <v>209</v>
      </c>
      <c r="BM191" s="241" t="s">
        <v>315</v>
      </c>
    </row>
    <row r="192" s="2" customFormat="1" ht="16.5" customHeight="1">
      <c r="A192" s="39"/>
      <c r="B192" s="40"/>
      <c r="C192" s="229" t="s">
        <v>488</v>
      </c>
      <c r="D192" s="229" t="s">
        <v>205</v>
      </c>
      <c r="E192" s="230" t="s">
        <v>2504</v>
      </c>
      <c r="F192" s="231" t="s">
        <v>2443</v>
      </c>
      <c r="G192" s="232" t="s">
        <v>797</v>
      </c>
      <c r="H192" s="233">
        <v>1</v>
      </c>
      <c r="I192" s="234"/>
      <c r="J192" s="235">
        <f>ROUND(I192*H192,2)</f>
        <v>0</v>
      </c>
      <c r="K192" s="236"/>
      <c r="L192" s="45"/>
      <c r="M192" s="237" t="s">
        <v>1</v>
      </c>
      <c r="N192" s="238" t="s">
        <v>41</v>
      </c>
      <c r="O192" s="92"/>
      <c r="P192" s="239">
        <f>O192*H192</f>
        <v>0</v>
      </c>
      <c r="Q192" s="239">
        <v>0</v>
      </c>
      <c r="R192" s="239">
        <f>Q192*H192</f>
        <v>0</v>
      </c>
      <c r="S192" s="239">
        <v>0</v>
      </c>
      <c r="T192" s="24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1" t="s">
        <v>209</v>
      </c>
      <c r="AT192" s="241" t="s">
        <v>205</v>
      </c>
      <c r="AU192" s="241" t="s">
        <v>83</v>
      </c>
      <c r="AY192" s="18" t="s">
        <v>203</v>
      </c>
      <c r="BE192" s="242">
        <f>IF(N192="základní",J192,0)</f>
        <v>0</v>
      </c>
      <c r="BF192" s="242">
        <f>IF(N192="snížená",J192,0)</f>
        <v>0</v>
      </c>
      <c r="BG192" s="242">
        <f>IF(N192="zákl. přenesená",J192,0)</f>
        <v>0</v>
      </c>
      <c r="BH192" s="242">
        <f>IF(N192="sníž. přenesená",J192,0)</f>
        <v>0</v>
      </c>
      <c r="BI192" s="242">
        <f>IF(N192="nulová",J192,0)</f>
        <v>0</v>
      </c>
      <c r="BJ192" s="18" t="s">
        <v>83</v>
      </c>
      <c r="BK192" s="242">
        <f>ROUND(I192*H192,2)</f>
        <v>0</v>
      </c>
      <c r="BL192" s="18" t="s">
        <v>209</v>
      </c>
      <c r="BM192" s="241" t="s">
        <v>319</v>
      </c>
    </row>
    <row r="193" s="12" customFormat="1" ht="25.92" customHeight="1">
      <c r="A193" s="12"/>
      <c r="B193" s="213"/>
      <c r="C193" s="214"/>
      <c r="D193" s="215" t="s">
        <v>75</v>
      </c>
      <c r="E193" s="216" t="s">
        <v>2505</v>
      </c>
      <c r="F193" s="216" t="s">
        <v>2506</v>
      </c>
      <c r="G193" s="214"/>
      <c r="H193" s="214"/>
      <c r="I193" s="217"/>
      <c r="J193" s="218">
        <f>BK193</f>
        <v>0</v>
      </c>
      <c r="K193" s="214"/>
      <c r="L193" s="219"/>
      <c r="M193" s="220"/>
      <c r="N193" s="221"/>
      <c r="O193" s="221"/>
      <c r="P193" s="222">
        <f>SUM(P194:P204)</f>
        <v>0</v>
      </c>
      <c r="Q193" s="221"/>
      <c r="R193" s="222">
        <f>SUM(R194:R204)</f>
        <v>0</v>
      </c>
      <c r="S193" s="221"/>
      <c r="T193" s="223">
        <f>SUM(T194:T204)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24" t="s">
        <v>83</v>
      </c>
      <c r="AT193" s="225" t="s">
        <v>75</v>
      </c>
      <c r="AU193" s="225" t="s">
        <v>76</v>
      </c>
      <c r="AY193" s="224" t="s">
        <v>203</v>
      </c>
      <c r="BK193" s="226">
        <f>SUM(BK194:BK204)</f>
        <v>0</v>
      </c>
    </row>
    <row r="194" s="2" customFormat="1" ht="16.5" customHeight="1">
      <c r="A194" s="39"/>
      <c r="B194" s="40"/>
      <c r="C194" s="229" t="s">
        <v>237</v>
      </c>
      <c r="D194" s="229" t="s">
        <v>205</v>
      </c>
      <c r="E194" s="230" t="s">
        <v>2507</v>
      </c>
      <c r="F194" s="231" t="s">
        <v>2508</v>
      </c>
      <c r="G194" s="232" t="s">
        <v>797</v>
      </c>
      <c r="H194" s="233">
        <v>1</v>
      </c>
      <c r="I194" s="234"/>
      <c r="J194" s="235">
        <f>ROUND(I194*H194,2)</f>
        <v>0</v>
      </c>
      <c r="K194" s="236"/>
      <c r="L194" s="45"/>
      <c r="M194" s="237" t="s">
        <v>1</v>
      </c>
      <c r="N194" s="238" t="s">
        <v>41</v>
      </c>
      <c r="O194" s="92"/>
      <c r="P194" s="239">
        <f>O194*H194</f>
        <v>0</v>
      </c>
      <c r="Q194" s="239">
        <v>0</v>
      </c>
      <c r="R194" s="239">
        <f>Q194*H194</f>
        <v>0</v>
      </c>
      <c r="S194" s="239">
        <v>0</v>
      </c>
      <c r="T194" s="24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1" t="s">
        <v>209</v>
      </c>
      <c r="AT194" s="241" t="s">
        <v>205</v>
      </c>
      <c r="AU194" s="241" t="s">
        <v>83</v>
      </c>
      <c r="AY194" s="18" t="s">
        <v>203</v>
      </c>
      <c r="BE194" s="242">
        <f>IF(N194="základní",J194,0)</f>
        <v>0</v>
      </c>
      <c r="BF194" s="242">
        <f>IF(N194="snížená",J194,0)</f>
        <v>0</v>
      </c>
      <c r="BG194" s="242">
        <f>IF(N194="zákl. přenesená",J194,0)</f>
        <v>0</v>
      </c>
      <c r="BH194" s="242">
        <f>IF(N194="sníž. přenesená",J194,0)</f>
        <v>0</v>
      </c>
      <c r="BI194" s="242">
        <f>IF(N194="nulová",J194,0)</f>
        <v>0</v>
      </c>
      <c r="BJ194" s="18" t="s">
        <v>83</v>
      </c>
      <c r="BK194" s="242">
        <f>ROUND(I194*H194,2)</f>
        <v>0</v>
      </c>
      <c r="BL194" s="18" t="s">
        <v>209</v>
      </c>
      <c r="BM194" s="241" t="s">
        <v>327</v>
      </c>
    </row>
    <row r="195" s="2" customFormat="1" ht="16.5" customHeight="1">
      <c r="A195" s="39"/>
      <c r="B195" s="40"/>
      <c r="C195" s="229" t="s">
        <v>497</v>
      </c>
      <c r="D195" s="229" t="s">
        <v>205</v>
      </c>
      <c r="E195" s="230" t="s">
        <v>2509</v>
      </c>
      <c r="F195" s="231" t="s">
        <v>2510</v>
      </c>
      <c r="G195" s="232" t="s">
        <v>797</v>
      </c>
      <c r="H195" s="233">
        <v>1</v>
      </c>
      <c r="I195" s="234"/>
      <c r="J195" s="235">
        <f>ROUND(I195*H195,2)</f>
        <v>0</v>
      </c>
      <c r="K195" s="236"/>
      <c r="L195" s="45"/>
      <c r="M195" s="237" t="s">
        <v>1</v>
      </c>
      <c r="N195" s="238" t="s">
        <v>41</v>
      </c>
      <c r="O195" s="92"/>
      <c r="P195" s="239">
        <f>O195*H195</f>
        <v>0</v>
      </c>
      <c r="Q195" s="239">
        <v>0</v>
      </c>
      <c r="R195" s="239">
        <f>Q195*H195</f>
        <v>0</v>
      </c>
      <c r="S195" s="239">
        <v>0</v>
      </c>
      <c r="T195" s="240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41" t="s">
        <v>209</v>
      </c>
      <c r="AT195" s="241" t="s">
        <v>205</v>
      </c>
      <c r="AU195" s="241" t="s">
        <v>83</v>
      </c>
      <c r="AY195" s="18" t="s">
        <v>203</v>
      </c>
      <c r="BE195" s="242">
        <f>IF(N195="základní",J195,0)</f>
        <v>0</v>
      </c>
      <c r="BF195" s="242">
        <f>IF(N195="snížená",J195,0)</f>
        <v>0</v>
      </c>
      <c r="BG195" s="242">
        <f>IF(N195="zákl. přenesená",J195,0)</f>
        <v>0</v>
      </c>
      <c r="BH195" s="242">
        <f>IF(N195="sníž. přenesená",J195,0)</f>
        <v>0</v>
      </c>
      <c r="BI195" s="242">
        <f>IF(N195="nulová",J195,0)</f>
        <v>0</v>
      </c>
      <c r="BJ195" s="18" t="s">
        <v>83</v>
      </c>
      <c r="BK195" s="242">
        <f>ROUND(I195*H195,2)</f>
        <v>0</v>
      </c>
      <c r="BL195" s="18" t="s">
        <v>209</v>
      </c>
      <c r="BM195" s="241" t="s">
        <v>771</v>
      </c>
    </row>
    <row r="196" s="2" customFormat="1" ht="16.5" customHeight="1">
      <c r="A196" s="39"/>
      <c r="B196" s="40"/>
      <c r="C196" s="229" t="s">
        <v>242</v>
      </c>
      <c r="D196" s="229" t="s">
        <v>205</v>
      </c>
      <c r="E196" s="230" t="s">
        <v>2511</v>
      </c>
      <c r="F196" s="231" t="s">
        <v>2497</v>
      </c>
      <c r="G196" s="232" t="s">
        <v>797</v>
      </c>
      <c r="H196" s="233">
        <v>4</v>
      </c>
      <c r="I196" s="234"/>
      <c r="J196" s="235">
        <f>ROUND(I196*H196,2)</f>
        <v>0</v>
      </c>
      <c r="K196" s="236"/>
      <c r="L196" s="45"/>
      <c r="M196" s="237" t="s">
        <v>1</v>
      </c>
      <c r="N196" s="238" t="s">
        <v>41</v>
      </c>
      <c r="O196" s="92"/>
      <c r="P196" s="239">
        <f>O196*H196</f>
        <v>0</v>
      </c>
      <c r="Q196" s="239">
        <v>0</v>
      </c>
      <c r="R196" s="239">
        <f>Q196*H196</f>
        <v>0</v>
      </c>
      <c r="S196" s="239">
        <v>0</v>
      </c>
      <c r="T196" s="24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1" t="s">
        <v>209</v>
      </c>
      <c r="AT196" s="241" t="s">
        <v>205</v>
      </c>
      <c r="AU196" s="241" t="s">
        <v>83</v>
      </c>
      <c r="AY196" s="18" t="s">
        <v>203</v>
      </c>
      <c r="BE196" s="242">
        <f>IF(N196="základní",J196,0)</f>
        <v>0</v>
      </c>
      <c r="BF196" s="242">
        <f>IF(N196="snížená",J196,0)</f>
        <v>0</v>
      </c>
      <c r="BG196" s="242">
        <f>IF(N196="zákl. přenesená",J196,0)</f>
        <v>0</v>
      </c>
      <c r="BH196" s="242">
        <f>IF(N196="sníž. přenesená",J196,0)</f>
        <v>0</v>
      </c>
      <c r="BI196" s="242">
        <f>IF(N196="nulová",J196,0)</f>
        <v>0</v>
      </c>
      <c r="BJ196" s="18" t="s">
        <v>83</v>
      </c>
      <c r="BK196" s="242">
        <f>ROUND(I196*H196,2)</f>
        <v>0</v>
      </c>
      <c r="BL196" s="18" t="s">
        <v>209</v>
      </c>
      <c r="BM196" s="241" t="s">
        <v>783</v>
      </c>
    </row>
    <row r="197" s="2" customFormat="1" ht="16.5" customHeight="1">
      <c r="A197" s="39"/>
      <c r="B197" s="40"/>
      <c r="C197" s="229" t="s">
        <v>504</v>
      </c>
      <c r="D197" s="229" t="s">
        <v>205</v>
      </c>
      <c r="E197" s="230" t="s">
        <v>2512</v>
      </c>
      <c r="F197" s="231" t="s">
        <v>2501</v>
      </c>
      <c r="G197" s="232" t="s">
        <v>797</v>
      </c>
      <c r="H197" s="233">
        <v>2</v>
      </c>
      <c r="I197" s="234"/>
      <c r="J197" s="235">
        <f>ROUND(I197*H197,2)</f>
        <v>0</v>
      </c>
      <c r="K197" s="236"/>
      <c r="L197" s="45"/>
      <c r="M197" s="237" t="s">
        <v>1</v>
      </c>
      <c r="N197" s="238" t="s">
        <v>41</v>
      </c>
      <c r="O197" s="92"/>
      <c r="P197" s="239">
        <f>O197*H197</f>
        <v>0</v>
      </c>
      <c r="Q197" s="239">
        <v>0</v>
      </c>
      <c r="R197" s="239">
        <f>Q197*H197</f>
        <v>0</v>
      </c>
      <c r="S197" s="239">
        <v>0</v>
      </c>
      <c r="T197" s="24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41" t="s">
        <v>209</v>
      </c>
      <c r="AT197" s="241" t="s">
        <v>205</v>
      </c>
      <c r="AU197" s="241" t="s">
        <v>83</v>
      </c>
      <c r="AY197" s="18" t="s">
        <v>203</v>
      </c>
      <c r="BE197" s="242">
        <f>IF(N197="základní",J197,0)</f>
        <v>0</v>
      </c>
      <c r="BF197" s="242">
        <f>IF(N197="snížená",J197,0)</f>
        <v>0</v>
      </c>
      <c r="BG197" s="242">
        <f>IF(N197="zákl. přenesená",J197,0)</f>
        <v>0</v>
      </c>
      <c r="BH197" s="242">
        <f>IF(N197="sníž. přenesená",J197,0)</f>
        <v>0</v>
      </c>
      <c r="BI197" s="242">
        <f>IF(N197="nulová",J197,0)</f>
        <v>0</v>
      </c>
      <c r="BJ197" s="18" t="s">
        <v>83</v>
      </c>
      <c r="BK197" s="242">
        <f>ROUND(I197*H197,2)</f>
        <v>0</v>
      </c>
      <c r="BL197" s="18" t="s">
        <v>209</v>
      </c>
      <c r="BM197" s="241" t="s">
        <v>794</v>
      </c>
    </row>
    <row r="198" s="2" customFormat="1" ht="16.5" customHeight="1">
      <c r="A198" s="39"/>
      <c r="B198" s="40"/>
      <c r="C198" s="229" t="s">
        <v>251</v>
      </c>
      <c r="D198" s="229" t="s">
        <v>205</v>
      </c>
      <c r="E198" s="230" t="s">
        <v>513</v>
      </c>
      <c r="F198" s="231" t="s">
        <v>2502</v>
      </c>
      <c r="G198" s="232" t="s">
        <v>797</v>
      </c>
      <c r="H198" s="233">
        <v>5</v>
      </c>
      <c r="I198" s="234"/>
      <c r="J198" s="235">
        <f>ROUND(I198*H198,2)</f>
        <v>0</v>
      </c>
      <c r="K198" s="236"/>
      <c r="L198" s="45"/>
      <c r="M198" s="237" t="s">
        <v>1</v>
      </c>
      <c r="N198" s="238" t="s">
        <v>41</v>
      </c>
      <c r="O198" s="92"/>
      <c r="P198" s="239">
        <f>O198*H198</f>
        <v>0</v>
      </c>
      <c r="Q198" s="239">
        <v>0</v>
      </c>
      <c r="R198" s="239">
        <f>Q198*H198</f>
        <v>0</v>
      </c>
      <c r="S198" s="239">
        <v>0</v>
      </c>
      <c r="T198" s="24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1" t="s">
        <v>209</v>
      </c>
      <c r="AT198" s="241" t="s">
        <v>205</v>
      </c>
      <c r="AU198" s="241" t="s">
        <v>83</v>
      </c>
      <c r="AY198" s="18" t="s">
        <v>203</v>
      </c>
      <c r="BE198" s="242">
        <f>IF(N198="základní",J198,0)</f>
        <v>0</v>
      </c>
      <c r="BF198" s="242">
        <f>IF(N198="snížená",J198,0)</f>
        <v>0</v>
      </c>
      <c r="BG198" s="242">
        <f>IF(N198="zákl. přenesená",J198,0)</f>
        <v>0</v>
      </c>
      <c r="BH198" s="242">
        <f>IF(N198="sníž. přenesená",J198,0)</f>
        <v>0</v>
      </c>
      <c r="BI198" s="242">
        <f>IF(N198="nulová",J198,0)</f>
        <v>0</v>
      </c>
      <c r="BJ198" s="18" t="s">
        <v>83</v>
      </c>
      <c r="BK198" s="242">
        <f>ROUND(I198*H198,2)</f>
        <v>0</v>
      </c>
      <c r="BL198" s="18" t="s">
        <v>209</v>
      </c>
      <c r="BM198" s="241" t="s">
        <v>804</v>
      </c>
    </row>
    <row r="199" s="2" customFormat="1" ht="16.5" customHeight="1">
      <c r="A199" s="39"/>
      <c r="B199" s="40"/>
      <c r="C199" s="229" t="s">
        <v>513</v>
      </c>
      <c r="D199" s="229" t="s">
        <v>205</v>
      </c>
      <c r="E199" s="230" t="s">
        <v>256</v>
      </c>
      <c r="F199" s="231" t="s">
        <v>2503</v>
      </c>
      <c r="G199" s="232" t="s">
        <v>797</v>
      </c>
      <c r="H199" s="233">
        <v>6</v>
      </c>
      <c r="I199" s="234"/>
      <c r="J199" s="235">
        <f>ROUND(I199*H199,2)</f>
        <v>0</v>
      </c>
      <c r="K199" s="236"/>
      <c r="L199" s="45"/>
      <c r="M199" s="237" t="s">
        <v>1</v>
      </c>
      <c r="N199" s="238" t="s">
        <v>41</v>
      </c>
      <c r="O199" s="92"/>
      <c r="P199" s="239">
        <f>O199*H199</f>
        <v>0</v>
      </c>
      <c r="Q199" s="239">
        <v>0</v>
      </c>
      <c r="R199" s="239">
        <f>Q199*H199</f>
        <v>0</v>
      </c>
      <c r="S199" s="239">
        <v>0</v>
      </c>
      <c r="T199" s="240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41" t="s">
        <v>209</v>
      </c>
      <c r="AT199" s="241" t="s">
        <v>205</v>
      </c>
      <c r="AU199" s="241" t="s">
        <v>83</v>
      </c>
      <c r="AY199" s="18" t="s">
        <v>203</v>
      </c>
      <c r="BE199" s="242">
        <f>IF(N199="základní",J199,0)</f>
        <v>0</v>
      </c>
      <c r="BF199" s="242">
        <f>IF(N199="snížená",J199,0)</f>
        <v>0</v>
      </c>
      <c r="BG199" s="242">
        <f>IF(N199="zákl. přenesená",J199,0)</f>
        <v>0</v>
      </c>
      <c r="BH199" s="242">
        <f>IF(N199="sníž. přenesená",J199,0)</f>
        <v>0</v>
      </c>
      <c r="BI199" s="242">
        <f>IF(N199="nulová",J199,0)</f>
        <v>0</v>
      </c>
      <c r="BJ199" s="18" t="s">
        <v>83</v>
      </c>
      <c r="BK199" s="242">
        <f>ROUND(I199*H199,2)</f>
        <v>0</v>
      </c>
      <c r="BL199" s="18" t="s">
        <v>209</v>
      </c>
      <c r="BM199" s="241" t="s">
        <v>332</v>
      </c>
    </row>
    <row r="200" s="2" customFormat="1" ht="24.15" customHeight="1">
      <c r="A200" s="39"/>
      <c r="B200" s="40"/>
      <c r="C200" s="229" t="s">
        <v>256</v>
      </c>
      <c r="D200" s="229" t="s">
        <v>205</v>
      </c>
      <c r="E200" s="230" t="s">
        <v>522</v>
      </c>
      <c r="F200" s="231" t="s">
        <v>2438</v>
      </c>
      <c r="G200" s="232" t="s">
        <v>930</v>
      </c>
      <c r="H200" s="233">
        <v>70</v>
      </c>
      <c r="I200" s="234"/>
      <c r="J200" s="235">
        <f>ROUND(I200*H200,2)</f>
        <v>0</v>
      </c>
      <c r="K200" s="236"/>
      <c r="L200" s="45"/>
      <c r="M200" s="237" t="s">
        <v>1</v>
      </c>
      <c r="N200" s="238" t="s">
        <v>41</v>
      </c>
      <c r="O200" s="92"/>
      <c r="P200" s="239">
        <f>O200*H200</f>
        <v>0</v>
      </c>
      <c r="Q200" s="239">
        <v>0</v>
      </c>
      <c r="R200" s="239">
        <f>Q200*H200</f>
        <v>0</v>
      </c>
      <c r="S200" s="239">
        <v>0</v>
      </c>
      <c r="T200" s="24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1" t="s">
        <v>209</v>
      </c>
      <c r="AT200" s="241" t="s">
        <v>205</v>
      </c>
      <c r="AU200" s="241" t="s">
        <v>83</v>
      </c>
      <c r="AY200" s="18" t="s">
        <v>203</v>
      </c>
      <c r="BE200" s="242">
        <f>IF(N200="základní",J200,0)</f>
        <v>0</v>
      </c>
      <c r="BF200" s="242">
        <f>IF(N200="snížená",J200,0)</f>
        <v>0</v>
      </c>
      <c r="BG200" s="242">
        <f>IF(N200="zákl. přenesená",J200,0)</f>
        <v>0</v>
      </c>
      <c r="BH200" s="242">
        <f>IF(N200="sníž. přenesená",J200,0)</f>
        <v>0</v>
      </c>
      <c r="BI200" s="242">
        <f>IF(N200="nulová",J200,0)</f>
        <v>0</v>
      </c>
      <c r="BJ200" s="18" t="s">
        <v>83</v>
      </c>
      <c r="BK200" s="242">
        <f>ROUND(I200*H200,2)</f>
        <v>0</v>
      </c>
      <c r="BL200" s="18" t="s">
        <v>209</v>
      </c>
      <c r="BM200" s="241" t="s">
        <v>337</v>
      </c>
    </row>
    <row r="201" s="2" customFormat="1" ht="16.5" customHeight="1">
      <c r="A201" s="39"/>
      <c r="B201" s="40"/>
      <c r="C201" s="229" t="s">
        <v>522</v>
      </c>
      <c r="D201" s="229" t="s">
        <v>205</v>
      </c>
      <c r="E201" s="230" t="s">
        <v>260</v>
      </c>
      <c r="F201" s="231" t="s">
        <v>2439</v>
      </c>
      <c r="G201" s="232" t="s">
        <v>930</v>
      </c>
      <c r="H201" s="233">
        <v>150</v>
      </c>
      <c r="I201" s="234"/>
      <c r="J201" s="235">
        <f>ROUND(I201*H201,2)</f>
        <v>0</v>
      </c>
      <c r="K201" s="236"/>
      <c r="L201" s="45"/>
      <c r="M201" s="237" t="s">
        <v>1</v>
      </c>
      <c r="N201" s="238" t="s">
        <v>41</v>
      </c>
      <c r="O201" s="92"/>
      <c r="P201" s="239">
        <f>O201*H201</f>
        <v>0</v>
      </c>
      <c r="Q201" s="239">
        <v>0</v>
      </c>
      <c r="R201" s="239">
        <f>Q201*H201</f>
        <v>0</v>
      </c>
      <c r="S201" s="239">
        <v>0</v>
      </c>
      <c r="T201" s="24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1" t="s">
        <v>209</v>
      </c>
      <c r="AT201" s="241" t="s">
        <v>205</v>
      </c>
      <c r="AU201" s="241" t="s">
        <v>83</v>
      </c>
      <c r="AY201" s="18" t="s">
        <v>203</v>
      </c>
      <c r="BE201" s="242">
        <f>IF(N201="základní",J201,0)</f>
        <v>0</v>
      </c>
      <c r="BF201" s="242">
        <f>IF(N201="snížená",J201,0)</f>
        <v>0</v>
      </c>
      <c r="BG201" s="242">
        <f>IF(N201="zákl. přenesená",J201,0)</f>
        <v>0</v>
      </c>
      <c r="BH201" s="242">
        <f>IF(N201="sníž. přenesená",J201,0)</f>
        <v>0</v>
      </c>
      <c r="BI201" s="242">
        <f>IF(N201="nulová",J201,0)</f>
        <v>0</v>
      </c>
      <c r="BJ201" s="18" t="s">
        <v>83</v>
      </c>
      <c r="BK201" s="242">
        <f>ROUND(I201*H201,2)</f>
        <v>0</v>
      </c>
      <c r="BL201" s="18" t="s">
        <v>209</v>
      </c>
      <c r="BM201" s="241" t="s">
        <v>825</v>
      </c>
    </row>
    <row r="202" s="2" customFormat="1" ht="16.5" customHeight="1">
      <c r="A202" s="39"/>
      <c r="B202" s="40"/>
      <c r="C202" s="229" t="s">
        <v>260</v>
      </c>
      <c r="D202" s="229" t="s">
        <v>205</v>
      </c>
      <c r="E202" s="230" t="s">
        <v>531</v>
      </c>
      <c r="F202" s="231" t="s">
        <v>2441</v>
      </c>
      <c r="G202" s="232" t="s">
        <v>797</v>
      </c>
      <c r="H202" s="233">
        <v>1</v>
      </c>
      <c r="I202" s="234"/>
      <c r="J202" s="235">
        <f>ROUND(I202*H202,2)</f>
        <v>0</v>
      </c>
      <c r="K202" s="236"/>
      <c r="L202" s="45"/>
      <c r="M202" s="237" t="s">
        <v>1</v>
      </c>
      <c r="N202" s="238" t="s">
        <v>41</v>
      </c>
      <c r="O202" s="92"/>
      <c r="P202" s="239">
        <f>O202*H202</f>
        <v>0</v>
      </c>
      <c r="Q202" s="239">
        <v>0</v>
      </c>
      <c r="R202" s="239">
        <f>Q202*H202</f>
        <v>0</v>
      </c>
      <c r="S202" s="239">
        <v>0</v>
      </c>
      <c r="T202" s="240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1" t="s">
        <v>209</v>
      </c>
      <c r="AT202" s="241" t="s">
        <v>205</v>
      </c>
      <c r="AU202" s="241" t="s">
        <v>83</v>
      </c>
      <c r="AY202" s="18" t="s">
        <v>203</v>
      </c>
      <c r="BE202" s="242">
        <f>IF(N202="základní",J202,0)</f>
        <v>0</v>
      </c>
      <c r="BF202" s="242">
        <f>IF(N202="snížená",J202,0)</f>
        <v>0</v>
      </c>
      <c r="BG202" s="242">
        <f>IF(N202="zákl. přenesená",J202,0)</f>
        <v>0</v>
      </c>
      <c r="BH202" s="242">
        <f>IF(N202="sníž. přenesená",J202,0)</f>
        <v>0</v>
      </c>
      <c r="BI202" s="242">
        <f>IF(N202="nulová",J202,0)</f>
        <v>0</v>
      </c>
      <c r="BJ202" s="18" t="s">
        <v>83</v>
      </c>
      <c r="BK202" s="242">
        <f>ROUND(I202*H202,2)</f>
        <v>0</v>
      </c>
      <c r="BL202" s="18" t="s">
        <v>209</v>
      </c>
      <c r="BM202" s="241" t="s">
        <v>833</v>
      </c>
    </row>
    <row r="203" s="2" customFormat="1" ht="16.5" customHeight="1">
      <c r="A203" s="39"/>
      <c r="B203" s="40"/>
      <c r="C203" s="229" t="s">
        <v>531</v>
      </c>
      <c r="D203" s="229" t="s">
        <v>205</v>
      </c>
      <c r="E203" s="230" t="s">
        <v>536</v>
      </c>
      <c r="F203" s="231" t="s">
        <v>2442</v>
      </c>
      <c r="G203" s="232" t="s">
        <v>797</v>
      </c>
      <c r="H203" s="233">
        <v>1</v>
      </c>
      <c r="I203" s="234"/>
      <c r="J203" s="235">
        <f>ROUND(I203*H203,2)</f>
        <v>0</v>
      </c>
      <c r="K203" s="236"/>
      <c r="L203" s="45"/>
      <c r="M203" s="237" t="s">
        <v>1</v>
      </c>
      <c r="N203" s="238" t="s">
        <v>41</v>
      </c>
      <c r="O203" s="92"/>
      <c r="P203" s="239">
        <f>O203*H203</f>
        <v>0</v>
      </c>
      <c r="Q203" s="239">
        <v>0</v>
      </c>
      <c r="R203" s="239">
        <f>Q203*H203</f>
        <v>0</v>
      </c>
      <c r="S203" s="239">
        <v>0</v>
      </c>
      <c r="T203" s="24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1" t="s">
        <v>209</v>
      </c>
      <c r="AT203" s="241" t="s">
        <v>205</v>
      </c>
      <c r="AU203" s="241" t="s">
        <v>83</v>
      </c>
      <c r="AY203" s="18" t="s">
        <v>203</v>
      </c>
      <c r="BE203" s="242">
        <f>IF(N203="základní",J203,0)</f>
        <v>0</v>
      </c>
      <c r="BF203" s="242">
        <f>IF(N203="snížená",J203,0)</f>
        <v>0</v>
      </c>
      <c r="BG203" s="242">
        <f>IF(N203="zákl. přenesená",J203,0)</f>
        <v>0</v>
      </c>
      <c r="BH203" s="242">
        <f>IF(N203="sníž. přenesená",J203,0)</f>
        <v>0</v>
      </c>
      <c r="BI203" s="242">
        <f>IF(N203="nulová",J203,0)</f>
        <v>0</v>
      </c>
      <c r="BJ203" s="18" t="s">
        <v>83</v>
      </c>
      <c r="BK203" s="242">
        <f>ROUND(I203*H203,2)</f>
        <v>0</v>
      </c>
      <c r="BL203" s="18" t="s">
        <v>209</v>
      </c>
      <c r="BM203" s="241" t="s">
        <v>841</v>
      </c>
    </row>
    <row r="204" s="2" customFormat="1" ht="16.5" customHeight="1">
      <c r="A204" s="39"/>
      <c r="B204" s="40"/>
      <c r="C204" s="229" t="s">
        <v>536</v>
      </c>
      <c r="D204" s="229" t="s">
        <v>205</v>
      </c>
      <c r="E204" s="230" t="s">
        <v>2513</v>
      </c>
      <c r="F204" s="231" t="s">
        <v>2443</v>
      </c>
      <c r="G204" s="232" t="s">
        <v>797</v>
      </c>
      <c r="H204" s="233">
        <v>1</v>
      </c>
      <c r="I204" s="234"/>
      <c r="J204" s="235">
        <f>ROUND(I204*H204,2)</f>
        <v>0</v>
      </c>
      <c r="K204" s="236"/>
      <c r="L204" s="45"/>
      <c r="M204" s="237" t="s">
        <v>1</v>
      </c>
      <c r="N204" s="238" t="s">
        <v>41</v>
      </c>
      <c r="O204" s="92"/>
      <c r="P204" s="239">
        <f>O204*H204</f>
        <v>0</v>
      </c>
      <c r="Q204" s="239">
        <v>0</v>
      </c>
      <c r="R204" s="239">
        <f>Q204*H204</f>
        <v>0</v>
      </c>
      <c r="S204" s="239">
        <v>0</v>
      </c>
      <c r="T204" s="24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1" t="s">
        <v>209</v>
      </c>
      <c r="AT204" s="241" t="s">
        <v>205</v>
      </c>
      <c r="AU204" s="241" t="s">
        <v>83</v>
      </c>
      <c r="AY204" s="18" t="s">
        <v>203</v>
      </c>
      <c r="BE204" s="242">
        <f>IF(N204="základní",J204,0)</f>
        <v>0</v>
      </c>
      <c r="BF204" s="242">
        <f>IF(N204="snížená",J204,0)</f>
        <v>0</v>
      </c>
      <c r="BG204" s="242">
        <f>IF(N204="zákl. přenesená",J204,0)</f>
        <v>0</v>
      </c>
      <c r="BH204" s="242">
        <f>IF(N204="sníž. přenesená",J204,0)</f>
        <v>0</v>
      </c>
      <c r="BI204" s="242">
        <f>IF(N204="nulová",J204,0)</f>
        <v>0</v>
      </c>
      <c r="BJ204" s="18" t="s">
        <v>83</v>
      </c>
      <c r="BK204" s="242">
        <f>ROUND(I204*H204,2)</f>
        <v>0</v>
      </c>
      <c r="BL204" s="18" t="s">
        <v>209</v>
      </c>
      <c r="BM204" s="241" t="s">
        <v>850</v>
      </c>
    </row>
    <row r="205" s="12" customFormat="1" ht="25.92" customHeight="1">
      <c r="A205" s="12"/>
      <c r="B205" s="213"/>
      <c r="C205" s="214"/>
      <c r="D205" s="215" t="s">
        <v>75</v>
      </c>
      <c r="E205" s="216" t="s">
        <v>2514</v>
      </c>
      <c r="F205" s="216" t="s">
        <v>2515</v>
      </c>
      <c r="G205" s="214"/>
      <c r="H205" s="214"/>
      <c r="I205" s="217"/>
      <c r="J205" s="218">
        <f>BK205</f>
        <v>0</v>
      </c>
      <c r="K205" s="214"/>
      <c r="L205" s="219"/>
      <c r="M205" s="220"/>
      <c r="N205" s="221"/>
      <c r="O205" s="221"/>
      <c r="P205" s="222">
        <f>SUM(P206:P216)</f>
        <v>0</v>
      </c>
      <c r="Q205" s="221"/>
      <c r="R205" s="222">
        <f>SUM(R206:R216)</f>
        <v>0</v>
      </c>
      <c r="S205" s="221"/>
      <c r="T205" s="223">
        <f>SUM(T206:T216)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24" t="s">
        <v>83</v>
      </c>
      <c r="AT205" s="225" t="s">
        <v>75</v>
      </c>
      <c r="AU205" s="225" t="s">
        <v>76</v>
      </c>
      <c r="AY205" s="224" t="s">
        <v>203</v>
      </c>
      <c r="BK205" s="226">
        <f>SUM(BK206:BK216)</f>
        <v>0</v>
      </c>
    </row>
    <row r="206" s="2" customFormat="1" ht="16.5" customHeight="1">
      <c r="A206" s="39"/>
      <c r="B206" s="40"/>
      <c r="C206" s="229" t="s">
        <v>541</v>
      </c>
      <c r="D206" s="229" t="s">
        <v>205</v>
      </c>
      <c r="E206" s="230" t="s">
        <v>2516</v>
      </c>
      <c r="F206" s="231" t="s">
        <v>2508</v>
      </c>
      <c r="G206" s="232" t="s">
        <v>797</v>
      </c>
      <c r="H206" s="233">
        <v>1</v>
      </c>
      <c r="I206" s="234"/>
      <c r="J206" s="235">
        <f>ROUND(I206*H206,2)</f>
        <v>0</v>
      </c>
      <c r="K206" s="236"/>
      <c r="L206" s="45"/>
      <c r="M206" s="237" t="s">
        <v>1</v>
      </c>
      <c r="N206" s="238" t="s">
        <v>41</v>
      </c>
      <c r="O206" s="92"/>
      <c r="P206" s="239">
        <f>O206*H206</f>
        <v>0</v>
      </c>
      <c r="Q206" s="239">
        <v>0</v>
      </c>
      <c r="R206" s="239">
        <f>Q206*H206</f>
        <v>0</v>
      </c>
      <c r="S206" s="239">
        <v>0</v>
      </c>
      <c r="T206" s="24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1" t="s">
        <v>209</v>
      </c>
      <c r="AT206" s="241" t="s">
        <v>205</v>
      </c>
      <c r="AU206" s="241" t="s">
        <v>83</v>
      </c>
      <c r="AY206" s="18" t="s">
        <v>203</v>
      </c>
      <c r="BE206" s="242">
        <f>IF(N206="základní",J206,0)</f>
        <v>0</v>
      </c>
      <c r="BF206" s="242">
        <f>IF(N206="snížená",J206,0)</f>
        <v>0</v>
      </c>
      <c r="BG206" s="242">
        <f>IF(N206="zákl. přenesená",J206,0)</f>
        <v>0</v>
      </c>
      <c r="BH206" s="242">
        <f>IF(N206="sníž. přenesená",J206,0)</f>
        <v>0</v>
      </c>
      <c r="BI206" s="242">
        <f>IF(N206="nulová",J206,0)</f>
        <v>0</v>
      </c>
      <c r="BJ206" s="18" t="s">
        <v>83</v>
      </c>
      <c r="BK206" s="242">
        <f>ROUND(I206*H206,2)</f>
        <v>0</v>
      </c>
      <c r="BL206" s="18" t="s">
        <v>209</v>
      </c>
      <c r="BM206" s="241" t="s">
        <v>858</v>
      </c>
    </row>
    <row r="207" s="2" customFormat="1" ht="16.5" customHeight="1">
      <c r="A207" s="39"/>
      <c r="B207" s="40"/>
      <c r="C207" s="229" t="s">
        <v>264</v>
      </c>
      <c r="D207" s="229" t="s">
        <v>205</v>
      </c>
      <c r="E207" s="230" t="s">
        <v>2517</v>
      </c>
      <c r="F207" s="231" t="s">
        <v>2518</v>
      </c>
      <c r="G207" s="232" t="s">
        <v>797</v>
      </c>
      <c r="H207" s="233">
        <v>1</v>
      </c>
      <c r="I207" s="234"/>
      <c r="J207" s="235">
        <f>ROUND(I207*H207,2)</f>
        <v>0</v>
      </c>
      <c r="K207" s="236"/>
      <c r="L207" s="45"/>
      <c r="M207" s="237" t="s">
        <v>1</v>
      </c>
      <c r="N207" s="238" t="s">
        <v>41</v>
      </c>
      <c r="O207" s="92"/>
      <c r="P207" s="239">
        <f>O207*H207</f>
        <v>0</v>
      </c>
      <c r="Q207" s="239">
        <v>0</v>
      </c>
      <c r="R207" s="239">
        <f>Q207*H207</f>
        <v>0</v>
      </c>
      <c r="S207" s="239">
        <v>0</v>
      </c>
      <c r="T207" s="240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1" t="s">
        <v>209</v>
      </c>
      <c r="AT207" s="241" t="s">
        <v>205</v>
      </c>
      <c r="AU207" s="241" t="s">
        <v>83</v>
      </c>
      <c r="AY207" s="18" t="s">
        <v>203</v>
      </c>
      <c r="BE207" s="242">
        <f>IF(N207="základní",J207,0)</f>
        <v>0</v>
      </c>
      <c r="BF207" s="242">
        <f>IF(N207="snížená",J207,0)</f>
        <v>0</v>
      </c>
      <c r="BG207" s="242">
        <f>IF(N207="zákl. přenesená",J207,0)</f>
        <v>0</v>
      </c>
      <c r="BH207" s="242">
        <f>IF(N207="sníž. přenesená",J207,0)</f>
        <v>0</v>
      </c>
      <c r="BI207" s="242">
        <f>IF(N207="nulová",J207,0)</f>
        <v>0</v>
      </c>
      <c r="BJ207" s="18" t="s">
        <v>83</v>
      </c>
      <c r="BK207" s="242">
        <f>ROUND(I207*H207,2)</f>
        <v>0</v>
      </c>
      <c r="BL207" s="18" t="s">
        <v>209</v>
      </c>
      <c r="BM207" s="241" t="s">
        <v>866</v>
      </c>
    </row>
    <row r="208" s="2" customFormat="1" ht="16.5" customHeight="1">
      <c r="A208" s="39"/>
      <c r="B208" s="40"/>
      <c r="C208" s="229" t="s">
        <v>550</v>
      </c>
      <c r="D208" s="229" t="s">
        <v>205</v>
      </c>
      <c r="E208" s="230" t="s">
        <v>2519</v>
      </c>
      <c r="F208" s="231" t="s">
        <v>2497</v>
      </c>
      <c r="G208" s="232" t="s">
        <v>797</v>
      </c>
      <c r="H208" s="233">
        <v>4</v>
      </c>
      <c r="I208" s="234"/>
      <c r="J208" s="235">
        <f>ROUND(I208*H208,2)</f>
        <v>0</v>
      </c>
      <c r="K208" s="236"/>
      <c r="L208" s="45"/>
      <c r="M208" s="237" t="s">
        <v>1</v>
      </c>
      <c r="N208" s="238" t="s">
        <v>41</v>
      </c>
      <c r="O208" s="92"/>
      <c r="P208" s="239">
        <f>O208*H208</f>
        <v>0</v>
      </c>
      <c r="Q208" s="239">
        <v>0</v>
      </c>
      <c r="R208" s="239">
        <f>Q208*H208</f>
        <v>0</v>
      </c>
      <c r="S208" s="239">
        <v>0</v>
      </c>
      <c r="T208" s="24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1" t="s">
        <v>209</v>
      </c>
      <c r="AT208" s="241" t="s">
        <v>205</v>
      </c>
      <c r="AU208" s="241" t="s">
        <v>83</v>
      </c>
      <c r="AY208" s="18" t="s">
        <v>203</v>
      </c>
      <c r="BE208" s="242">
        <f>IF(N208="základní",J208,0)</f>
        <v>0</v>
      </c>
      <c r="BF208" s="242">
        <f>IF(N208="snížená",J208,0)</f>
        <v>0</v>
      </c>
      <c r="BG208" s="242">
        <f>IF(N208="zákl. přenesená",J208,0)</f>
        <v>0</v>
      </c>
      <c r="BH208" s="242">
        <f>IF(N208="sníž. přenesená",J208,0)</f>
        <v>0</v>
      </c>
      <c r="BI208" s="242">
        <f>IF(N208="nulová",J208,0)</f>
        <v>0</v>
      </c>
      <c r="BJ208" s="18" t="s">
        <v>83</v>
      </c>
      <c r="BK208" s="242">
        <f>ROUND(I208*H208,2)</f>
        <v>0</v>
      </c>
      <c r="BL208" s="18" t="s">
        <v>209</v>
      </c>
      <c r="BM208" s="241" t="s">
        <v>874</v>
      </c>
    </row>
    <row r="209" s="2" customFormat="1" ht="16.5" customHeight="1">
      <c r="A209" s="39"/>
      <c r="B209" s="40"/>
      <c r="C209" s="229" t="s">
        <v>270</v>
      </c>
      <c r="D209" s="229" t="s">
        <v>205</v>
      </c>
      <c r="E209" s="230" t="s">
        <v>2520</v>
      </c>
      <c r="F209" s="231" t="s">
        <v>2501</v>
      </c>
      <c r="G209" s="232" t="s">
        <v>797</v>
      </c>
      <c r="H209" s="233">
        <v>2</v>
      </c>
      <c r="I209" s="234"/>
      <c r="J209" s="235">
        <f>ROUND(I209*H209,2)</f>
        <v>0</v>
      </c>
      <c r="K209" s="236"/>
      <c r="L209" s="45"/>
      <c r="M209" s="237" t="s">
        <v>1</v>
      </c>
      <c r="N209" s="238" t="s">
        <v>41</v>
      </c>
      <c r="O209" s="92"/>
      <c r="P209" s="239">
        <f>O209*H209</f>
        <v>0</v>
      </c>
      <c r="Q209" s="239">
        <v>0</v>
      </c>
      <c r="R209" s="239">
        <f>Q209*H209</f>
        <v>0</v>
      </c>
      <c r="S209" s="239">
        <v>0</v>
      </c>
      <c r="T209" s="24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1" t="s">
        <v>209</v>
      </c>
      <c r="AT209" s="241" t="s">
        <v>205</v>
      </c>
      <c r="AU209" s="241" t="s">
        <v>83</v>
      </c>
      <c r="AY209" s="18" t="s">
        <v>203</v>
      </c>
      <c r="BE209" s="242">
        <f>IF(N209="základní",J209,0)</f>
        <v>0</v>
      </c>
      <c r="BF209" s="242">
        <f>IF(N209="snížená",J209,0)</f>
        <v>0</v>
      </c>
      <c r="BG209" s="242">
        <f>IF(N209="zákl. přenesená",J209,0)</f>
        <v>0</v>
      </c>
      <c r="BH209" s="242">
        <f>IF(N209="sníž. přenesená",J209,0)</f>
        <v>0</v>
      </c>
      <c r="BI209" s="242">
        <f>IF(N209="nulová",J209,0)</f>
        <v>0</v>
      </c>
      <c r="BJ209" s="18" t="s">
        <v>83</v>
      </c>
      <c r="BK209" s="242">
        <f>ROUND(I209*H209,2)</f>
        <v>0</v>
      </c>
      <c r="BL209" s="18" t="s">
        <v>209</v>
      </c>
      <c r="BM209" s="241" t="s">
        <v>882</v>
      </c>
    </row>
    <row r="210" s="2" customFormat="1" ht="16.5" customHeight="1">
      <c r="A210" s="39"/>
      <c r="B210" s="40"/>
      <c r="C210" s="229" t="s">
        <v>558</v>
      </c>
      <c r="D210" s="229" t="s">
        <v>205</v>
      </c>
      <c r="E210" s="230" t="s">
        <v>564</v>
      </c>
      <c r="F210" s="231" t="s">
        <v>2502</v>
      </c>
      <c r="G210" s="232" t="s">
        <v>797</v>
      </c>
      <c r="H210" s="233">
        <v>5</v>
      </c>
      <c r="I210" s="234"/>
      <c r="J210" s="235">
        <f>ROUND(I210*H210,2)</f>
        <v>0</v>
      </c>
      <c r="K210" s="236"/>
      <c r="L210" s="45"/>
      <c r="M210" s="237" t="s">
        <v>1</v>
      </c>
      <c r="N210" s="238" t="s">
        <v>41</v>
      </c>
      <c r="O210" s="92"/>
      <c r="P210" s="239">
        <f>O210*H210</f>
        <v>0</v>
      </c>
      <c r="Q210" s="239">
        <v>0</v>
      </c>
      <c r="R210" s="239">
        <f>Q210*H210</f>
        <v>0</v>
      </c>
      <c r="S210" s="239">
        <v>0</v>
      </c>
      <c r="T210" s="240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1" t="s">
        <v>209</v>
      </c>
      <c r="AT210" s="241" t="s">
        <v>205</v>
      </c>
      <c r="AU210" s="241" t="s">
        <v>83</v>
      </c>
      <c r="AY210" s="18" t="s">
        <v>203</v>
      </c>
      <c r="BE210" s="242">
        <f>IF(N210="základní",J210,0)</f>
        <v>0</v>
      </c>
      <c r="BF210" s="242">
        <f>IF(N210="snížená",J210,0)</f>
        <v>0</v>
      </c>
      <c r="BG210" s="242">
        <f>IF(N210="zákl. přenesená",J210,0)</f>
        <v>0</v>
      </c>
      <c r="BH210" s="242">
        <f>IF(N210="sníž. přenesená",J210,0)</f>
        <v>0</v>
      </c>
      <c r="BI210" s="242">
        <f>IF(N210="nulová",J210,0)</f>
        <v>0</v>
      </c>
      <c r="BJ210" s="18" t="s">
        <v>83</v>
      </c>
      <c r="BK210" s="242">
        <f>ROUND(I210*H210,2)</f>
        <v>0</v>
      </c>
      <c r="BL210" s="18" t="s">
        <v>209</v>
      </c>
      <c r="BM210" s="241" t="s">
        <v>890</v>
      </c>
    </row>
    <row r="211" s="2" customFormat="1" ht="16.5" customHeight="1">
      <c r="A211" s="39"/>
      <c r="B211" s="40"/>
      <c r="C211" s="229" t="s">
        <v>564</v>
      </c>
      <c r="D211" s="229" t="s">
        <v>205</v>
      </c>
      <c r="E211" s="230" t="s">
        <v>570</v>
      </c>
      <c r="F211" s="231" t="s">
        <v>2503</v>
      </c>
      <c r="G211" s="232" t="s">
        <v>797</v>
      </c>
      <c r="H211" s="233">
        <v>6</v>
      </c>
      <c r="I211" s="234"/>
      <c r="J211" s="235">
        <f>ROUND(I211*H211,2)</f>
        <v>0</v>
      </c>
      <c r="K211" s="236"/>
      <c r="L211" s="45"/>
      <c r="M211" s="237" t="s">
        <v>1</v>
      </c>
      <c r="N211" s="238" t="s">
        <v>41</v>
      </c>
      <c r="O211" s="92"/>
      <c r="P211" s="239">
        <f>O211*H211</f>
        <v>0</v>
      </c>
      <c r="Q211" s="239">
        <v>0</v>
      </c>
      <c r="R211" s="239">
        <f>Q211*H211</f>
        <v>0</v>
      </c>
      <c r="S211" s="239">
        <v>0</v>
      </c>
      <c r="T211" s="24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1" t="s">
        <v>209</v>
      </c>
      <c r="AT211" s="241" t="s">
        <v>205</v>
      </c>
      <c r="AU211" s="241" t="s">
        <v>83</v>
      </c>
      <c r="AY211" s="18" t="s">
        <v>203</v>
      </c>
      <c r="BE211" s="242">
        <f>IF(N211="základní",J211,0)</f>
        <v>0</v>
      </c>
      <c r="BF211" s="242">
        <f>IF(N211="snížená",J211,0)</f>
        <v>0</v>
      </c>
      <c r="BG211" s="242">
        <f>IF(N211="zákl. přenesená",J211,0)</f>
        <v>0</v>
      </c>
      <c r="BH211" s="242">
        <f>IF(N211="sníž. přenesená",J211,0)</f>
        <v>0</v>
      </c>
      <c r="BI211" s="242">
        <f>IF(N211="nulová",J211,0)</f>
        <v>0</v>
      </c>
      <c r="BJ211" s="18" t="s">
        <v>83</v>
      </c>
      <c r="BK211" s="242">
        <f>ROUND(I211*H211,2)</f>
        <v>0</v>
      </c>
      <c r="BL211" s="18" t="s">
        <v>209</v>
      </c>
      <c r="BM211" s="241" t="s">
        <v>898</v>
      </c>
    </row>
    <row r="212" s="2" customFormat="1" ht="24.15" customHeight="1">
      <c r="A212" s="39"/>
      <c r="B212" s="40"/>
      <c r="C212" s="229" t="s">
        <v>570</v>
      </c>
      <c r="D212" s="229" t="s">
        <v>205</v>
      </c>
      <c r="E212" s="230" t="s">
        <v>574</v>
      </c>
      <c r="F212" s="231" t="s">
        <v>2438</v>
      </c>
      <c r="G212" s="232" t="s">
        <v>930</v>
      </c>
      <c r="H212" s="233">
        <v>100</v>
      </c>
      <c r="I212" s="234"/>
      <c r="J212" s="235">
        <f>ROUND(I212*H212,2)</f>
        <v>0</v>
      </c>
      <c r="K212" s="236"/>
      <c r="L212" s="45"/>
      <c r="M212" s="237" t="s">
        <v>1</v>
      </c>
      <c r="N212" s="238" t="s">
        <v>41</v>
      </c>
      <c r="O212" s="92"/>
      <c r="P212" s="239">
        <f>O212*H212</f>
        <v>0</v>
      </c>
      <c r="Q212" s="239">
        <v>0</v>
      </c>
      <c r="R212" s="239">
        <f>Q212*H212</f>
        <v>0</v>
      </c>
      <c r="S212" s="239">
        <v>0</v>
      </c>
      <c r="T212" s="24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1" t="s">
        <v>209</v>
      </c>
      <c r="AT212" s="241" t="s">
        <v>205</v>
      </c>
      <c r="AU212" s="241" t="s">
        <v>83</v>
      </c>
      <c r="AY212" s="18" t="s">
        <v>203</v>
      </c>
      <c r="BE212" s="242">
        <f>IF(N212="základní",J212,0)</f>
        <v>0</v>
      </c>
      <c r="BF212" s="242">
        <f>IF(N212="snížená",J212,0)</f>
        <v>0</v>
      </c>
      <c r="BG212" s="242">
        <f>IF(N212="zákl. přenesená",J212,0)</f>
        <v>0</v>
      </c>
      <c r="BH212" s="242">
        <f>IF(N212="sníž. přenesená",J212,0)</f>
        <v>0</v>
      </c>
      <c r="BI212" s="242">
        <f>IF(N212="nulová",J212,0)</f>
        <v>0</v>
      </c>
      <c r="BJ212" s="18" t="s">
        <v>83</v>
      </c>
      <c r="BK212" s="242">
        <f>ROUND(I212*H212,2)</f>
        <v>0</v>
      </c>
      <c r="BL212" s="18" t="s">
        <v>209</v>
      </c>
      <c r="BM212" s="241" t="s">
        <v>906</v>
      </c>
    </row>
    <row r="213" s="2" customFormat="1" ht="16.5" customHeight="1">
      <c r="A213" s="39"/>
      <c r="B213" s="40"/>
      <c r="C213" s="229" t="s">
        <v>574</v>
      </c>
      <c r="D213" s="229" t="s">
        <v>205</v>
      </c>
      <c r="E213" s="230" t="s">
        <v>578</v>
      </c>
      <c r="F213" s="231" t="s">
        <v>2439</v>
      </c>
      <c r="G213" s="232" t="s">
        <v>930</v>
      </c>
      <c r="H213" s="233">
        <v>150</v>
      </c>
      <c r="I213" s="234"/>
      <c r="J213" s="235">
        <f>ROUND(I213*H213,2)</f>
        <v>0</v>
      </c>
      <c r="K213" s="236"/>
      <c r="L213" s="45"/>
      <c r="M213" s="237" t="s">
        <v>1</v>
      </c>
      <c r="N213" s="238" t="s">
        <v>41</v>
      </c>
      <c r="O213" s="92"/>
      <c r="P213" s="239">
        <f>O213*H213</f>
        <v>0</v>
      </c>
      <c r="Q213" s="239">
        <v>0</v>
      </c>
      <c r="R213" s="239">
        <f>Q213*H213</f>
        <v>0</v>
      </c>
      <c r="S213" s="239">
        <v>0</v>
      </c>
      <c r="T213" s="240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1" t="s">
        <v>209</v>
      </c>
      <c r="AT213" s="241" t="s">
        <v>205</v>
      </c>
      <c r="AU213" s="241" t="s">
        <v>83</v>
      </c>
      <c r="AY213" s="18" t="s">
        <v>203</v>
      </c>
      <c r="BE213" s="242">
        <f>IF(N213="základní",J213,0)</f>
        <v>0</v>
      </c>
      <c r="BF213" s="242">
        <f>IF(N213="snížená",J213,0)</f>
        <v>0</v>
      </c>
      <c r="BG213" s="242">
        <f>IF(N213="zákl. přenesená",J213,0)</f>
        <v>0</v>
      </c>
      <c r="BH213" s="242">
        <f>IF(N213="sníž. přenesená",J213,0)</f>
        <v>0</v>
      </c>
      <c r="BI213" s="242">
        <f>IF(N213="nulová",J213,0)</f>
        <v>0</v>
      </c>
      <c r="BJ213" s="18" t="s">
        <v>83</v>
      </c>
      <c r="BK213" s="242">
        <f>ROUND(I213*H213,2)</f>
        <v>0</v>
      </c>
      <c r="BL213" s="18" t="s">
        <v>209</v>
      </c>
      <c r="BM213" s="241" t="s">
        <v>914</v>
      </c>
    </row>
    <row r="214" s="2" customFormat="1" ht="16.5" customHeight="1">
      <c r="A214" s="39"/>
      <c r="B214" s="40"/>
      <c r="C214" s="229" t="s">
        <v>578</v>
      </c>
      <c r="D214" s="229" t="s">
        <v>205</v>
      </c>
      <c r="E214" s="230" t="s">
        <v>275</v>
      </c>
      <c r="F214" s="231" t="s">
        <v>2441</v>
      </c>
      <c r="G214" s="232" t="s">
        <v>797</v>
      </c>
      <c r="H214" s="233">
        <v>1</v>
      </c>
      <c r="I214" s="234"/>
      <c r="J214" s="235">
        <f>ROUND(I214*H214,2)</f>
        <v>0</v>
      </c>
      <c r="K214" s="236"/>
      <c r="L214" s="45"/>
      <c r="M214" s="237" t="s">
        <v>1</v>
      </c>
      <c r="N214" s="238" t="s">
        <v>41</v>
      </c>
      <c r="O214" s="92"/>
      <c r="P214" s="239">
        <f>O214*H214</f>
        <v>0</v>
      </c>
      <c r="Q214" s="239">
        <v>0</v>
      </c>
      <c r="R214" s="239">
        <f>Q214*H214</f>
        <v>0</v>
      </c>
      <c r="S214" s="239">
        <v>0</v>
      </c>
      <c r="T214" s="24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1" t="s">
        <v>209</v>
      </c>
      <c r="AT214" s="241" t="s">
        <v>205</v>
      </c>
      <c r="AU214" s="241" t="s">
        <v>83</v>
      </c>
      <c r="AY214" s="18" t="s">
        <v>203</v>
      </c>
      <c r="BE214" s="242">
        <f>IF(N214="základní",J214,0)</f>
        <v>0</v>
      </c>
      <c r="BF214" s="242">
        <f>IF(N214="snížená",J214,0)</f>
        <v>0</v>
      </c>
      <c r="BG214" s="242">
        <f>IF(N214="zákl. přenesená",J214,0)</f>
        <v>0</v>
      </c>
      <c r="BH214" s="242">
        <f>IF(N214="sníž. přenesená",J214,0)</f>
        <v>0</v>
      </c>
      <c r="BI214" s="242">
        <f>IF(N214="nulová",J214,0)</f>
        <v>0</v>
      </c>
      <c r="BJ214" s="18" t="s">
        <v>83</v>
      </c>
      <c r="BK214" s="242">
        <f>ROUND(I214*H214,2)</f>
        <v>0</v>
      </c>
      <c r="BL214" s="18" t="s">
        <v>209</v>
      </c>
      <c r="BM214" s="241" t="s">
        <v>922</v>
      </c>
    </row>
    <row r="215" s="2" customFormat="1" ht="16.5" customHeight="1">
      <c r="A215" s="39"/>
      <c r="B215" s="40"/>
      <c r="C215" s="229" t="s">
        <v>275</v>
      </c>
      <c r="D215" s="229" t="s">
        <v>205</v>
      </c>
      <c r="E215" s="230" t="s">
        <v>586</v>
      </c>
      <c r="F215" s="231" t="s">
        <v>2442</v>
      </c>
      <c r="G215" s="232" t="s">
        <v>797</v>
      </c>
      <c r="H215" s="233">
        <v>1</v>
      </c>
      <c r="I215" s="234"/>
      <c r="J215" s="235">
        <f>ROUND(I215*H215,2)</f>
        <v>0</v>
      </c>
      <c r="K215" s="236"/>
      <c r="L215" s="45"/>
      <c r="M215" s="237" t="s">
        <v>1</v>
      </c>
      <c r="N215" s="238" t="s">
        <v>41</v>
      </c>
      <c r="O215" s="92"/>
      <c r="P215" s="239">
        <f>O215*H215</f>
        <v>0</v>
      </c>
      <c r="Q215" s="239">
        <v>0</v>
      </c>
      <c r="R215" s="239">
        <f>Q215*H215</f>
        <v>0</v>
      </c>
      <c r="S215" s="239">
        <v>0</v>
      </c>
      <c r="T215" s="240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1" t="s">
        <v>209</v>
      </c>
      <c r="AT215" s="241" t="s">
        <v>205</v>
      </c>
      <c r="AU215" s="241" t="s">
        <v>83</v>
      </c>
      <c r="AY215" s="18" t="s">
        <v>203</v>
      </c>
      <c r="BE215" s="242">
        <f>IF(N215="základní",J215,0)</f>
        <v>0</v>
      </c>
      <c r="BF215" s="242">
        <f>IF(N215="snížená",J215,0)</f>
        <v>0</v>
      </c>
      <c r="BG215" s="242">
        <f>IF(N215="zákl. přenesená",J215,0)</f>
        <v>0</v>
      </c>
      <c r="BH215" s="242">
        <f>IF(N215="sníž. přenesená",J215,0)</f>
        <v>0</v>
      </c>
      <c r="BI215" s="242">
        <f>IF(N215="nulová",J215,0)</f>
        <v>0</v>
      </c>
      <c r="BJ215" s="18" t="s">
        <v>83</v>
      </c>
      <c r="BK215" s="242">
        <f>ROUND(I215*H215,2)</f>
        <v>0</v>
      </c>
      <c r="BL215" s="18" t="s">
        <v>209</v>
      </c>
      <c r="BM215" s="241" t="s">
        <v>932</v>
      </c>
    </row>
    <row r="216" s="2" customFormat="1" ht="16.5" customHeight="1">
      <c r="A216" s="39"/>
      <c r="B216" s="40"/>
      <c r="C216" s="229" t="s">
        <v>586</v>
      </c>
      <c r="D216" s="229" t="s">
        <v>205</v>
      </c>
      <c r="E216" s="230" t="s">
        <v>2521</v>
      </c>
      <c r="F216" s="231" t="s">
        <v>2443</v>
      </c>
      <c r="G216" s="232" t="s">
        <v>797</v>
      </c>
      <c r="H216" s="233">
        <v>1</v>
      </c>
      <c r="I216" s="234"/>
      <c r="J216" s="235">
        <f>ROUND(I216*H216,2)</f>
        <v>0</v>
      </c>
      <c r="K216" s="236"/>
      <c r="L216" s="45"/>
      <c r="M216" s="237" t="s">
        <v>1</v>
      </c>
      <c r="N216" s="238" t="s">
        <v>41</v>
      </c>
      <c r="O216" s="92"/>
      <c r="P216" s="239">
        <f>O216*H216</f>
        <v>0</v>
      </c>
      <c r="Q216" s="239">
        <v>0</v>
      </c>
      <c r="R216" s="239">
        <f>Q216*H216</f>
        <v>0</v>
      </c>
      <c r="S216" s="239">
        <v>0</v>
      </c>
      <c r="T216" s="240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1" t="s">
        <v>209</v>
      </c>
      <c r="AT216" s="241" t="s">
        <v>205</v>
      </c>
      <c r="AU216" s="241" t="s">
        <v>83</v>
      </c>
      <c r="AY216" s="18" t="s">
        <v>203</v>
      </c>
      <c r="BE216" s="242">
        <f>IF(N216="základní",J216,0)</f>
        <v>0</v>
      </c>
      <c r="BF216" s="242">
        <f>IF(N216="snížená",J216,0)</f>
        <v>0</v>
      </c>
      <c r="BG216" s="242">
        <f>IF(N216="zákl. přenesená",J216,0)</f>
        <v>0</v>
      </c>
      <c r="BH216" s="242">
        <f>IF(N216="sníž. přenesená",J216,0)</f>
        <v>0</v>
      </c>
      <c r="BI216" s="242">
        <f>IF(N216="nulová",J216,0)</f>
        <v>0</v>
      </c>
      <c r="BJ216" s="18" t="s">
        <v>83</v>
      </c>
      <c r="BK216" s="242">
        <f>ROUND(I216*H216,2)</f>
        <v>0</v>
      </c>
      <c r="BL216" s="18" t="s">
        <v>209</v>
      </c>
      <c r="BM216" s="241" t="s">
        <v>940</v>
      </c>
    </row>
    <row r="217" s="12" customFormat="1" ht="25.92" customHeight="1">
      <c r="A217" s="12"/>
      <c r="B217" s="213"/>
      <c r="C217" s="214"/>
      <c r="D217" s="215" t="s">
        <v>75</v>
      </c>
      <c r="E217" s="216" t="s">
        <v>2522</v>
      </c>
      <c r="F217" s="216" t="s">
        <v>2523</v>
      </c>
      <c r="G217" s="214"/>
      <c r="H217" s="214"/>
      <c r="I217" s="217"/>
      <c r="J217" s="218">
        <f>BK217</f>
        <v>0</v>
      </c>
      <c r="K217" s="214"/>
      <c r="L217" s="219"/>
      <c r="M217" s="220"/>
      <c r="N217" s="221"/>
      <c r="O217" s="221"/>
      <c r="P217" s="222">
        <f>SUM(P218:P228)</f>
        <v>0</v>
      </c>
      <c r="Q217" s="221"/>
      <c r="R217" s="222">
        <f>SUM(R218:R228)</f>
        <v>0</v>
      </c>
      <c r="S217" s="221"/>
      <c r="T217" s="223">
        <f>SUM(T218:T228)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24" t="s">
        <v>83</v>
      </c>
      <c r="AT217" s="225" t="s">
        <v>75</v>
      </c>
      <c r="AU217" s="225" t="s">
        <v>76</v>
      </c>
      <c r="AY217" s="224" t="s">
        <v>203</v>
      </c>
      <c r="BK217" s="226">
        <f>SUM(BK218:BK228)</f>
        <v>0</v>
      </c>
    </row>
    <row r="218" s="2" customFormat="1" ht="16.5" customHeight="1">
      <c r="A218" s="39"/>
      <c r="B218" s="40"/>
      <c r="C218" s="229" t="s">
        <v>280</v>
      </c>
      <c r="D218" s="229" t="s">
        <v>205</v>
      </c>
      <c r="E218" s="230" t="s">
        <v>2524</v>
      </c>
      <c r="F218" s="231" t="s">
        <v>2525</v>
      </c>
      <c r="G218" s="232" t="s">
        <v>797</v>
      </c>
      <c r="H218" s="233">
        <v>1</v>
      </c>
      <c r="I218" s="234"/>
      <c r="J218" s="235">
        <f>ROUND(I218*H218,2)</f>
        <v>0</v>
      </c>
      <c r="K218" s="236"/>
      <c r="L218" s="45"/>
      <c r="M218" s="237" t="s">
        <v>1</v>
      </c>
      <c r="N218" s="238" t="s">
        <v>41</v>
      </c>
      <c r="O218" s="92"/>
      <c r="P218" s="239">
        <f>O218*H218</f>
        <v>0</v>
      </c>
      <c r="Q218" s="239">
        <v>0</v>
      </c>
      <c r="R218" s="239">
        <f>Q218*H218</f>
        <v>0</v>
      </c>
      <c r="S218" s="239">
        <v>0</v>
      </c>
      <c r="T218" s="240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1" t="s">
        <v>209</v>
      </c>
      <c r="AT218" s="241" t="s">
        <v>205</v>
      </c>
      <c r="AU218" s="241" t="s">
        <v>83</v>
      </c>
      <c r="AY218" s="18" t="s">
        <v>203</v>
      </c>
      <c r="BE218" s="242">
        <f>IF(N218="základní",J218,0)</f>
        <v>0</v>
      </c>
      <c r="BF218" s="242">
        <f>IF(N218="snížená",J218,0)</f>
        <v>0</v>
      </c>
      <c r="BG218" s="242">
        <f>IF(N218="zákl. přenesená",J218,0)</f>
        <v>0</v>
      </c>
      <c r="BH218" s="242">
        <f>IF(N218="sníž. přenesená",J218,0)</f>
        <v>0</v>
      </c>
      <c r="BI218" s="242">
        <f>IF(N218="nulová",J218,0)</f>
        <v>0</v>
      </c>
      <c r="BJ218" s="18" t="s">
        <v>83</v>
      </c>
      <c r="BK218" s="242">
        <f>ROUND(I218*H218,2)</f>
        <v>0</v>
      </c>
      <c r="BL218" s="18" t="s">
        <v>209</v>
      </c>
      <c r="BM218" s="241" t="s">
        <v>948</v>
      </c>
    </row>
    <row r="219" s="2" customFormat="1" ht="16.5" customHeight="1">
      <c r="A219" s="39"/>
      <c r="B219" s="40"/>
      <c r="C219" s="229" t="s">
        <v>599</v>
      </c>
      <c r="D219" s="229" t="s">
        <v>205</v>
      </c>
      <c r="E219" s="230" t="s">
        <v>2526</v>
      </c>
      <c r="F219" s="231" t="s">
        <v>2510</v>
      </c>
      <c r="G219" s="232" t="s">
        <v>797</v>
      </c>
      <c r="H219" s="233">
        <v>1</v>
      </c>
      <c r="I219" s="234"/>
      <c r="J219" s="235">
        <f>ROUND(I219*H219,2)</f>
        <v>0</v>
      </c>
      <c r="K219" s="236"/>
      <c r="L219" s="45"/>
      <c r="M219" s="237" t="s">
        <v>1</v>
      </c>
      <c r="N219" s="238" t="s">
        <v>41</v>
      </c>
      <c r="O219" s="92"/>
      <c r="P219" s="239">
        <f>O219*H219</f>
        <v>0</v>
      </c>
      <c r="Q219" s="239">
        <v>0</v>
      </c>
      <c r="R219" s="239">
        <f>Q219*H219</f>
        <v>0</v>
      </c>
      <c r="S219" s="239">
        <v>0</v>
      </c>
      <c r="T219" s="24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1" t="s">
        <v>209</v>
      </c>
      <c r="AT219" s="241" t="s">
        <v>205</v>
      </c>
      <c r="AU219" s="241" t="s">
        <v>83</v>
      </c>
      <c r="AY219" s="18" t="s">
        <v>203</v>
      </c>
      <c r="BE219" s="242">
        <f>IF(N219="základní",J219,0)</f>
        <v>0</v>
      </c>
      <c r="BF219" s="242">
        <f>IF(N219="snížená",J219,0)</f>
        <v>0</v>
      </c>
      <c r="BG219" s="242">
        <f>IF(N219="zákl. přenesená",J219,0)</f>
        <v>0</v>
      </c>
      <c r="BH219" s="242">
        <f>IF(N219="sníž. přenesená",J219,0)</f>
        <v>0</v>
      </c>
      <c r="BI219" s="242">
        <f>IF(N219="nulová",J219,0)</f>
        <v>0</v>
      </c>
      <c r="BJ219" s="18" t="s">
        <v>83</v>
      </c>
      <c r="BK219" s="242">
        <f>ROUND(I219*H219,2)</f>
        <v>0</v>
      </c>
      <c r="BL219" s="18" t="s">
        <v>209</v>
      </c>
      <c r="BM219" s="241" t="s">
        <v>957</v>
      </c>
    </row>
    <row r="220" s="2" customFormat="1" ht="16.5" customHeight="1">
      <c r="A220" s="39"/>
      <c r="B220" s="40"/>
      <c r="C220" s="229" t="s">
        <v>286</v>
      </c>
      <c r="D220" s="229" t="s">
        <v>205</v>
      </c>
      <c r="E220" s="230" t="s">
        <v>2527</v>
      </c>
      <c r="F220" s="231" t="s">
        <v>2497</v>
      </c>
      <c r="G220" s="232" t="s">
        <v>797</v>
      </c>
      <c r="H220" s="233">
        <v>1</v>
      </c>
      <c r="I220" s="234"/>
      <c r="J220" s="235">
        <f>ROUND(I220*H220,2)</f>
        <v>0</v>
      </c>
      <c r="K220" s="236"/>
      <c r="L220" s="45"/>
      <c r="M220" s="237" t="s">
        <v>1</v>
      </c>
      <c r="N220" s="238" t="s">
        <v>41</v>
      </c>
      <c r="O220" s="92"/>
      <c r="P220" s="239">
        <f>O220*H220</f>
        <v>0</v>
      </c>
      <c r="Q220" s="239">
        <v>0</v>
      </c>
      <c r="R220" s="239">
        <f>Q220*H220</f>
        <v>0</v>
      </c>
      <c r="S220" s="239">
        <v>0</v>
      </c>
      <c r="T220" s="240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1" t="s">
        <v>209</v>
      </c>
      <c r="AT220" s="241" t="s">
        <v>205</v>
      </c>
      <c r="AU220" s="241" t="s">
        <v>83</v>
      </c>
      <c r="AY220" s="18" t="s">
        <v>203</v>
      </c>
      <c r="BE220" s="242">
        <f>IF(N220="základní",J220,0)</f>
        <v>0</v>
      </c>
      <c r="BF220" s="242">
        <f>IF(N220="snížená",J220,0)</f>
        <v>0</v>
      </c>
      <c r="BG220" s="242">
        <f>IF(N220="zákl. přenesená",J220,0)</f>
        <v>0</v>
      </c>
      <c r="BH220" s="242">
        <f>IF(N220="sníž. přenesená",J220,0)</f>
        <v>0</v>
      </c>
      <c r="BI220" s="242">
        <f>IF(N220="nulová",J220,0)</f>
        <v>0</v>
      </c>
      <c r="BJ220" s="18" t="s">
        <v>83</v>
      </c>
      <c r="BK220" s="242">
        <f>ROUND(I220*H220,2)</f>
        <v>0</v>
      </c>
      <c r="BL220" s="18" t="s">
        <v>209</v>
      </c>
      <c r="BM220" s="241" t="s">
        <v>970</v>
      </c>
    </row>
    <row r="221" s="2" customFormat="1" ht="16.5" customHeight="1">
      <c r="A221" s="39"/>
      <c r="B221" s="40"/>
      <c r="C221" s="229" t="s">
        <v>609</v>
      </c>
      <c r="D221" s="229" t="s">
        <v>205</v>
      </c>
      <c r="E221" s="230" t="s">
        <v>2528</v>
      </c>
      <c r="F221" s="231" t="s">
        <v>2501</v>
      </c>
      <c r="G221" s="232" t="s">
        <v>797</v>
      </c>
      <c r="H221" s="233">
        <v>3</v>
      </c>
      <c r="I221" s="234"/>
      <c r="J221" s="235">
        <f>ROUND(I221*H221,2)</f>
        <v>0</v>
      </c>
      <c r="K221" s="236"/>
      <c r="L221" s="45"/>
      <c r="M221" s="237" t="s">
        <v>1</v>
      </c>
      <c r="N221" s="238" t="s">
        <v>41</v>
      </c>
      <c r="O221" s="92"/>
      <c r="P221" s="239">
        <f>O221*H221</f>
        <v>0</v>
      </c>
      <c r="Q221" s="239">
        <v>0</v>
      </c>
      <c r="R221" s="239">
        <f>Q221*H221</f>
        <v>0</v>
      </c>
      <c r="S221" s="239">
        <v>0</v>
      </c>
      <c r="T221" s="24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1" t="s">
        <v>209</v>
      </c>
      <c r="AT221" s="241" t="s">
        <v>205</v>
      </c>
      <c r="AU221" s="241" t="s">
        <v>83</v>
      </c>
      <c r="AY221" s="18" t="s">
        <v>203</v>
      </c>
      <c r="BE221" s="242">
        <f>IF(N221="základní",J221,0)</f>
        <v>0</v>
      </c>
      <c r="BF221" s="242">
        <f>IF(N221="snížená",J221,0)</f>
        <v>0</v>
      </c>
      <c r="BG221" s="242">
        <f>IF(N221="zákl. přenesená",J221,0)</f>
        <v>0</v>
      </c>
      <c r="BH221" s="242">
        <f>IF(N221="sníž. přenesená",J221,0)</f>
        <v>0</v>
      </c>
      <c r="BI221" s="242">
        <f>IF(N221="nulová",J221,0)</f>
        <v>0</v>
      </c>
      <c r="BJ221" s="18" t="s">
        <v>83</v>
      </c>
      <c r="BK221" s="242">
        <f>ROUND(I221*H221,2)</f>
        <v>0</v>
      </c>
      <c r="BL221" s="18" t="s">
        <v>209</v>
      </c>
      <c r="BM221" s="241" t="s">
        <v>979</v>
      </c>
    </row>
    <row r="222" s="2" customFormat="1" ht="16.5" customHeight="1">
      <c r="A222" s="39"/>
      <c r="B222" s="40"/>
      <c r="C222" s="229" t="s">
        <v>617</v>
      </c>
      <c r="D222" s="229" t="s">
        <v>205</v>
      </c>
      <c r="E222" s="230" t="s">
        <v>624</v>
      </c>
      <c r="F222" s="231" t="s">
        <v>2502</v>
      </c>
      <c r="G222" s="232" t="s">
        <v>797</v>
      </c>
      <c r="H222" s="233">
        <v>3</v>
      </c>
      <c r="I222" s="234"/>
      <c r="J222" s="235">
        <f>ROUND(I222*H222,2)</f>
        <v>0</v>
      </c>
      <c r="K222" s="236"/>
      <c r="L222" s="45"/>
      <c r="M222" s="237" t="s">
        <v>1</v>
      </c>
      <c r="N222" s="238" t="s">
        <v>41</v>
      </c>
      <c r="O222" s="92"/>
      <c r="P222" s="239">
        <f>O222*H222</f>
        <v>0</v>
      </c>
      <c r="Q222" s="239">
        <v>0</v>
      </c>
      <c r="R222" s="239">
        <f>Q222*H222</f>
        <v>0</v>
      </c>
      <c r="S222" s="239">
        <v>0</v>
      </c>
      <c r="T222" s="240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1" t="s">
        <v>209</v>
      </c>
      <c r="AT222" s="241" t="s">
        <v>205</v>
      </c>
      <c r="AU222" s="241" t="s">
        <v>83</v>
      </c>
      <c r="AY222" s="18" t="s">
        <v>203</v>
      </c>
      <c r="BE222" s="242">
        <f>IF(N222="základní",J222,0)</f>
        <v>0</v>
      </c>
      <c r="BF222" s="242">
        <f>IF(N222="snížená",J222,0)</f>
        <v>0</v>
      </c>
      <c r="BG222" s="242">
        <f>IF(N222="zákl. přenesená",J222,0)</f>
        <v>0</v>
      </c>
      <c r="BH222" s="242">
        <f>IF(N222="sníž. přenesená",J222,0)</f>
        <v>0</v>
      </c>
      <c r="BI222" s="242">
        <f>IF(N222="nulová",J222,0)</f>
        <v>0</v>
      </c>
      <c r="BJ222" s="18" t="s">
        <v>83</v>
      </c>
      <c r="BK222" s="242">
        <f>ROUND(I222*H222,2)</f>
        <v>0</v>
      </c>
      <c r="BL222" s="18" t="s">
        <v>209</v>
      </c>
      <c r="BM222" s="241" t="s">
        <v>987</v>
      </c>
    </row>
    <row r="223" s="2" customFormat="1" ht="16.5" customHeight="1">
      <c r="A223" s="39"/>
      <c r="B223" s="40"/>
      <c r="C223" s="229" t="s">
        <v>624</v>
      </c>
      <c r="D223" s="229" t="s">
        <v>205</v>
      </c>
      <c r="E223" s="230" t="s">
        <v>629</v>
      </c>
      <c r="F223" s="231" t="s">
        <v>2503</v>
      </c>
      <c r="G223" s="232" t="s">
        <v>797</v>
      </c>
      <c r="H223" s="233">
        <v>4</v>
      </c>
      <c r="I223" s="234"/>
      <c r="J223" s="235">
        <f>ROUND(I223*H223,2)</f>
        <v>0</v>
      </c>
      <c r="K223" s="236"/>
      <c r="L223" s="45"/>
      <c r="M223" s="237" t="s">
        <v>1</v>
      </c>
      <c r="N223" s="238" t="s">
        <v>41</v>
      </c>
      <c r="O223" s="92"/>
      <c r="P223" s="239">
        <f>O223*H223</f>
        <v>0</v>
      </c>
      <c r="Q223" s="239">
        <v>0</v>
      </c>
      <c r="R223" s="239">
        <f>Q223*H223</f>
        <v>0</v>
      </c>
      <c r="S223" s="239">
        <v>0</v>
      </c>
      <c r="T223" s="24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1" t="s">
        <v>209</v>
      </c>
      <c r="AT223" s="241" t="s">
        <v>205</v>
      </c>
      <c r="AU223" s="241" t="s">
        <v>83</v>
      </c>
      <c r="AY223" s="18" t="s">
        <v>203</v>
      </c>
      <c r="BE223" s="242">
        <f>IF(N223="základní",J223,0)</f>
        <v>0</v>
      </c>
      <c r="BF223" s="242">
        <f>IF(N223="snížená",J223,0)</f>
        <v>0</v>
      </c>
      <c r="BG223" s="242">
        <f>IF(N223="zákl. přenesená",J223,0)</f>
        <v>0</v>
      </c>
      <c r="BH223" s="242">
        <f>IF(N223="sníž. přenesená",J223,0)</f>
        <v>0</v>
      </c>
      <c r="BI223" s="242">
        <f>IF(N223="nulová",J223,0)</f>
        <v>0</v>
      </c>
      <c r="BJ223" s="18" t="s">
        <v>83</v>
      </c>
      <c r="BK223" s="242">
        <f>ROUND(I223*H223,2)</f>
        <v>0</v>
      </c>
      <c r="BL223" s="18" t="s">
        <v>209</v>
      </c>
      <c r="BM223" s="241" t="s">
        <v>995</v>
      </c>
    </row>
    <row r="224" s="2" customFormat="1" ht="24.15" customHeight="1">
      <c r="A224" s="39"/>
      <c r="B224" s="40"/>
      <c r="C224" s="229" t="s">
        <v>629</v>
      </c>
      <c r="D224" s="229" t="s">
        <v>205</v>
      </c>
      <c r="E224" s="230" t="s">
        <v>634</v>
      </c>
      <c r="F224" s="231" t="s">
        <v>2438</v>
      </c>
      <c r="G224" s="232" t="s">
        <v>930</v>
      </c>
      <c r="H224" s="233">
        <v>70</v>
      </c>
      <c r="I224" s="234"/>
      <c r="J224" s="235">
        <f>ROUND(I224*H224,2)</f>
        <v>0</v>
      </c>
      <c r="K224" s="236"/>
      <c r="L224" s="45"/>
      <c r="M224" s="237" t="s">
        <v>1</v>
      </c>
      <c r="N224" s="238" t="s">
        <v>41</v>
      </c>
      <c r="O224" s="92"/>
      <c r="P224" s="239">
        <f>O224*H224</f>
        <v>0</v>
      </c>
      <c r="Q224" s="239">
        <v>0</v>
      </c>
      <c r="R224" s="239">
        <f>Q224*H224</f>
        <v>0</v>
      </c>
      <c r="S224" s="239">
        <v>0</v>
      </c>
      <c r="T224" s="240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1" t="s">
        <v>209</v>
      </c>
      <c r="AT224" s="241" t="s">
        <v>205</v>
      </c>
      <c r="AU224" s="241" t="s">
        <v>83</v>
      </c>
      <c r="AY224" s="18" t="s">
        <v>203</v>
      </c>
      <c r="BE224" s="242">
        <f>IF(N224="základní",J224,0)</f>
        <v>0</v>
      </c>
      <c r="BF224" s="242">
        <f>IF(N224="snížená",J224,0)</f>
        <v>0</v>
      </c>
      <c r="BG224" s="242">
        <f>IF(N224="zákl. přenesená",J224,0)</f>
        <v>0</v>
      </c>
      <c r="BH224" s="242">
        <f>IF(N224="sníž. přenesená",J224,0)</f>
        <v>0</v>
      </c>
      <c r="BI224" s="242">
        <f>IF(N224="nulová",J224,0)</f>
        <v>0</v>
      </c>
      <c r="BJ224" s="18" t="s">
        <v>83</v>
      </c>
      <c r="BK224" s="242">
        <f>ROUND(I224*H224,2)</f>
        <v>0</v>
      </c>
      <c r="BL224" s="18" t="s">
        <v>209</v>
      </c>
      <c r="BM224" s="241" t="s">
        <v>1003</v>
      </c>
    </row>
    <row r="225" s="2" customFormat="1" ht="16.5" customHeight="1">
      <c r="A225" s="39"/>
      <c r="B225" s="40"/>
      <c r="C225" s="229" t="s">
        <v>634</v>
      </c>
      <c r="D225" s="229" t="s">
        <v>205</v>
      </c>
      <c r="E225" s="230" t="s">
        <v>642</v>
      </c>
      <c r="F225" s="231" t="s">
        <v>2439</v>
      </c>
      <c r="G225" s="232" t="s">
        <v>930</v>
      </c>
      <c r="H225" s="233">
        <v>110</v>
      </c>
      <c r="I225" s="234"/>
      <c r="J225" s="235">
        <f>ROUND(I225*H225,2)</f>
        <v>0</v>
      </c>
      <c r="K225" s="236"/>
      <c r="L225" s="45"/>
      <c r="M225" s="237" t="s">
        <v>1</v>
      </c>
      <c r="N225" s="238" t="s">
        <v>41</v>
      </c>
      <c r="O225" s="92"/>
      <c r="P225" s="239">
        <f>O225*H225</f>
        <v>0</v>
      </c>
      <c r="Q225" s="239">
        <v>0</v>
      </c>
      <c r="R225" s="239">
        <f>Q225*H225</f>
        <v>0</v>
      </c>
      <c r="S225" s="239">
        <v>0</v>
      </c>
      <c r="T225" s="24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1" t="s">
        <v>209</v>
      </c>
      <c r="AT225" s="241" t="s">
        <v>205</v>
      </c>
      <c r="AU225" s="241" t="s">
        <v>83</v>
      </c>
      <c r="AY225" s="18" t="s">
        <v>203</v>
      </c>
      <c r="BE225" s="242">
        <f>IF(N225="základní",J225,0)</f>
        <v>0</v>
      </c>
      <c r="BF225" s="242">
        <f>IF(N225="snížená",J225,0)</f>
        <v>0</v>
      </c>
      <c r="BG225" s="242">
        <f>IF(N225="zákl. přenesená",J225,0)</f>
        <v>0</v>
      </c>
      <c r="BH225" s="242">
        <f>IF(N225="sníž. přenesená",J225,0)</f>
        <v>0</v>
      </c>
      <c r="BI225" s="242">
        <f>IF(N225="nulová",J225,0)</f>
        <v>0</v>
      </c>
      <c r="BJ225" s="18" t="s">
        <v>83</v>
      </c>
      <c r="BK225" s="242">
        <f>ROUND(I225*H225,2)</f>
        <v>0</v>
      </c>
      <c r="BL225" s="18" t="s">
        <v>209</v>
      </c>
      <c r="BM225" s="241" t="s">
        <v>1011</v>
      </c>
    </row>
    <row r="226" s="2" customFormat="1" ht="16.5" customHeight="1">
      <c r="A226" s="39"/>
      <c r="B226" s="40"/>
      <c r="C226" s="229" t="s">
        <v>642</v>
      </c>
      <c r="D226" s="229" t="s">
        <v>205</v>
      </c>
      <c r="E226" s="230" t="s">
        <v>648</v>
      </c>
      <c r="F226" s="231" t="s">
        <v>2441</v>
      </c>
      <c r="G226" s="232" t="s">
        <v>797</v>
      </c>
      <c r="H226" s="233">
        <v>1</v>
      </c>
      <c r="I226" s="234"/>
      <c r="J226" s="235">
        <f>ROUND(I226*H226,2)</f>
        <v>0</v>
      </c>
      <c r="K226" s="236"/>
      <c r="L226" s="45"/>
      <c r="M226" s="237" t="s">
        <v>1</v>
      </c>
      <c r="N226" s="238" t="s">
        <v>41</v>
      </c>
      <c r="O226" s="92"/>
      <c r="P226" s="239">
        <f>O226*H226</f>
        <v>0</v>
      </c>
      <c r="Q226" s="239">
        <v>0</v>
      </c>
      <c r="R226" s="239">
        <f>Q226*H226</f>
        <v>0</v>
      </c>
      <c r="S226" s="239">
        <v>0</v>
      </c>
      <c r="T226" s="240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1" t="s">
        <v>209</v>
      </c>
      <c r="AT226" s="241" t="s">
        <v>205</v>
      </c>
      <c r="AU226" s="241" t="s">
        <v>83</v>
      </c>
      <c r="AY226" s="18" t="s">
        <v>203</v>
      </c>
      <c r="BE226" s="242">
        <f>IF(N226="základní",J226,0)</f>
        <v>0</v>
      </c>
      <c r="BF226" s="242">
        <f>IF(N226="snížená",J226,0)</f>
        <v>0</v>
      </c>
      <c r="BG226" s="242">
        <f>IF(N226="zákl. přenesená",J226,0)</f>
        <v>0</v>
      </c>
      <c r="BH226" s="242">
        <f>IF(N226="sníž. přenesená",J226,0)</f>
        <v>0</v>
      </c>
      <c r="BI226" s="242">
        <f>IF(N226="nulová",J226,0)</f>
        <v>0</v>
      </c>
      <c r="BJ226" s="18" t="s">
        <v>83</v>
      </c>
      <c r="BK226" s="242">
        <f>ROUND(I226*H226,2)</f>
        <v>0</v>
      </c>
      <c r="BL226" s="18" t="s">
        <v>209</v>
      </c>
      <c r="BM226" s="241" t="s">
        <v>341</v>
      </c>
    </row>
    <row r="227" s="2" customFormat="1" ht="16.5" customHeight="1">
      <c r="A227" s="39"/>
      <c r="B227" s="40"/>
      <c r="C227" s="229" t="s">
        <v>648</v>
      </c>
      <c r="D227" s="229" t="s">
        <v>205</v>
      </c>
      <c r="E227" s="230" t="s">
        <v>655</v>
      </c>
      <c r="F227" s="231" t="s">
        <v>2442</v>
      </c>
      <c r="G227" s="232" t="s">
        <v>797</v>
      </c>
      <c r="H227" s="233">
        <v>1</v>
      </c>
      <c r="I227" s="234"/>
      <c r="J227" s="235">
        <f>ROUND(I227*H227,2)</f>
        <v>0</v>
      </c>
      <c r="K227" s="236"/>
      <c r="L227" s="45"/>
      <c r="M227" s="237" t="s">
        <v>1</v>
      </c>
      <c r="N227" s="238" t="s">
        <v>41</v>
      </c>
      <c r="O227" s="92"/>
      <c r="P227" s="239">
        <f>O227*H227</f>
        <v>0</v>
      </c>
      <c r="Q227" s="239">
        <v>0</v>
      </c>
      <c r="R227" s="239">
        <f>Q227*H227</f>
        <v>0</v>
      </c>
      <c r="S227" s="239">
        <v>0</v>
      </c>
      <c r="T227" s="24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1" t="s">
        <v>209</v>
      </c>
      <c r="AT227" s="241" t="s">
        <v>205</v>
      </c>
      <c r="AU227" s="241" t="s">
        <v>83</v>
      </c>
      <c r="AY227" s="18" t="s">
        <v>203</v>
      </c>
      <c r="BE227" s="242">
        <f>IF(N227="základní",J227,0)</f>
        <v>0</v>
      </c>
      <c r="BF227" s="242">
        <f>IF(N227="snížená",J227,0)</f>
        <v>0</v>
      </c>
      <c r="BG227" s="242">
        <f>IF(N227="zákl. přenesená",J227,0)</f>
        <v>0</v>
      </c>
      <c r="BH227" s="242">
        <f>IF(N227="sníž. přenesená",J227,0)</f>
        <v>0</v>
      </c>
      <c r="BI227" s="242">
        <f>IF(N227="nulová",J227,0)</f>
        <v>0</v>
      </c>
      <c r="BJ227" s="18" t="s">
        <v>83</v>
      </c>
      <c r="BK227" s="242">
        <f>ROUND(I227*H227,2)</f>
        <v>0</v>
      </c>
      <c r="BL227" s="18" t="s">
        <v>209</v>
      </c>
      <c r="BM227" s="241" t="s">
        <v>346</v>
      </c>
    </row>
    <row r="228" s="2" customFormat="1" ht="16.5" customHeight="1">
      <c r="A228" s="39"/>
      <c r="B228" s="40"/>
      <c r="C228" s="229" t="s">
        <v>655</v>
      </c>
      <c r="D228" s="229" t="s">
        <v>205</v>
      </c>
      <c r="E228" s="230" t="s">
        <v>2529</v>
      </c>
      <c r="F228" s="231" t="s">
        <v>2443</v>
      </c>
      <c r="G228" s="232" t="s">
        <v>797</v>
      </c>
      <c r="H228" s="233">
        <v>1</v>
      </c>
      <c r="I228" s="234"/>
      <c r="J228" s="235">
        <f>ROUND(I228*H228,2)</f>
        <v>0</v>
      </c>
      <c r="K228" s="236"/>
      <c r="L228" s="45"/>
      <c r="M228" s="237" t="s">
        <v>1</v>
      </c>
      <c r="N228" s="238" t="s">
        <v>41</v>
      </c>
      <c r="O228" s="92"/>
      <c r="P228" s="239">
        <f>O228*H228</f>
        <v>0</v>
      </c>
      <c r="Q228" s="239">
        <v>0</v>
      </c>
      <c r="R228" s="239">
        <f>Q228*H228</f>
        <v>0</v>
      </c>
      <c r="S228" s="239">
        <v>0</v>
      </c>
      <c r="T228" s="240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41" t="s">
        <v>209</v>
      </c>
      <c r="AT228" s="241" t="s">
        <v>205</v>
      </c>
      <c r="AU228" s="241" t="s">
        <v>83</v>
      </c>
      <c r="AY228" s="18" t="s">
        <v>203</v>
      </c>
      <c r="BE228" s="242">
        <f>IF(N228="základní",J228,0)</f>
        <v>0</v>
      </c>
      <c r="BF228" s="242">
        <f>IF(N228="snížená",J228,0)</f>
        <v>0</v>
      </c>
      <c r="BG228" s="242">
        <f>IF(N228="zákl. přenesená",J228,0)</f>
        <v>0</v>
      </c>
      <c r="BH228" s="242">
        <f>IF(N228="sníž. přenesená",J228,0)</f>
        <v>0</v>
      </c>
      <c r="BI228" s="242">
        <f>IF(N228="nulová",J228,0)</f>
        <v>0</v>
      </c>
      <c r="BJ228" s="18" t="s">
        <v>83</v>
      </c>
      <c r="BK228" s="242">
        <f>ROUND(I228*H228,2)</f>
        <v>0</v>
      </c>
      <c r="BL228" s="18" t="s">
        <v>209</v>
      </c>
      <c r="BM228" s="241" t="s">
        <v>1033</v>
      </c>
    </row>
    <row r="229" s="12" customFormat="1" ht="25.92" customHeight="1">
      <c r="A229" s="12"/>
      <c r="B229" s="213"/>
      <c r="C229" s="214"/>
      <c r="D229" s="215" t="s">
        <v>75</v>
      </c>
      <c r="E229" s="216" t="s">
        <v>2530</v>
      </c>
      <c r="F229" s="216" t="s">
        <v>2531</v>
      </c>
      <c r="G229" s="214"/>
      <c r="H229" s="214"/>
      <c r="I229" s="217"/>
      <c r="J229" s="218">
        <f>BK229</f>
        <v>0</v>
      </c>
      <c r="K229" s="214"/>
      <c r="L229" s="219"/>
      <c r="M229" s="220"/>
      <c r="N229" s="221"/>
      <c r="O229" s="221"/>
      <c r="P229" s="222">
        <f>SUM(P230:P244)</f>
        <v>0</v>
      </c>
      <c r="Q229" s="221"/>
      <c r="R229" s="222">
        <f>SUM(R230:R244)</f>
        <v>0</v>
      </c>
      <c r="S229" s="221"/>
      <c r="T229" s="223">
        <f>SUM(T230:T244)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24" t="s">
        <v>83</v>
      </c>
      <c r="AT229" s="225" t="s">
        <v>75</v>
      </c>
      <c r="AU229" s="225" t="s">
        <v>76</v>
      </c>
      <c r="AY229" s="224" t="s">
        <v>203</v>
      </c>
      <c r="BK229" s="226">
        <f>SUM(BK230:BK244)</f>
        <v>0</v>
      </c>
    </row>
    <row r="230" s="2" customFormat="1" ht="16.5" customHeight="1">
      <c r="A230" s="39"/>
      <c r="B230" s="40"/>
      <c r="C230" s="229" t="s">
        <v>661</v>
      </c>
      <c r="D230" s="229" t="s">
        <v>205</v>
      </c>
      <c r="E230" s="230" t="s">
        <v>671</v>
      </c>
      <c r="F230" s="231" t="s">
        <v>2532</v>
      </c>
      <c r="G230" s="232" t="s">
        <v>797</v>
      </c>
      <c r="H230" s="233">
        <v>4</v>
      </c>
      <c r="I230" s="234"/>
      <c r="J230" s="235">
        <f>ROUND(I230*H230,2)</f>
        <v>0</v>
      </c>
      <c r="K230" s="236"/>
      <c r="L230" s="45"/>
      <c r="M230" s="237" t="s">
        <v>1</v>
      </c>
      <c r="N230" s="238" t="s">
        <v>41</v>
      </c>
      <c r="O230" s="92"/>
      <c r="P230" s="239">
        <f>O230*H230</f>
        <v>0</v>
      </c>
      <c r="Q230" s="239">
        <v>0</v>
      </c>
      <c r="R230" s="239">
        <f>Q230*H230</f>
        <v>0</v>
      </c>
      <c r="S230" s="239">
        <v>0</v>
      </c>
      <c r="T230" s="240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1" t="s">
        <v>209</v>
      </c>
      <c r="AT230" s="241" t="s">
        <v>205</v>
      </c>
      <c r="AU230" s="241" t="s">
        <v>83</v>
      </c>
      <c r="AY230" s="18" t="s">
        <v>203</v>
      </c>
      <c r="BE230" s="242">
        <f>IF(N230="základní",J230,0)</f>
        <v>0</v>
      </c>
      <c r="BF230" s="242">
        <f>IF(N230="snížená",J230,0)</f>
        <v>0</v>
      </c>
      <c r="BG230" s="242">
        <f>IF(N230="zákl. přenesená",J230,0)</f>
        <v>0</v>
      </c>
      <c r="BH230" s="242">
        <f>IF(N230="sníž. přenesená",J230,0)</f>
        <v>0</v>
      </c>
      <c r="BI230" s="242">
        <f>IF(N230="nulová",J230,0)</f>
        <v>0</v>
      </c>
      <c r="BJ230" s="18" t="s">
        <v>83</v>
      </c>
      <c r="BK230" s="242">
        <f>ROUND(I230*H230,2)</f>
        <v>0</v>
      </c>
      <c r="BL230" s="18" t="s">
        <v>209</v>
      </c>
      <c r="BM230" s="241" t="s">
        <v>1049</v>
      </c>
    </row>
    <row r="231" s="2" customFormat="1">
      <c r="A231" s="39"/>
      <c r="B231" s="40"/>
      <c r="C231" s="41"/>
      <c r="D231" s="245" t="s">
        <v>474</v>
      </c>
      <c r="E231" s="41"/>
      <c r="F231" s="276" t="s">
        <v>2533</v>
      </c>
      <c r="G231" s="41"/>
      <c r="H231" s="41"/>
      <c r="I231" s="277"/>
      <c r="J231" s="41"/>
      <c r="K231" s="41"/>
      <c r="L231" s="45"/>
      <c r="M231" s="278"/>
      <c r="N231" s="279"/>
      <c r="O231" s="92"/>
      <c r="P231" s="92"/>
      <c r="Q231" s="92"/>
      <c r="R231" s="92"/>
      <c r="S231" s="92"/>
      <c r="T231" s="93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474</v>
      </c>
      <c r="AU231" s="18" t="s">
        <v>83</v>
      </c>
    </row>
    <row r="232" s="2" customFormat="1" ht="16.5" customHeight="1">
      <c r="A232" s="39"/>
      <c r="B232" s="40"/>
      <c r="C232" s="229" t="s">
        <v>671</v>
      </c>
      <c r="D232" s="229" t="s">
        <v>205</v>
      </c>
      <c r="E232" s="230" t="s">
        <v>676</v>
      </c>
      <c r="F232" s="231" t="s">
        <v>2534</v>
      </c>
      <c r="G232" s="232" t="s">
        <v>960</v>
      </c>
      <c r="H232" s="233">
        <v>38</v>
      </c>
      <c r="I232" s="234"/>
      <c r="J232" s="235">
        <f>ROUND(I232*H232,2)</f>
        <v>0</v>
      </c>
      <c r="K232" s="236"/>
      <c r="L232" s="45"/>
      <c r="M232" s="237" t="s">
        <v>1</v>
      </c>
      <c r="N232" s="238" t="s">
        <v>41</v>
      </c>
      <c r="O232" s="92"/>
      <c r="P232" s="239">
        <f>O232*H232</f>
        <v>0</v>
      </c>
      <c r="Q232" s="239">
        <v>0</v>
      </c>
      <c r="R232" s="239">
        <f>Q232*H232</f>
        <v>0</v>
      </c>
      <c r="S232" s="239">
        <v>0</v>
      </c>
      <c r="T232" s="240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1" t="s">
        <v>209</v>
      </c>
      <c r="AT232" s="241" t="s">
        <v>205</v>
      </c>
      <c r="AU232" s="241" t="s">
        <v>83</v>
      </c>
      <c r="AY232" s="18" t="s">
        <v>203</v>
      </c>
      <c r="BE232" s="242">
        <f>IF(N232="základní",J232,0)</f>
        <v>0</v>
      </c>
      <c r="BF232" s="242">
        <f>IF(N232="snížená",J232,0)</f>
        <v>0</v>
      </c>
      <c r="BG232" s="242">
        <f>IF(N232="zákl. přenesená",J232,0)</f>
        <v>0</v>
      </c>
      <c r="BH232" s="242">
        <f>IF(N232="sníž. přenesená",J232,0)</f>
        <v>0</v>
      </c>
      <c r="BI232" s="242">
        <f>IF(N232="nulová",J232,0)</f>
        <v>0</v>
      </c>
      <c r="BJ232" s="18" t="s">
        <v>83</v>
      </c>
      <c r="BK232" s="242">
        <f>ROUND(I232*H232,2)</f>
        <v>0</v>
      </c>
      <c r="BL232" s="18" t="s">
        <v>209</v>
      </c>
      <c r="BM232" s="241" t="s">
        <v>1057</v>
      </c>
    </row>
    <row r="233" s="2" customFormat="1">
      <c r="A233" s="39"/>
      <c r="B233" s="40"/>
      <c r="C233" s="41"/>
      <c r="D233" s="245" t="s">
        <v>474</v>
      </c>
      <c r="E233" s="41"/>
      <c r="F233" s="276" t="s">
        <v>2533</v>
      </c>
      <c r="G233" s="41"/>
      <c r="H233" s="41"/>
      <c r="I233" s="277"/>
      <c r="J233" s="41"/>
      <c r="K233" s="41"/>
      <c r="L233" s="45"/>
      <c r="M233" s="278"/>
      <c r="N233" s="279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474</v>
      </c>
      <c r="AU233" s="18" t="s">
        <v>83</v>
      </c>
    </row>
    <row r="234" s="2" customFormat="1" ht="21.75" customHeight="1">
      <c r="A234" s="39"/>
      <c r="B234" s="40"/>
      <c r="C234" s="229" t="s">
        <v>676</v>
      </c>
      <c r="D234" s="229" t="s">
        <v>205</v>
      </c>
      <c r="E234" s="230" t="s">
        <v>681</v>
      </c>
      <c r="F234" s="231" t="s">
        <v>2535</v>
      </c>
      <c r="G234" s="232" t="s">
        <v>960</v>
      </c>
      <c r="H234" s="233">
        <v>80</v>
      </c>
      <c r="I234" s="234"/>
      <c r="J234" s="235">
        <f>ROUND(I234*H234,2)</f>
        <v>0</v>
      </c>
      <c r="K234" s="236"/>
      <c r="L234" s="45"/>
      <c r="M234" s="237" t="s">
        <v>1</v>
      </c>
      <c r="N234" s="238" t="s">
        <v>41</v>
      </c>
      <c r="O234" s="92"/>
      <c r="P234" s="239">
        <f>O234*H234</f>
        <v>0</v>
      </c>
      <c r="Q234" s="239">
        <v>0</v>
      </c>
      <c r="R234" s="239">
        <f>Q234*H234</f>
        <v>0</v>
      </c>
      <c r="S234" s="239">
        <v>0</v>
      </c>
      <c r="T234" s="240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1" t="s">
        <v>209</v>
      </c>
      <c r="AT234" s="241" t="s">
        <v>205</v>
      </c>
      <c r="AU234" s="241" t="s">
        <v>83</v>
      </c>
      <c r="AY234" s="18" t="s">
        <v>203</v>
      </c>
      <c r="BE234" s="242">
        <f>IF(N234="základní",J234,0)</f>
        <v>0</v>
      </c>
      <c r="BF234" s="242">
        <f>IF(N234="snížená",J234,0)</f>
        <v>0</v>
      </c>
      <c r="BG234" s="242">
        <f>IF(N234="zákl. přenesená",J234,0)</f>
        <v>0</v>
      </c>
      <c r="BH234" s="242">
        <f>IF(N234="sníž. přenesená",J234,0)</f>
        <v>0</v>
      </c>
      <c r="BI234" s="242">
        <f>IF(N234="nulová",J234,0)</f>
        <v>0</v>
      </c>
      <c r="BJ234" s="18" t="s">
        <v>83</v>
      </c>
      <c r="BK234" s="242">
        <f>ROUND(I234*H234,2)</f>
        <v>0</v>
      </c>
      <c r="BL234" s="18" t="s">
        <v>209</v>
      </c>
      <c r="BM234" s="241" t="s">
        <v>359</v>
      </c>
    </row>
    <row r="235" s="2" customFormat="1">
      <c r="A235" s="39"/>
      <c r="B235" s="40"/>
      <c r="C235" s="41"/>
      <c r="D235" s="245" t="s">
        <v>474</v>
      </c>
      <c r="E235" s="41"/>
      <c r="F235" s="276" t="s">
        <v>2533</v>
      </c>
      <c r="G235" s="41"/>
      <c r="H235" s="41"/>
      <c r="I235" s="277"/>
      <c r="J235" s="41"/>
      <c r="K235" s="41"/>
      <c r="L235" s="45"/>
      <c r="M235" s="278"/>
      <c r="N235" s="279"/>
      <c r="O235" s="92"/>
      <c r="P235" s="92"/>
      <c r="Q235" s="92"/>
      <c r="R235" s="92"/>
      <c r="S235" s="92"/>
      <c r="T235" s="93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474</v>
      </c>
      <c r="AU235" s="18" t="s">
        <v>83</v>
      </c>
    </row>
    <row r="236" s="2" customFormat="1" ht="16.5" customHeight="1">
      <c r="A236" s="39"/>
      <c r="B236" s="40"/>
      <c r="C236" s="229" t="s">
        <v>681</v>
      </c>
      <c r="D236" s="229" t="s">
        <v>205</v>
      </c>
      <c r="E236" s="230" t="s">
        <v>687</v>
      </c>
      <c r="F236" s="231" t="s">
        <v>2536</v>
      </c>
      <c r="G236" s="232" t="s">
        <v>960</v>
      </c>
      <c r="H236" s="233">
        <v>30</v>
      </c>
      <c r="I236" s="234"/>
      <c r="J236" s="235">
        <f>ROUND(I236*H236,2)</f>
        <v>0</v>
      </c>
      <c r="K236" s="236"/>
      <c r="L236" s="45"/>
      <c r="M236" s="237" t="s">
        <v>1</v>
      </c>
      <c r="N236" s="238" t="s">
        <v>41</v>
      </c>
      <c r="O236" s="92"/>
      <c r="P236" s="239">
        <f>O236*H236</f>
        <v>0</v>
      </c>
      <c r="Q236" s="239">
        <v>0</v>
      </c>
      <c r="R236" s="239">
        <f>Q236*H236</f>
        <v>0</v>
      </c>
      <c r="S236" s="239">
        <v>0</v>
      </c>
      <c r="T236" s="240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41" t="s">
        <v>209</v>
      </c>
      <c r="AT236" s="241" t="s">
        <v>205</v>
      </c>
      <c r="AU236" s="241" t="s">
        <v>83</v>
      </c>
      <c r="AY236" s="18" t="s">
        <v>203</v>
      </c>
      <c r="BE236" s="242">
        <f>IF(N236="základní",J236,0)</f>
        <v>0</v>
      </c>
      <c r="BF236" s="242">
        <f>IF(N236="snížená",J236,0)</f>
        <v>0</v>
      </c>
      <c r="BG236" s="242">
        <f>IF(N236="zákl. přenesená",J236,0)</f>
        <v>0</v>
      </c>
      <c r="BH236" s="242">
        <f>IF(N236="sníž. přenesená",J236,0)</f>
        <v>0</v>
      </c>
      <c r="BI236" s="242">
        <f>IF(N236="nulová",J236,0)</f>
        <v>0</v>
      </c>
      <c r="BJ236" s="18" t="s">
        <v>83</v>
      </c>
      <c r="BK236" s="242">
        <f>ROUND(I236*H236,2)</f>
        <v>0</v>
      </c>
      <c r="BL236" s="18" t="s">
        <v>209</v>
      </c>
      <c r="BM236" s="241" t="s">
        <v>1072</v>
      </c>
    </row>
    <row r="237" s="2" customFormat="1">
      <c r="A237" s="39"/>
      <c r="B237" s="40"/>
      <c r="C237" s="41"/>
      <c r="D237" s="245" t="s">
        <v>474</v>
      </c>
      <c r="E237" s="41"/>
      <c r="F237" s="276" t="s">
        <v>2533</v>
      </c>
      <c r="G237" s="41"/>
      <c r="H237" s="41"/>
      <c r="I237" s="277"/>
      <c r="J237" s="41"/>
      <c r="K237" s="41"/>
      <c r="L237" s="45"/>
      <c r="M237" s="278"/>
      <c r="N237" s="279"/>
      <c r="O237" s="92"/>
      <c r="P237" s="92"/>
      <c r="Q237" s="92"/>
      <c r="R237" s="92"/>
      <c r="S237" s="92"/>
      <c r="T237" s="93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474</v>
      </c>
      <c r="AU237" s="18" t="s">
        <v>83</v>
      </c>
    </row>
    <row r="238" s="2" customFormat="1" ht="16.5" customHeight="1">
      <c r="A238" s="39"/>
      <c r="B238" s="40"/>
      <c r="C238" s="229" t="s">
        <v>687</v>
      </c>
      <c r="D238" s="229" t="s">
        <v>205</v>
      </c>
      <c r="E238" s="230" t="s">
        <v>692</v>
      </c>
      <c r="F238" s="231" t="s">
        <v>2537</v>
      </c>
      <c r="G238" s="232" t="s">
        <v>960</v>
      </c>
      <c r="H238" s="233">
        <v>50</v>
      </c>
      <c r="I238" s="234"/>
      <c r="J238" s="235">
        <f>ROUND(I238*H238,2)</f>
        <v>0</v>
      </c>
      <c r="K238" s="236"/>
      <c r="L238" s="45"/>
      <c r="M238" s="237" t="s">
        <v>1</v>
      </c>
      <c r="N238" s="238" t="s">
        <v>41</v>
      </c>
      <c r="O238" s="92"/>
      <c r="P238" s="239">
        <f>O238*H238</f>
        <v>0</v>
      </c>
      <c r="Q238" s="239">
        <v>0</v>
      </c>
      <c r="R238" s="239">
        <f>Q238*H238</f>
        <v>0</v>
      </c>
      <c r="S238" s="239">
        <v>0</v>
      </c>
      <c r="T238" s="240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1" t="s">
        <v>209</v>
      </c>
      <c r="AT238" s="241" t="s">
        <v>205</v>
      </c>
      <c r="AU238" s="241" t="s">
        <v>83</v>
      </c>
      <c r="AY238" s="18" t="s">
        <v>203</v>
      </c>
      <c r="BE238" s="242">
        <f>IF(N238="základní",J238,0)</f>
        <v>0</v>
      </c>
      <c r="BF238" s="242">
        <f>IF(N238="snížená",J238,0)</f>
        <v>0</v>
      </c>
      <c r="BG238" s="242">
        <f>IF(N238="zákl. přenesená",J238,0)</f>
        <v>0</v>
      </c>
      <c r="BH238" s="242">
        <f>IF(N238="sníž. přenesená",J238,0)</f>
        <v>0</v>
      </c>
      <c r="BI238" s="242">
        <f>IF(N238="nulová",J238,0)</f>
        <v>0</v>
      </c>
      <c r="BJ238" s="18" t="s">
        <v>83</v>
      </c>
      <c r="BK238" s="242">
        <f>ROUND(I238*H238,2)</f>
        <v>0</v>
      </c>
      <c r="BL238" s="18" t="s">
        <v>209</v>
      </c>
      <c r="BM238" s="241" t="s">
        <v>1080</v>
      </c>
    </row>
    <row r="239" s="2" customFormat="1">
      <c r="A239" s="39"/>
      <c r="B239" s="40"/>
      <c r="C239" s="41"/>
      <c r="D239" s="245" t="s">
        <v>474</v>
      </c>
      <c r="E239" s="41"/>
      <c r="F239" s="276" t="s">
        <v>2533</v>
      </c>
      <c r="G239" s="41"/>
      <c r="H239" s="41"/>
      <c r="I239" s="277"/>
      <c r="J239" s="41"/>
      <c r="K239" s="41"/>
      <c r="L239" s="45"/>
      <c r="M239" s="278"/>
      <c r="N239" s="279"/>
      <c r="O239" s="92"/>
      <c r="P239" s="92"/>
      <c r="Q239" s="92"/>
      <c r="R239" s="92"/>
      <c r="S239" s="92"/>
      <c r="T239" s="93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474</v>
      </c>
      <c r="AU239" s="18" t="s">
        <v>83</v>
      </c>
    </row>
    <row r="240" s="2" customFormat="1" ht="16.5" customHeight="1">
      <c r="A240" s="39"/>
      <c r="B240" s="40"/>
      <c r="C240" s="229" t="s">
        <v>692</v>
      </c>
      <c r="D240" s="229" t="s">
        <v>205</v>
      </c>
      <c r="E240" s="230" t="s">
        <v>698</v>
      </c>
      <c r="F240" s="231" t="s">
        <v>2538</v>
      </c>
      <c r="G240" s="232" t="s">
        <v>797</v>
      </c>
      <c r="H240" s="233">
        <v>35</v>
      </c>
      <c r="I240" s="234"/>
      <c r="J240" s="235">
        <f>ROUND(I240*H240,2)</f>
        <v>0</v>
      </c>
      <c r="K240" s="236"/>
      <c r="L240" s="45"/>
      <c r="M240" s="237" t="s">
        <v>1</v>
      </c>
      <c r="N240" s="238" t="s">
        <v>41</v>
      </c>
      <c r="O240" s="92"/>
      <c r="P240" s="239">
        <f>O240*H240</f>
        <v>0</v>
      </c>
      <c r="Q240" s="239">
        <v>0</v>
      </c>
      <c r="R240" s="239">
        <f>Q240*H240</f>
        <v>0</v>
      </c>
      <c r="S240" s="239">
        <v>0</v>
      </c>
      <c r="T240" s="240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41" t="s">
        <v>209</v>
      </c>
      <c r="AT240" s="241" t="s">
        <v>205</v>
      </c>
      <c r="AU240" s="241" t="s">
        <v>83</v>
      </c>
      <c r="AY240" s="18" t="s">
        <v>203</v>
      </c>
      <c r="BE240" s="242">
        <f>IF(N240="základní",J240,0)</f>
        <v>0</v>
      </c>
      <c r="BF240" s="242">
        <f>IF(N240="snížená",J240,0)</f>
        <v>0</v>
      </c>
      <c r="BG240" s="242">
        <f>IF(N240="zákl. přenesená",J240,0)</f>
        <v>0</v>
      </c>
      <c r="BH240" s="242">
        <f>IF(N240="sníž. přenesená",J240,0)</f>
        <v>0</v>
      </c>
      <c r="BI240" s="242">
        <f>IF(N240="nulová",J240,0)</f>
        <v>0</v>
      </c>
      <c r="BJ240" s="18" t="s">
        <v>83</v>
      </c>
      <c r="BK240" s="242">
        <f>ROUND(I240*H240,2)</f>
        <v>0</v>
      </c>
      <c r="BL240" s="18" t="s">
        <v>209</v>
      </c>
      <c r="BM240" s="241" t="s">
        <v>363</v>
      </c>
    </row>
    <row r="241" s="2" customFormat="1">
      <c r="A241" s="39"/>
      <c r="B241" s="40"/>
      <c r="C241" s="41"/>
      <c r="D241" s="245" t="s">
        <v>474</v>
      </c>
      <c r="E241" s="41"/>
      <c r="F241" s="276" t="s">
        <v>2533</v>
      </c>
      <c r="G241" s="41"/>
      <c r="H241" s="41"/>
      <c r="I241" s="277"/>
      <c r="J241" s="41"/>
      <c r="K241" s="41"/>
      <c r="L241" s="45"/>
      <c r="M241" s="278"/>
      <c r="N241" s="279"/>
      <c r="O241" s="92"/>
      <c r="P241" s="92"/>
      <c r="Q241" s="92"/>
      <c r="R241" s="92"/>
      <c r="S241" s="92"/>
      <c r="T241" s="93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474</v>
      </c>
      <c r="AU241" s="18" t="s">
        <v>83</v>
      </c>
    </row>
    <row r="242" s="2" customFormat="1" ht="16.5" customHeight="1">
      <c r="A242" s="39"/>
      <c r="B242" s="40"/>
      <c r="C242" s="229" t="s">
        <v>698</v>
      </c>
      <c r="D242" s="229" t="s">
        <v>205</v>
      </c>
      <c r="E242" s="230" t="s">
        <v>291</v>
      </c>
      <c r="F242" s="231" t="s">
        <v>2539</v>
      </c>
      <c r="G242" s="232" t="s">
        <v>797</v>
      </c>
      <c r="H242" s="233">
        <v>32</v>
      </c>
      <c r="I242" s="234"/>
      <c r="J242" s="235">
        <f>ROUND(I242*H242,2)</f>
        <v>0</v>
      </c>
      <c r="K242" s="236"/>
      <c r="L242" s="45"/>
      <c r="M242" s="237" t="s">
        <v>1</v>
      </c>
      <c r="N242" s="238" t="s">
        <v>41</v>
      </c>
      <c r="O242" s="92"/>
      <c r="P242" s="239">
        <f>O242*H242</f>
        <v>0</v>
      </c>
      <c r="Q242" s="239">
        <v>0</v>
      </c>
      <c r="R242" s="239">
        <f>Q242*H242</f>
        <v>0</v>
      </c>
      <c r="S242" s="239">
        <v>0</v>
      </c>
      <c r="T242" s="240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41" t="s">
        <v>209</v>
      </c>
      <c r="AT242" s="241" t="s">
        <v>205</v>
      </c>
      <c r="AU242" s="241" t="s">
        <v>83</v>
      </c>
      <c r="AY242" s="18" t="s">
        <v>203</v>
      </c>
      <c r="BE242" s="242">
        <f>IF(N242="základní",J242,0)</f>
        <v>0</v>
      </c>
      <c r="BF242" s="242">
        <f>IF(N242="snížená",J242,0)</f>
        <v>0</v>
      </c>
      <c r="BG242" s="242">
        <f>IF(N242="zákl. přenesená",J242,0)</f>
        <v>0</v>
      </c>
      <c r="BH242" s="242">
        <f>IF(N242="sníž. přenesená",J242,0)</f>
        <v>0</v>
      </c>
      <c r="BI242" s="242">
        <f>IF(N242="nulová",J242,0)</f>
        <v>0</v>
      </c>
      <c r="BJ242" s="18" t="s">
        <v>83</v>
      </c>
      <c r="BK242" s="242">
        <f>ROUND(I242*H242,2)</f>
        <v>0</v>
      </c>
      <c r="BL242" s="18" t="s">
        <v>209</v>
      </c>
      <c r="BM242" s="241" t="s">
        <v>367</v>
      </c>
    </row>
    <row r="243" s="2" customFormat="1">
      <c r="A243" s="39"/>
      <c r="B243" s="40"/>
      <c r="C243" s="41"/>
      <c r="D243" s="245" t="s">
        <v>474</v>
      </c>
      <c r="E243" s="41"/>
      <c r="F243" s="276" t="s">
        <v>2540</v>
      </c>
      <c r="G243" s="41"/>
      <c r="H243" s="41"/>
      <c r="I243" s="277"/>
      <c r="J243" s="41"/>
      <c r="K243" s="41"/>
      <c r="L243" s="45"/>
      <c r="M243" s="278"/>
      <c r="N243" s="279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474</v>
      </c>
      <c r="AU243" s="18" t="s">
        <v>83</v>
      </c>
    </row>
    <row r="244" s="2" customFormat="1" ht="16.5" customHeight="1">
      <c r="A244" s="39"/>
      <c r="B244" s="40"/>
      <c r="C244" s="229" t="s">
        <v>291</v>
      </c>
      <c r="D244" s="229" t="s">
        <v>205</v>
      </c>
      <c r="E244" s="230" t="s">
        <v>708</v>
      </c>
      <c r="F244" s="231" t="s">
        <v>2541</v>
      </c>
      <c r="G244" s="232" t="s">
        <v>2542</v>
      </c>
      <c r="H244" s="233">
        <v>1.5800000000000001</v>
      </c>
      <c r="I244" s="234"/>
      <c r="J244" s="235">
        <f>ROUND(I244*H244,2)</f>
        <v>0</v>
      </c>
      <c r="K244" s="236"/>
      <c r="L244" s="45"/>
      <c r="M244" s="237" t="s">
        <v>1</v>
      </c>
      <c r="N244" s="238" t="s">
        <v>41</v>
      </c>
      <c r="O244" s="92"/>
      <c r="P244" s="239">
        <f>O244*H244</f>
        <v>0</v>
      </c>
      <c r="Q244" s="239">
        <v>0</v>
      </c>
      <c r="R244" s="239">
        <f>Q244*H244</f>
        <v>0</v>
      </c>
      <c r="S244" s="239">
        <v>0</v>
      </c>
      <c r="T244" s="240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1" t="s">
        <v>209</v>
      </c>
      <c r="AT244" s="241" t="s">
        <v>205</v>
      </c>
      <c r="AU244" s="241" t="s">
        <v>83</v>
      </c>
      <c r="AY244" s="18" t="s">
        <v>203</v>
      </c>
      <c r="BE244" s="242">
        <f>IF(N244="základní",J244,0)</f>
        <v>0</v>
      </c>
      <c r="BF244" s="242">
        <f>IF(N244="snížená",J244,0)</f>
        <v>0</v>
      </c>
      <c r="BG244" s="242">
        <f>IF(N244="zákl. přenesená",J244,0)</f>
        <v>0</v>
      </c>
      <c r="BH244" s="242">
        <f>IF(N244="sníž. přenesená",J244,0)</f>
        <v>0</v>
      </c>
      <c r="BI244" s="242">
        <f>IF(N244="nulová",J244,0)</f>
        <v>0</v>
      </c>
      <c r="BJ244" s="18" t="s">
        <v>83</v>
      </c>
      <c r="BK244" s="242">
        <f>ROUND(I244*H244,2)</f>
        <v>0</v>
      </c>
      <c r="BL244" s="18" t="s">
        <v>209</v>
      </c>
      <c r="BM244" s="241" t="s">
        <v>1110</v>
      </c>
    </row>
    <row r="245" s="12" customFormat="1" ht="25.92" customHeight="1">
      <c r="A245" s="12"/>
      <c r="B245" s="213"/>
      <c r="C245" s="214"/>
      <c r="D245" s="215" t="s">
        <v>75</v>
      </c>
      <c r="E245" s="216" t="s">
        <v>2543</v>
      </c>
      <c r="F245" s="216" t="s">
        <v>2544</v>
      </c>
      <c r="G245" s="214"/>
      <c r="H245" s="214"/>
      <c r="I245" s="217"/>
      <c r="J245" s="218">
        <f>BK245</f>
        <v>0</v>
      </c>
      <c r="K245" s="214"/>
      <c r="L245" s="219"/>
      <c r="M245" s="220"/>
      <c r="N245" s="221"/>
      <c r="O245" s="221"/>
      <c r="P245" s="222">
        <f>SUM(P246:P257)</f>
        <v>0</v>
      </c>
      <c r="Q245" s="221"/>
      <c r="R245" s="222">
        <f>SUM(R246:R257)</f>
        <v>0</v>
      </c>
      <c r="S245" s="221"/>
      <c r="T245" s="223">
        <f>SUM(T246:T257)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24" t="s">
        <v>83</v>
      </c>
      <c r="AT245" s="225" t="s">
        <v>75</v>
      </c>
      <c r="AU245" s="225" t="s">
        <v>76</v>
      </c>
      <c r="AY245" s="224" t="s">
        <v>203</v>
      </c>
      <c r="BK245" s="226">
        <f>SUM(BK246:BK257)</f>
        <v>0</v>
      </c>
    </row>
    <row r="246" s="2" customFormat="1" ht="16.5" customHeight="1">
      <c r="A246" s="39"/>
      <c r="B246" s="40"/>
      <c r="C246" s="229" t="s">
        <v>708</v>
      </c>
      <c r="D246" s="229" t="s">
        <v>205</v>
      </c>
      <c r="E246" s="230" t="s">
        <v>297</v>
      </c>
      <c r="F246" s="231" t="s">
        <v>2545</v>
      </c>
      <c r="G246" s="232" t="s">
        <v>797</v>
      </c>
      <c r="H246" s="233">
        <v>1</v>
      </c>
      <c r="I246" s="234"/>
      <c r="J246" s="235">
        <f>ROUND(I246*H246,2)</f>
        <v>0</v>
      </c>
      <c r="K246" s="236"/>
      <c r="L246" s="45"/>
      <c r="M246" s="237" t="s">
        <v>1</v>
      </c>
      <c r="N246" s="238" t="s">
        <v>41</v>
      </c>
      <c r="O246" s="92"/>
      <c r="P246" s="239">
        <f>O246*H246</f>
        <v>0</v>
      </c>
      <c r="Q246" s="239">
        <v>0</v>
      </c>
      <c r="R246" s="239">
        <f>Q246*H246</f>
        <v>0</v>
      </c>
      <c r="S246" s="239">
        <v>0</v>
      </c>
      <c r="T246" s="240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1" t="s">
        <v>209</v>
      </c>
      <c r="AT246" s="241" t="s">
        <v>205</v>
      </c>
      <c r="AU246" s="241" t="s">
        <v>83</v>
      </c>
      <c r="AY246" s="18" t="s">
        <v>203</v>
      </c>
      <c r="BE246" s="242">
        <f>IF(N246="základní",J246,0)</f>
        <v>0</v>
      </c>
      <c r="BF246" s="242">
        <f>IF(N246="snížená",J246,0)</f>
        <v>0</v>
      </c>
      <c r="BG246" s="242">
        <f>IF(N246="zákl. přenesená",J246,0)</f>
        <v>0</v>
      </c>
      <c r="BH246" s="242">
        <f>IF(N246="sníž. přenesená",J246,0)</f>
        <v>0</v>
      </c>
      <c r="BI246" s="242">
        <f>IF(N246="nulová",J246,0)</f>
        <v>0</v>
      </c>
      <c r="BJ246" s="18" t="s">
        <v>83</v>
      </c>
      <c r="BK246" s="242">
        <f>ROUND(I246*H246,2)</f>
        <v>0</v>
      </c>
      <c r="BL246" s="18" t="s">
        <v>209</v>
      </c>
      <c r="BM246" s="241" t="s">
        <v>389</v>
      </c>
    </row>
    <row r="247" s="2" customFormat="1" ht="16.5" customHeight="1">
      <c r="A247" s="39"/>
      <c r="B247" s="40"/>
      <c r="C247" s="229" t="s">
        <v>297</v>
      </c>
      <c r="D247" s="229" t="s">
        <v>205</v>
      </c>
      <c r="E247" s="230" t="s">
        <v>716</v>
      </c>
      <c r="F247" s="231" t="s">
        <v>2546</v>
      </c>
      <c r="G247" s="232" t="s">
        <v>797</v>
      </c>
      <c r="H247" s="233">
        <v>1</v>
      </c>
      <c r="I247" s="234"/>
      <c r="J247" s="235">
        <f>ROUND(I247*H247,2)</f>
        <v>0</v>
      </c>
      <c r="K247" s="236"/>
      <c r="L247" s="45"/>
      <c r="M247" s="237" t="s">
        <v>1</v>
      </c>
      <c r="N247" s="238" t="s">
        <v>41</v>
      </c>
      <c r="O247" s="92"/>
      <c r="P247" s="239">
        <f>O247*H247</f>
        <v>0</v>
      </c>
      <c r="Q247" s="239">
        <v>0</v>
      </c>
      <c r="R247" s="239">
        <f>Q247*H247</f>
        <v>0</v>
      </c>
      <c r="S247" s="239">
        <v>0</v>
      </c>
      <c r="T247" s="240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41" t="s">
        <v>209</v>
      </c>
      <c r="AT247" s="241" t="s">
        <v>205</v>
      </c>
      <c r="AU247" s="241" t="s">
        <v>83</v>
      </c>
      <c r="AY247" s="18" t="s">
        <v>203</v>
      </c>
      <c r="BE247" s="242">
        <f>IF(N247="základní",J247,0)</f>
        <v>0</v>
      </c>
      <c r="BF247" s="242">
        <f>IF(N247="snížená",J247,0)</f>
        <v>0</v>
      </c>
      <c r="BG247" s="242">
        <f>IF(N247="zákl. přenesená",J247,0)</f>
        <v>0</v>
      </c>
      <c r="BH247" s="242">
        <f>IF(N247="sníž. přenesená",J247,0)</f>
        <v>0</v>
      </c>
      <c r="BI247" s="242">
        <f>IF(N247="nulová",J247,0)</f>
        <v>0</v>
      </c>
      <c r="BJ247" s="18" t="s">
        <v>83</v>
      </c>
      <c r="BK247" s="242">
        <f>ROUND(I247*H247,2)</f>
        <v>0</v>
      </c>
      <c r="BL247" s="18" t="s">
        <v>209</v>
      </c>
      <c r="BM247" s="241" t="s">
        <v>393</v>
      </c>
    </row>
    <row r="248" s="2" customFormat="1" ht="16.5" customHeight="1">
      <c r="A248" s="39"/>
      <c r="B248" s="40"/>
      <c r="C248" s="229" t="s">
        <v>716</v>
      </c>
      <c r="D248" s="229" t="s">
        <v>205</v>
      </c>
      <c r="E248" s="230" t="s">
        <v>302</v>
      </c>
      <c r="F248" s="231" t="s">
        <v>2547</v>
      </c>
      <c r="G248" s="232" t="s">
        <v>797</v>
      </c>
      <c r="H248" s="233">
        <v>21</v>
      </c>
      <c r="I248" s="234"/>
      <c r="J248" s="235">
        <f>ROUND(I248*H248,2)</f>
        <v>0</v>
      </c>
      <c r="K248" s="236"/>
      <c r="L248" s="45"/>
      <c r="M248" s="237" t="s">
        <v>1</v>
      </c>
      <c r="N248" s="238" t="s">
        <v>41</v>
      </c>
      <c r="O248" s="92"/>
      <c r="P248" s="239">
        <f>O248*H248</f>
        <v>0</v>
      </c>
      <c r="Q248" s="239">
        <v>0</v>
      </c>
      <c r="R248" s="239">
        <f>Q248*H248</f>
        <v>0</v>
      </c>
      <c r="S248" s="239">
        <v>0</v>
      </c>
      <c r="T248" s="240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1" t="s">
        <v>209</v>
      </c>
      <c r="AT248" s="241" t="s">
        <v>205</v>
      </c>
      <c r="AU248" s="241" t="s">
        <v>83</v>
      </c>
      <c r="AY248" s="18" t="s">
        <v>203</v>
      </c>
      <c r="BE248" s="242">
        <f>IF(N248="základní",J248,0)</f>
        <v>0</v>
      </c>
      <c r="BF248" s="242">
        <f>IF(N248="snížená",J248,0)</f>
        <v>0</v>
      </c>
      <c r="BG248" s="242">
        <f>IF(N248="zákl. přenesená",J248,0)</f>
        <v>0</v>
      </c>
      <c r="BH248" s="242">
        <f>IF(N248="sníž. přenesená",J248,0)</f>
        <v>0</v>
      </c>
      <c r="BI248" s="242">
        <f>IF(N248="nulová",J248,0)</f>
        <v>0</v>
      </c>
      <c r="BJ248" s="18" t="s">
        <v>83</v>
      </c>
      <c r="BK248" s="242">
        <f>ROUND(I248*H248,2)</f>
        <v>0</v>
      </c>
      <c r="BL248" s="18" t="s">
        <v>209</v>
      </c>
      <c r="BM248" s="241" t="s">
        <v>410</v>
      </c>
    </row>
    <row r="249" s="2" customFormat="1" ht="16.5" customHeight="1">
      <c r="A249" s="39"/>
      <c r="B249" s="40"/>
      <c r="C249" s="229" t="s">
        <v>302</v>
      </c>
      <c r="D249" s="229" t="s">
        <v>205</v>
      </c>
      <c r="E249" s="230" t="s">
        <v>724</v>
      </c>
      <c r="F249" s="231" t="s">
        <v>2548</v>
      </c>
      <c r="G249" s="232" t="s">
        <v>797</v>
      </c>
      <c r="H249" s="233">
        <v>1</v>
      </c>
      <c r="I249" s="234"/>
      <c r="J249" s="235">
        <f>ROUND(I249*H249,2)</f>
        <v>0</v>
      </c>
      <c r="K249" s="236"/>
      <c r="L249" s="45"/>
      <c r="M249" s="237" t="s">
        <v>1</v>
      </c>
      <c r="N249" s="238" t="s">
        <v>41</v>
      </c>
      <c r="O249" s="92"/>
      <c r="P249" s="239">
        <f>O249*H249</f>
        <v>0</v>
      </c>
      <c r="Q249" s="239">
        <v>0</v>
      </c>
      <c r="R249" s="239">
        <f>Q249*H249</f>
        <v>0</v>
      </c>
      <c r="S249" s="239">
        <v>0</v>
      </c>
      <c r="T249" s="240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1" t="s">
        <v>209</v>
      </c>
      <c r="AT249" s="241" t="s">
        <v>205</v>
      </c>
      <c r="AU249" s="241" t="s">
        <v>83</v>
      </c>
      <c r="AY249" s="18" t="s">
        <v>203</v>
      </c>
      <c r="BE249" s="242">
        <f>IF(N249="základní",J249,0)</f>
        <v>0</v>
      </c>
      <c r="BF249" s="242">
        <f>IF(N249="snížená",J249,0)</f>
        <v>0</v>
      </c>
      <c r="BG249" s="242">
        <f>IF(N249="zákl. přenesená",J249,0)</f>
        <v>0</v>
      </c>
      <c r="BH249" s="242">
        <f>IF(N249="sníž. přenesená",J249,0)</f>
        <v>0</v>
      </c>
      <c r="BI249" s="242">
        <f>IF(N249="nulová",J249,0)</f>
        <v>0</v>
      </c>
      <c r="BJ249" s="18" t="s">
        <v>83</v>
      </c>
      <c r="BK249" s="242">
        <f>ROUND(I249*H249,2)</f>
        <v>0</v>
      </c>
      <c r="BL249" s="18" t="s">
        <v>209</v>
      </c>
      <c r="BM249" s="241" t="s">
        <v>416</v>
      </c>
    </row>
    <row r="250" s="2" customFormat="1" ht="16.5" customHeight="1">
      <c r="A250" s="39"/>
      <c r="B250" s="40"/>
      <c r="C250" s="229" t="s">
        <v>724</v>
      </c>
      <c r="D250" s="229" t="s">
        <v>205</v>
      </c>
      <c r="E250" s="230" t="s">
        <v>305</v>
      </c>
      <c r="F250" s="231" t="s">
        <v>2549</v>
      </c>
      <c r="G250" s="232" t="s">
        <v>797</v>
      </c>
      <c r="H250" s="233">
        <v>1</v>
      </c>
      <c r="I250" s="234"/>
      <c r="J250" s="235">
        <f>ROUND(I250*H250,2)</f>
        <v>0</v>
      </c>
      <c r="K250" s="236"/>
      <c r="L250" s="45"/>
      <c r="M250" s="237" t="s">
        <v>1</v>
      </c>
      <c r="N250" s="238" t="s">
        <v>41</v>
      </c>
      <c r="O250" s="92"/>
      <c r="P250" s="239">
        <f>O250*H250</f>
        <v>0</v>
      </c>
      <c r="Q250" s="239">
        <v>0</v>
      </c>
      <c r="R250" s="239">
        <f>Q250*H250</f>
        <v>0</v>
      </c>
      <c r="S250" s="239">
        <v>0</v>
      </c>
      <c r="T250" s="240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1" t="s">
        <v>209</v>
      </c>
      <c r="AT250" s="241" t="s">
        <v>205</v>
      </c>
      <c r="AU250" s="241" t="s">
        <v>83</v>
      </c>
      <c r="AY250" s="18" t="s">
        <v>203</v>
      </c>
      <c r="BE250" s="242">
        <f>IF(N250="základní",J250,0)</f>
        <v>0</v>
      </c>
      <c r="BF250" s="242">
        <f>IF(N250="snížená",J250,0)</f>
        <v>0</v>
      </c>
      <c r="BG250" s="242">
        <f>IF(N250="zákl. přenesená",J250,0)</f>
        <v>0</v>
      </c>
      <c r="BH250" s="242">
        <f>IF(N250="sníž. přenesená",J250,0)</f>
        <v>0</v>
      </c>
      <c r="BI250" s="242">
        <f>IF(N250="nulová",J250,0)</f>
        <v>0</v>
      </c>
      <c r="BJ250" s="18" t="s">
        <v>83</v>
      </c>
      <c r="BK250" s="242">
        <f>ROUND(I250*H250,2)</f>
        <v>0</v>
      </c>
      <c r="BL250" s="18" t="s">
        <v>209</v>
      </c>
      <c r="BM250" s="241" t="s">
        <v>1184</v>
      </c>
    </row>
    <row r="251" s="2" customFormat="1" ht="16.5" customHeight="1">
      <c r="A251" s="39"/>
      <c r="B251" s="40"/>
      <c r="C251" s="229" t="s">
        <v>305</v>
      </c>
      <c r="D251" s="229" t="s">
        <v>205</v>
      </c>
      <c r="E251" s="230" t="s">
        <v>732</v>
      </c>
      <c r="F251" s="231" t="s">
        <v>2550</v>
      </c>
      <c r="G251" s="232" t="s">
        <v>797</v>
      </c>
      <c r="H251" s="233">
        <v>1</v>
      </c>
      <c r="I251" s="234"/>
      <c r="J251" s="235">
        <f>ROUND(I251*H251,2)</f>
        <v>0</v>
      </c>
      <c r="K251" s="236"/>
      <c r="L251" s="45"/>
      <c r="M251" s="237" t="s">
        <v>1</v>
      </c>
      <c r="N251" s="238" t="s">
        <v>41</v>
      </c>
      <c r="O251" s="92"/>
      <c r="P251" s="239">
        <f>O251*H251</f>
        <v>0</v>
      </c>
      <c r="Q251" s="239">
        <v>0</v>
      </c>
      <c r="R251" s="239">
        <f>Q251*H251</f>
        <v>0</v>
      </c>
      <c r="S251" s="239">
        <v>0</v>
      </c>
      <c r="T251" s="240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1" t="s">
        <v>209</v>
      </c>
      <c r="AT251" s="241" t="s">
        <v>205</v>
      </c>
      <c r="AU251" s="241" t="s">
        <v>83</v>
      </c>
      <c r="AY251" s="18" t="s">
        <v>203</v>
      </c>
      <c r="BE251" s="242">
        <f>IF(N251="základní",J251,0)</f>
        <v>0</v>
      </c>
      <c r="BF251" s="242">
        <f>IF(N251="snížená",J251,0)</f>
        <v>0</v>
      </c>
      <c r="BG251" s="242">
        <f>IF(N251="zákl. přenesená",J251,0)</f>
        <v>0</v>
      </c>
      <c r="BH251" s="242">
        <f>IF(N251="sníž. přenesená",J251,0)</f>
        <v>0</v>
      </c>
      <c r="BI251" s="242">
        <f>IF(N251="nulová",J251,0)</f>
        <v>0</v>
      </c>
      <c r="BJ251" s="18" t="s">
        <v>83</v>
      </c>
      <c r="BK251" s="242">
        <f>ROUND(I251*H251,2)</f>
        <v>0</v>
      </c>
      <c r="BL251" s="18" t="s">
        <v>209</v>
      </c>
      <c r="BM251" s="241" t="s">
        <v>421</v>
      </c>
    </row>
    <row r="252" s="2" customFormat="1" ht="16.5" customHeight="1">
      <c r="A252" s="39"/>
      <c r="B252" s="40"/>
      <c r="C252" s="229" t="s">
        <v>732</v>
      </c>
      <c r="D252" s="229" t="s">
        <v>205</v>
      </c>
      <c r="E252" s="230" t="s">
        <v>309</v>
      </c>
      <c r="F252" s="231" t="s">
        <v>2442</v>
      </c>
      <c r="G252" s="232" t="s">
        <v>797</v>
      </c>
      <c r="H252" s="233">
        <v>1</v>
      </c>
      <c r="I252" s="234"/>
      <c r="J252" s="235">
        <f>ROUND(I252*H252,2)</f>
        <v>0</v>
      </c>
      <c r="K252" s="236"/>
      <c r="L252" s="45"/>
      <c r="M252" s="237" t="s">
        <v>1</v>
      </c>
      <c r="N252" s="238" t="s">
        <v>41</v>
      </c>
      <c r="O252" s="92"/>
      <c r="P252" s="239">
        <f>O252*H252</f>
        <v>0</v>
      </c>
      <c r="Q252" s="239">
        <v>0</v>
      </c>
      <c r="R252" s="239">
        <f>Q252*H252</f>
        <v>0</v>
      </c>
      <c r="S252" s="239">
        <v>0</v>
      </c>
      <c r="T252" s="240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41" t="s">
        <v>209</v>
      </c>
      <c r="AT252" s="241" t="s">
        <v>205</v>
      </c>
      <c r="AU252" s="241" t="s">
        <v>83</v>
      </c>
      <c r="AY252" s="18" t="s">
        <v>203</v>
      </c>
      <c r="BE252" s="242">
        <f>IF(N252="základní",J252,0)</f>
        <v>0</v>
      </c>
      <c r="BF252" s="242">
        <f>IF(N252="snížená",J252,0)</f>
        <v>0</v>
      </c>
      <c r="BG252" s="242">
        <f>IF(N252="zákl. přenesená",J252,0)</f>
        <v>0</v>
      </c>
      <c r="BH252" s="242">
        <f>IF(N252="sníž. přenesená",J252,0)</f>
        <v>0</v>
      </c>
      <c r="BI252" s="242">
        <f>IF(N252="nulová",J252,0)</f>
        <v>0</v>
      </c>
      <c r="BJ252" s="18" t="s">
        <v>83</v>
      </c>
      <c r="BK252" s="242">
        <f>ROUND(I252*H252,2)</f>
        <v>0</v>
      </c>
      <c r="BL252" s="18" t="s">
        <v>209</v>
      </c>
      <c r="BM252" s="241" t="s">
        <v>1208</v>
      </c>
    </row>
    <row r="253" s="2" customFormat="1" ht="24.15" customHeight="1">
      <c r="A253" s="39"/>
      <c r="B253" s="40"/>
      <c r="C253" s="229" t="s">
        <v>309</v>
      </c>
      <c r="D253" s="229" t="s">
        <v>205</v>
      </c>
      <c r="E253" s="230" t="s">
        <v>2551</v>
      </c>
      <c r="F253" s="231" t="s">
        <v>2552</v>
      </c>
      <c r="G253" s="232" t="s">
        <v>797</v>
      </c>
      <c r="H253" s="233">
        <v>1</v>
      </c>
      <c r="I253" s="234"/>
      <c r="J253" s="235">
        <f>ROUND(I253*H253,2)</f>
        <v>0</v>
      </c>
      <c r="K253" s="236"/>
      <c r="L253" s="45"/>
      <c r="M253" s="237" t="s">
        <v>1</v>
      </c>
      <c r="N253" s="238" t="s">
        <v>41</v>
      </c>
      <c r="O253" s="92"/>
      <c r="P253" s="239">
        <f>O253*H253</f>
        <v>0</v>
      </c>
      <c r="Q253" s="239">
        <v>0</v>
      </c>
      <c r="R253" s="239">
        <f>Q253*H253</f>
        <v>0</v>
      </c>
      <c r="S253" s="239">
        <v>0</v>
      </c>
      <c r="T253" s="240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1" t="s">
        <v>209</v>
      </c>
      <c r="AT253" s="241" t="s">
        <v>205</v>
      </c>
      <c r="AU253" s="241" t="s">
        <v>83</v>
      </c>
      <c r="AY253" s="18" t="s">
        <v>203</v>
      </c>
      <c r="BE253" s="242">
        <f>IF(N253="základní",J253,0)</f>
        <v>0</v>
      </c>
      <c r="BF253" s="242">
        <f>IF(N253="snížená",J253,0)</f>
        <v>0</v>
      </c>
      <c r="BG253" s="242">
        <f>IF(N253="zákl. přenesená",J253,0)</f>
        <v>0</v>
      </c>
      <c r="BH253" s="242">
        <f>IF(N253="sníž. přenesená",J253,0)</f>
        <v>0</v>
      </c>
      <c r="BI253" s="242">
        <f>IF(N253="nulová",J253,0)</f>
        <v>0</v>
      </c>
      <c r="BJ253" s="18" t="s">
        <v>83</v>
      </c>
      <c r="BK253" s="242">
        <f>ROUND(I253*H253,2)</f>
        <v>0</v>
      </c>
      <c r="BL253" s="18" t="s">
        <v>209</v>
      </c>
      <c r="BM253" s="241" t="s">
        <v>1220</v>
      </c>
    </row>
    <row r="254" s="2" customFormat="1" ht="24.15" customHeight="1">
      <c r="A254" s="39"/>
      <c r="B254" s="40"/>
      <c r="C254" s="229" t="s">
        <v>740</v>
      </c>
      <c r="D254" s="229" t="s">
        <v>205</v>
      </c>
      <c r="E254" s="230" t="s">
        <v>2553</v>
      </c>
      <c r="F254" s="231" t="s">
        <v>2554</v>
      </c>
      <c r="G254" s="232" t="s">
        <v>797</v>
      </c>
      <c r="H254" s="233">
        <v>1</v>
      </c>
      <c r="I254" s="234"/>
      <c r="J254" s="235">
        <f>ROUND(I254*H254,2)</f>
        <v>0</v>
      </c>
      <c r="K254" s="236"/>
      <c r="L254" s="45"/>
      <c r="M254" s="237" t="s">
        <v>1</v>
      </c>
      <c r="N254" s="238" t="s">
        <v>41</v>
      </c>
      <c r="O254" s="92"/>
      <c r="P254" s="239">
        <f>O254*H254</f>
        <v>0</v>
      </c>
      <c r="Q254" s="239">
        <v>0</v>
      </c>
      <c r="R254" s="239">
        <f>Q254*H254</f>
        <v>0</v>
      </c>
      <c r="S254" s="239">
        <v>0</v>
      </c>
      <c r="T254" s="240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1" t="s">
        <v>209</v>
      </c>
      <c r="AT254" s="241" t="s">
        <v>205</v>
      </c>
      <c r="AU254" s="241" t="s">
        <v>83</v>
      </c>
      <c r="AY254" s="18" t="s">
        <v>203</v>
      </c>
      <c r="BE254" s="242">
        <f>IF(N254="základní",J254,0)</f>
        <v>0</v>
      </c>
      <c r="BF254" s="242">
        <f>IF(N254="snížená",J254,0)</f>
        <v>0</v>
      </c>
      <c r="BG254" s="242">
        <f>IF(N254="zákl. přenesená",J254,0)</f>
        <v>0</v>
      </c>
      <c r="BH254" s="242">
        <f>IF(N254="sníž. přenesená",J254,0)</f>
        <v>0</v>
      </c>
      <c r="BI254" s="242">
        <f>IF(N254="nulová",J254,0)</f>
        <v>0</v>
      </c>
      <c r="BJ254" s="18" t="s">
        <v>83</v>
      </c>
      <c r="BK254" s="242">
        <f>ROUND(I254*H254,2)</f>
        <v>0</v>
      </c>
      <c r="BL254" s="18" t="s">
        <v>209</v>
      </c>
      <c r="BM254" s="241" t="s">
        <v>1230</v>
      </c>
    </row>
    <row r="255" s="2" customFormat="1" ht="33" customHeight="1">
      <c r="A255" s="39"/>
      <c r="B255" s="40"/>
      <c r="C255" s="229" t="s">
        <v>315</v>
      </c>
      <c r="D255" s="229" t="s">
        <v>205</v>
      </c>
      <c r="E255" s="230" t="s">
        <v>2555</v>
      </c>
      <c r="F255" s="231" t="s">
        <v>2556</v>
      </c>
      <c r="G255" s="232" t="s">
        <v>797</v>
      </c>
      <c r="H255" s="233">
        <v>1</v>
      </c>
      <c r="I255" s="234"/>
      <c r="J255" s="235">
        <f>ROUND(I255*H255,2)</f>
        <v>0</v>
      </c>
      <c r="K255" s="236"/>
      <c r="L255" s="45"/>
      <c r="M255" s="237" t="s">
        <v>1</v>
      </c>
      <c r="N255" s="238" t="s">
        <v>41</v>
      </c>
      <c r="O255" s="92"/>
      <c r="P255" s="239">
        <f>O255*H255</f>
        <v>0</v>
      </c>
      <c r="Q255" s="239">
        <v>0</v>
      </c>
      <c r="R255" s="239">
        <f>Q255*H255</f>
        <v>0</v>
      </c>
      <c r="S255" s="239">
        <v>0</v>
      </c>
      <c r="T255" s="240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1" t="s">
        <v>209</v>
      </c>
      <c r="AT255" s="241" t="s">
        <v>205</v>
      </c>
      <c r="AU255" s="241" t="s">
        <v>83</v>
      </c>
      <c r="AY255" s="18" t="s">
        <v>203</v>
      </c>
      <c r="BE255" s="242">
        <f>IF(N255="základní",J255,0)</f>
        <v>0</v>
      </c>
      <c r="BF255" s="242">
        <f>IF(N255="snížená",J255,0)</f>
        <v>0</v>
      </c>
      <c r="BG255" s="242">
        <f>IF(N255="zákl. přenesená",J255,0)</f>
        <v>0</v>
      </c>
      <c r="BH255" s="242">
        <f>IF(N255="sníž. přenesená",J255,0)</f>
        <v>0</v>
      </c>
      <c r="BI255" s="242">
        <f>IF(N255="nulová",J255,0)</f>
        <v>0</v>
      </c>
      <c r="BJ255" s="18" t="s">
        <v>83</v>
      </c>
      <c r="BK255" s="242">
        <f>ROUND(I255*H255,2)</f>
        <v>0</v>
      </c>
      <c r="BL255" s="18" t="s">
        <v>209</v>
      </c>
      <c r="BM255" s="241" t="s">
        <v>1240</v>
      </c>
    </row>
    <row r="256" s="2" customFormat="1" ht="33" customHeight="1">
      <c r="A256" s="39"/>
      <c r="B256" s="40"/>
      <c r="C256" s="229" t="s">
        <v>748</v>
      </c>
      <c r="D256" s="229" t="s">
        <v>205</v>
      </c>
      <c r="E256" s="230" t="s">
        <v>2557</v>
      </c>
      <c r="F256" s="231" t="s">
        <v>2558</v>
      </c>
      <c r="G256" s="232" t="s">
        <v>797</v>
      </c>
      <c r="H256" s="233">
        <v>1</v>
      </c>
      <c r="I256" s="234"/>
      <c r="J256" s="235">
        <f>ROUND(I256*H256,2)</f>
        <v>0</v>
      </c>
      <c r="K256" s="236"/>
      <c r="L256" s="45"/>
      <c r="M256" s="237" t="s">
        <v>1</v>
      </c>
      <c r="N256" s="238" t="s">
        <v>41</v>
      </c>
      <c r="O256" s="92"/>
      <c r="P256" s="239">
        <f>O256*H256</f>
        <v>0</v>
      </c>
      <c r="Q256" s="239">
        <v>0</v>
      </c>
      <c r="R256" s="239">
        <f>Q256*H256</f>
        <v>0</v>
      </c>
      <c r="S256" s="239">
        <v>0</v>
      </c>
      <c r="T256" s="240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1" t="s">
        <v>209</v>
      </c>
      <c r="AT256" s="241" t="s">
        <v>205</v>
      </c>
      <c r="AU256" s="241" t="s">
        <v>83</v>
      </c>
      <c r="AY256" s="18" t="s">
        <v>203</v>
      </c>
      <c r="BE256" s="242">
        <f>IF(N256="základní",J256,0)</f>
        <v>0</v>
      </c>
      <c r="BF256" s="242">
        <f>IF(N256="snížená",J256,0)</f>
        <v>0</v>
      </c>
      <c r="BG256" s="242">
        <f>IF(N256="zákl. přenesená",J256,0)</f>
        <v>0</v>
      </c>
      <c r="BH256" s="242">
        <f>IF(N256="sníž. přenesená",J256,0)</f>
        <v>0</v>
      </c>
      <c r="BI256" s="242">
        <f>IF(N256="nulová",J256,0)</f>
        <v>0</v>
      </c>
      <c r="BJ256" s="18" t="s">
        <v>83</v>
      </c>
      <c r="BK256" s="242">
        <f>ROUND(I256*H256,2)</f>
        <v>0</v>
      </c>
      <c r="BL256" s="18" t="s">
        <v>209</v>
      </c>
      <c r="BM256" s="241" t="s">
        <v>1248</v>
      </c>
    </row>
    <row r="257" s="2" customFormat="1" ht="16.5" customHeight="1">
      <c r="A257" s="39"/>
      <c r="B257" s="40"/>
      <c r="C257" s="229" t="s">
        <v>319</v>
      </c>
      <c r="D257" s="229" t="s">
        <v>205</v>
      </c>
      <c r="E257" s="230" t="s">
        <v>2559</v>
      </c>
      <c r="F257" s="231" t="s">
        <v>2443</v>
      </c>
      <c r="G257" s="232" t="s">
        <v>797</v>
      </c>
      <c r="H257" s="233">
        <v>1</v>
      </c>
      <c r="I257" s="234"/>
      <c r="J257" s="235">
        <f>ROUND(I257*H257,2)</f>
        <v>0</v>
      </c>
      <c r="K257" s="236"/>
      <c r="L257" s="45"/>
      <c r="M257" s="237" t="s">
        <v>1</v>
      </c>
      <c r="N257" s="238" t="s">
        <v>41</v>
      </c>
      <c r="O257" s="92"/>
      <c r="P257" s="239">
        <f>O257*H257</f>
        <v>0</v>
      </c>
      <c r="Q257" s="239">
        <v>0</v>
      </c>
      <c r="R257" s="239">
        <f>Q257*H257</f>
        <v>0</v>
      </c>
      <c r="S257" s="239">
        <v>0</v>
      </c>
      <c r="T257" s="240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1" t="s">
        <v>209</v>
      </c>
      <c r="AT257" s="241" t="s">
        <v>205</v>
      </c>
      <c r="AU257" s="241" t="s">
        <v>83</v>
      </c>
      <c r="AY257" s="18" t="s">
        <v>203</v>
      </c>
      <c r="BE257" s="242">
        <f>IF(N257="základní",J257,0)</f>
        <v>0</v>
      </c>
      <c r="BF257" s="242">
        <f>IF(N257="snížená",J257,0)</f>
        <v>0</v>
      </c>
      <c r="BG257" s="242">
        <f>IF(N257="zákl. přenesená",J257,0)</f>
        <v>0</v>
      </c>
      <c r="BH257" s="242">
        <f>IF(N257="sníž. přenesená",J257,0)</f>
        <v>0</v>
      </c>
      <c r="BI257" s="242">
        <f>IF(N257="nulová",J257,0)</f>
        <v>0</v>
      </c>
      <c r="BJ257" s="18" t="s">
        <v>83</v>
      </c>
      <c r="BK257" s="242">
        <f>ROUND(I257*H257,2)</f>
        <v>0</v>
      </c>
      <c r="BL257" s="18" t="s">
        <v>209</v>
      </c>
      <c r="BM257" s="241" t="s">
        <v>1259</v>
      </c>
    </row>
    <row r="258" s="12" customFormat="1" ht="25.92" customHeight="1">
      <c r="A258" s="12"/>
      <c r="B258" s="213"/>
      <c r="C258" s="214"/>
      <c r="D258" s="215" t="s">
        <v>75</v>
      </c>
      <c r="E258" s="216" t="s">
        <v>2560</v>
      </c>
      <c r="F258" s="216" t="s">
        <v>2561</v>
      </c>
      <c r="G258" s="214"/>
      <c r="H258" s="214"/>
      <c r="I258" s="217"/>
      <c r="J258" s="218">
        <f>BK258</f>
        <v>0</v>
      </c>
      <c r="K258" s="214"/>
      <c r="L258" s="219"/>
      <c r="M258" s="220"/>
      <c r="N258" s="221"/>
      <c r="O258" s="221"/>
      <c r="P258" s="222">
        <f>SUM(P259:P267)</f>
        <v>0</v>
      </c>
      <c r="Q258" s="221"/>
      <c r="R258" s="222">
        <f>SUM(R259:R267)</f>
        <v>0</v>
      </c>
      <c r="S258" s="221"/>
      <c r="T258" s="223">
        <f>SUM(T259:T267)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24" t="s">
        <v>83</v>
      </c>
      <c r="AT258" s="225" t="s">
        <v>75</v>
      </c>
      <c r="AU258" s="225" t="s">
        <v>76</v>
      </c>
      <c r="AY258" s="224" t="s">
        <v>203</v>
      </c>
      <c r="BK258" s="226">
        <f>SUM(BK259:BK267)</f>
        <v>0</v>
      </c>
    </row>
    <row r="259" s="2" customFormat="1" ht="16.5" customHeight="1">
      <c r="A259" s="39"/>
      <c r="B259" s="40"/>
      <c r="C259" s="229" t="s">
        <v>756</v>
      </c>
      <c r="D259" s="229" t="s">
        <v>205</v>
      </c>
      <c r="E259" s="230" t="s">
        <v>2562</v>
      </c>
      <c r="F259" s="231" t="s">
        <v>2563</v>
      </c>
      <c r="G259" s="232" t="s">
        <v>930</v>
      </c>
      <c r="H259" s="233">
        <v>15</v>
      </c>
      <c r="I259" s="234"/>
      <c r="J259" s="235">
        <f>ROUND(I259*H259,2)</f>
        <v>0</v>
      </c>
      <c r="K259" s="236"/>
      <c r="L259" s="45"/>
      <c r="M259" s="237" t="s">
        <v>1</v>
      </c>
      <c r="N259" s="238" t="s">
        <v>41</v>
      </c>
      <c r="O259" s="92"/>
      <c r="P259" s="239">
        <f>O259*H259</f>
        <v>0</v>
      </c>
      <c r="Q259" s="239">
        <v>0</v>
      </c>
      <c r="R259" s="239">
        <f>Q259*H259</f>
        <v>0</v>
      </c>
      <c r="S259" s="239">
        <v>0</v>
      </c>
      <c r="T259" s="240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1" t="s">
        <v>209</v>
      </c>
      <c r="AT259" s="241" t="s">
        <v>205</v>
      </c>
      <c r="AU259" s="241" t="s">
        <v>83</v>
      </c>
      <c r="AY259" s="18" t="s">
        <v>203</v>
      </c>
      <c r="BE259" s="242">
        <f>IF(N259="základní",J259,0)</f>
        <v>0</v>
      </c>
      <c r="BF259" s="242">
        <f>IF(N259="snížená",J259,0)</f>
        <v>0</v>
      </c>
      <c r="BG259" s="242">
        <f>IF(N259="zákl. přenesená",J259,0)</f>
        <v>0</v>
      </c>
      <c r="BH259" s="242">
        <f>IF(N259="sníž. přenesená",J259,0)</f>
        <v>0</v>
      </c>
      <c r="BI259" s="242">
        <f>IF(N259="nulová",J259,0)</f>
        <v>0</v>
      </c>
      <c r="BJ259" s="18" t="s">
        <v>83</v>
      </c>
      <c r="BK259" s="242">
        <f>ROUND(I259*H259,2)</f>
        <v>0</v>
      </c>
      <c r="BL259" s="18" t="s">
        <v>209</v>
      </c>
      <c r="BM259" s="241" t="s">
        <v>1267</v>
      </c>
    </row>
    <row r="260" s="2" customFormat="1" ht="16.5" customHeight="1">
      <c r="A260" s="39"/>
      <c r="B260" s="40"/>
      <c r="C260" s="229" t="s">
        <v>327</v>
      </c>
      <c r="D260" s="229" t="s">
        <v>205</v>
      </c>
      <c r="E260" s="230" t="s">
        <v>2564</v>
      </c>
      <c r="F260" s="231" t="s">
        <v>2482</v>
      </c>
      <c r="G260" s="232" t="s">
        <v>930</v>
      </c>
      <c r="H260" s="233">
        <v>15</v>
      </c>
      <c r="I260" s="234"/>
      <c r="J260" s="235">
        <f>ROUND(I260*H260,2)</f>
        <v>0</v>
      </c>
      <c r="K260" s="236"/>
      <c r="L260" s="45"/>
      <c r="M260" s="237" t="s">
        <v>1</v>
      </c>
      <c r="N260" s="238" t="s">
        <v>41</v>
      </c>
      <c r="O260" s="92"/>
      <c r="P260" s="239">
        <f>O260*H260</f>
        <v>0</v>
      </c>
      <c r="Q260" s="239">
        <v>0</v>
      </c>
      <c r="R260" s="239">
        <f>Q260*H260</f>
        <v>0</v>
      </c>
      <c r="S260" s="239">
        <v>0</v>
      </c>
      <c r="T260" s="240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41" t="s">
        <v>209</v>
      </c>
      <c r="AT260" s="241" t="s">
        <v>205</v>
      </c>
      <c r="AU260" s="241" t="s">
        <v>83</v>
      </c>
      <c r="AY260" s="18" t="s">
        <v>203</v>
      </c>
      <c r="BE260" s="242">
        <f>IF(N260="základní",J260,0)</f>
        <v>0</v>
      </c>
      <c r="BF260" s="242">
        <f>IF(N260="snížená",J260,0)</f>
        <v>0</v>
      </c>
      <c r="BG260" s="242">
        <f>IF(N260="zákl. přenesená",J260,0)</f>
        <v>0</v>
      </c>
      <c r="BH260" s="242">
        <f>IF(N260="sníž. přenesená",J260,0)</f>
        <v>0</v>
      </c>
      <c r="BI260" s="242">
        <f>IF(N260="nulová",J260,0)</f>
        <v>0</v>
      </c>
      <c r="BJ260" s="18" t="s">
        <v>83</v>
      </c>
      <c r="BK260" s="242">
        <f>ROUND(I260*H260,2)</f>
        <v>0</v>
      </c>
      <c r="BL260" s="18" t="s">
        <v>209</v>
      </c>
      <c r="BM260" s="241" t="s">
        <v>1276</v>
      </c>
    </row>
    <row r="261" s="2" customFormat="1" ht="16.5" customHeight="1">
      <c r="A261" s="39"/>
      <c r="B261" s="40"/>
      <c r="C261" s="229" t="s">
        <v>763</v>
      </c>
      <c r="D261" s="229" t="s">
        <v>205</v>
      </c>
      <c r="E261" s="230" t="s">
        <v>2565</v>
      </c>
      <c r="F261" s="231" t="s">
        <v>2566</v>
      </c>
      <c r="G261" s="232" t="s">
        <v>930</v>
      </c>
      <c r="H261" s="233">
        <v>3</v>
      </c>
      <c r="I261" s="234"/>
      <c r="J261" s="235">
        <f>ROUND(I261*H261,2)</f>
        <v>0</v>
      </c>
      <c r="K261" s="236"/>
      <c r="L261" s="45"/>
      <c r="M261" s="237" t="s">
        <v>1</v>
      </c>
      <c r="N261" s="238" t="s">
        <v>41</v>
      </c>
      <c r="O261" s="92"/>
      <c r="P261" s="239">
        <f>O261*H261</f>
        <v>0</v>
      </c>
      <c r="Q261" s="239">
        <v>0</v>
      </c>
      <c r="R261" s="239">
        <f>Q261*H261</f>
        <v>0</v>
      </c>
      <c r="S261" s="239">
        <v>0</v>
      </c>
      <c r="T261" s="240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1" t="s">
        <v>209</v>
      </c>
      <c r="AT261" s="241" t="s">
        <v>205</v>
      </c>
      <c r="AU261" s="241" t="s">
        <v>83</v>
      </c>
      <c r="AY261" s="18" t="s">
        <v>203</v>
      </c>
      <c r="BE261" s="242">
        <f>IF(N261="základní",J261,0)</f>
        <v>0</v>
      </c>
      <c r="BF261" s="242">
        <f>IF(N261="snížená",J261,0)</f>
        <v>0</v>
      </c>
      <c r="BG261" s="242">
        <f>IF(N261="zákl. přenesená",J261,0)</f>
        <v>0</v>
      </c>
      <c r="BH261" s="242">
        <f>IF(N261="sníž. přenesená",J261,0)</f>
        <v>0</v>
      </c>
      <c r="BI261" s="242">
        <f>IF(N261="nulová",J261,0)</f>
        <v>0</v>
      </c>
      <c r="BJ261" s="18" t="s">
        <v>83</v>
      </c>
      <c r="BK261" s="242">
        <f>ROUND(I261*H261,2)</f>
        <v>0</v>
      </c>
      <c r="BL261" s="18" t="s">
        <v>209</v>
      </c>
      <c r="BM261" s="241" t="s">
        <v>1287</v>
      </c>
    </row>
    <row r="262" s="2" customFormat="1" ht="16.5" customHeight="1">
      <c r="A262" s="39"/>
      <c r="B262" s="40"/>
      <c r="C262" s="229" t="s">
        <v>771</v>
      </c>
      <c r="D262" s="229" t="s">
        <v>205</v>
      </c>
      <c r="E262" s="230" t="s">
        <v>2567</v>
      </c>
      <c r="F262" s="231" t="s">
        <v>2482</v>
      </c>
      <c r="G262" s="232" t="s">
        <v>930</v>
      </c>
      <c r="H262" s="233">
        <v>3</v>
      </c>
      <c r="I262" s="234"/>
      <c r="J262" s="235">
        <f>ROUND(I262*H262,2)</f>
        <v>0</v>
      </c>
      <c r="K262" s="236"/>
      <c r="L262" s="45"/>
      <c r="M262" s="237" t="s">
        <v>1</v>
      </c>
      <c r="N262" s="238" t="s">
        <v>41</v>
      </c>
      <c r="O262" s="92"/>
      <c r="P262" s="239">
        <f>O262*H262</f>
        <v>0</v>
      </c>
      <c r="Q262" s="239">
        <v>0</v>
      </c>
      <c r="R262" s="239">
        <f>Q262*H262</f>
        <v>0</v>
      </c>
      <c r="S262" s="239">
        <v>0</v>
      </c>
      <c r="T262" s="240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1" t="s">
        <v>209</v>
      </c>
      <c r="AT262" s="241" t="s">
        <v>205</v>
      </c>
      <c r="AU262" s="241" t="s">
        <v>83</v>
      </c>
      <c r="AY262" s="18" t="s">
        <v>203</v>
      </c>
      <c r="BE262" s="242">
        <f>IF(N262="základní",J262,0)</f>
        <v>0</v>
      </c>
      <c r="BF262" s="242">
        <f>IF(N262="snížená",J262,0)</f>
        <v>0</v>
      </c>
      <c r="BG262" s="242">
        <f>IF(N262="zákl. přenesená",J262,0)</f>
        <v>0</v>
      </c>
      <c r="BH262" s="242">
        <f>IF(N262="sníž. přenesená",J262,0)</f>
        <v>0</v>
      </c>
      <c r="BI262" s="242">
        <f>IF(N262="nulová",J262,0)</f>
        <v>0</v>
      </c>
      <c r="BJ262" s="18" t="s">
        <v>83</v>
      </c>
      <c r="BK262" s="242">
        <f>ROUND(I262*H262,2)</f>
        <v>0</v>
      </c>
      <c r="BL262" s="18" t="s">
        <v>209</v>
      </c>
      <c r="BM262" s="241" t="s">
        <v>1296</v>
      </c>
    </row>
    <row r="263" s="2" customFormat="1" ht="16.5" customHeight="1">
      <c r="A263" s="39"/>
      <c r="B263" s="40"/>
      <c r="C263" s="229" t="s">
        <v>776</v>
      </c>
      <c r="D263" s="229" t="s">
        <v>205</v>
      </c>
      <c r="E263" s="230" t="s">
        <v>2568</v>
      </c>
      <c r="F263" s="231" t="s">
        <v>2569</v>
      </c>
      <c r="G263" s="232" t="s">
        <v>930</v>
      </c>
      <c r="H263" s="233">
        <v>1</v>
      </c>
      <c r="I263" s="234"/>
      <c r="J263" s="235">
        <f>ROUND(I263*H263,2)</f>
        <v>0</v>
      </c>
      <c r="K263" s="236"/>
      <c r="L263" s="45"/>
      <c r="M263" s="237" t="s">
        <v>1</v>
      </c>
      <c r="N263" s="238" t="s">
        <v>41</v>
      </c>
      <c r="O263" s="92"/>
      <c r="P263" s="239">
        <f>O263*H263</f>
        <v>0</v>
      </c>
      <c r="Q263" s="239">
        <v>0</v>
      </c>
      <c r="R263" s="239">
        <f>Q263*H263</f>
        <v>0</v>
      </c>
      <c r="S263" s="239">
        <v>0</v>
      </c>
      <c r="T263" s="240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1" t="s">
        <v>209</v>
      </c>
      <c r="AT263" s="241" t="s">
        <v>205</v>
      </c>
      <c r="AU263" s="241" t="s">
        <v>83</v>
      </c>
      <c r="AY263" s="18" t="s">
        <v>203</v>
      </c>
      <c r="BE263" s="242">
        <f>IF(N263="základní",J263,0)</f>
        <v>0</v>
      </c>
      <c r="BF263" s="242">
        <f>IF(N263="snížená",J263,0)</f>
        <v>0</v>
      </c>
      <c r="BG263" s="242">
        <f>IF(N263="zákl. přenesená",J263,0)</f>
        <v>0</v>
      </c>
      <c r="BH263" s="242">
        <f>IF(N263="sníž. přenesená",J263,0)</f>
        <v>0</v>
      </c>
      <c r="BI263" s="242">
        <f>IF(N263="nulová",J263,0)</f>
        <v>0</v>
      </c>
      <c r="BJ263" s="18" t="s">
        <v>83</v>
      </c>
      <c r="BK263" s="242">
        <f>ROUND(I263*H263,2)</f>
        <v>0</v>
      </c>
      <c r="BL263" s="18" t="s">
        <v>209</v>
      </c>
      <c r="BM263" s="241" t="s">
        <v>1305</v>
      </c>
    </row>
    <row r="264" s="2" customFormat="1" ht="16.5" customHeight="1">
      <c r="A264" s="39"/>
      <c r="B264" s="40"/>
      <c r="C264" s="229" t="s">
        <v>783</v>
      </c>
      <c r="D264" s="229" t="s">
        <v>205</v>
      </c>
      <c r="E264" s="230" t="s">
        <v>2570</v>
      </c>
      <c r="F264" s="231" t="s">
        <v>2482</v>
      </c>
      <c r="G264" s="232" t="s">
        <v>930</v>
      </c>
      <c r="H264" s="233">
        <v>1</v>
      </c>
      <c r="I264" s="234"/>
      <c r="J264" s="235">
        <f>ROUND(I264*H264,2)</f>
        <v>0</v>
      </c>
      <c r="K264" s="236"/>
      <c r="L264" s="45"/>
      <c r="M264" s="237" t="s">
        <v>1</v>
      </c>
      <c r="N264" s="238" t="s">
        <v>41</v>
      </c>
      <c r="O264" s="92"/>
      <c r="P264" s="239">
        <f>O264*H264</f>
        <v>0</v>
      </c>
      <c r="Q264" s="239">
        <v>0</v>
      </c>
      <c r="R264" s="239">
        <f>Q264*H264</f>
        <v>0</v>
      </c>
      <c r="S264" s="239">
        <v>0</v>
      </c>
      <c r="T264" s="240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1" t="s">
        <v>209</v>
      </c>
      <c r="AT264" s="241" t="s">
        <v>205</v>
      </c>
      <c r="AU264" s="241" t="s">
        <v>83</v>
      </c>
      <c r="AY264" s="18" t="s">
        <v>203</v>
      </c>
      <c r="BE264" s="242">
        <f>IF(N264="základní",J264,0)</f>
        <v>0</v>
      </c>
      <c r="BF264" s="242">
        <f>IF(N264="snížená",J264,0)</f>
        <v>0</v>
      </c>
      <c r="BG264" s="242">
        <f>IF(N264="zákl. přenesená",J264,0)</f>
        <v>0</v>
      </c>
      <c r="BH264" s="242">
        <f>IF(N264="sníž. přenesená",J264,0)</f>
        <v>0</v>
      </c>
      <c r="BI264" s="242">
        <f>IF(N264="nulová",J264,0)</f>
        <v>0</v>
      </c>
      <c r="BJ264" s="18" t="s">
        <v>83</v>
      </c>
      <c r="BK264" s="242">
        <f>ROUND(I264*H264,2)</f>
        <v>0</v>
      </c>
      <c r="BL264" s="18" t="s">
        <v>209</v>
      </c>
      <c r="BM264" s="241" t="s">
        <v>1323</v>
      </c>
    </row>
    <row r="265" s="2" customFormat="1" ht="16.5" customHeight="1">
      <c r="A265" s="39"/>
      <c r="B265" s="40"/>
      <c r="C265" s="229" t="s">
        <v>788</v>
      </c>
      <c r="D265" s="229" t="s">
        <v>205</v>
      </c>
      <c r="E265" s="230" t="s">
        <v>2571</v>
      </c>
      <c r="F265" s="231" t="s">
        <v>2572</v>
      </c>
      <c r="G265" s="232" t="s">
        <v>930</v>
      </c>
      <c r="H265" s="233">
        <v>3</v>
      </c>
      <c r="I265" s="234"/>
      <c r="J265" s="235">
        <f>ROUND(I265*H265,2)</f>
        <v>0</v>
      </c>
      <c r="K265" s="236"/>
      <c r="L265" s="45"/>
      <c r="M265" s="237" t="s">
        <v>1</v>
      </c>
      <c r="N265" s="238" t="s">
        <v>41</v>
      </c>
      <c r="O265" s="92"/>
      <c r="P265" s="239">
        <f>O265*H265</f>
        <v>0</v>
      </c>
      <c r="Q265" s="239">
        <v>0</v>
      </c>
      <c r="R265" s="239">
        <f>Q265*H265</f>
        <v>0</v>
      </c>
      <c r="S265" s="239">
        <v>0</v>
      </c>
      <c r="T265" s="240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1" t="s">
        <v>209</v>
      </c>
      <c r="AT265" s="241" t="s">
        <v>205</v>
      </c>
      <c r="AU265" s="241" t="s">
        <v>83</v>
      </c>
      <c r="AY265" s="18" t="s">
        <v>203</v>
      </c>
      <c r="BE265" s="242">
        <f>IF(N265="základní",J265,0)</f>
        <v>0</v>
      </c>
      <c r="BF265" s="242">
        <f>IF(N265="snížená",J265,0)</f>
        <v>0</v>
      </c>
      <c r="BG265" s="242">
        <f>IF(N265="zákl. přenesená",J265,0)</f>
        <v>0</v>
      </c>
      <c r="BH265" s="242">
        <f>IF(N265="sníž. přenesená",J265,0)</f>
        <v>0</v>
      </c>
      <c r="BI265" s="242">
        <f>IF(N265="nulová",J265,0)</f>
        <v>0</v>
      </c>
      <c r="BJ265" s="18" t="s">
        <v>83</v>
      </c>
      <c r="BK265" s="242">
        <f>ROUND(I265*H265,2)</f>
        <v>0</v>
      </c>
      <c r="BL265" s="18" t="s">
        <v>209</v>
      </c>
      <c r="BM265" s="241" t="s">
        <v>427</v>
      </c>
    </row>
    <row r="266" s="2" customFormat="1" ht="16.5" customHeight="1">
      <c r="A266" s="39"/>
      <c r="B266" s="40"/>
      <c r="C266" s="229" t="s">
        <v>794</v>
      </c>
      <c r="D266" s="229" t="s">
        <v>205</v>
      </c>
      <c r="E266" s="230" t="s">
        <v>2573</v>
      </c>
      <c r="F266" s="231" t="s">
        <v>2574</v>
      </c>
      <c r="G266" s="232" t="s">
        <v>930</v>
      </c>
      <c r="H266" s="233">
        <v>3</v>
      </c>
      <c r="I266" s="234"/>
      <c r="J266" s="235">
        <f>ROUND(I266*H266,2)</f>
        <v>0</v>
      </c>
      <c r="K266" s="236"/>
      <c r="L266" s="45"/>
      <c r="M266" s="237" t="s">
        <v>1</v>
      </c>
      <c r="N266" s="238" t="s">
        <v>41</v>
      </c>
      <c r="O266" s="92"/>
      <c r="P266" s="239">
        <f>O266*H266</f>
        <v>0</v>
      </c>
      <c r="Q266" s="239">
        <v>0</v>
      </c>
      <c r="R266" s="239">
        <f>Q266*H266</f>
        <v>0</v>
      </c>
      <c r="S266" s="239">
        <v>0</v>
      </c>
      <c r="T266" s="240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1" t="s">
        <v>209</v>
      </c>
      <c r="AT266" s="241" t="s">
        <v>205</v>
      </c>
      <c r="AU266" s="241" t="s">
        <v>83</v>
      </c>
      <c r="AY266" s="18" t="s">
        <v>203</v>
      </c>
      <c r="BE266" s="242">
        <f>IF(N266="základní",J266,0)</f>
        <v>0</v>
      </c>
      <c r="BF266" s="242">
        <f>IF(N266="snížená",J266,0)</f>
        <v>0</v>
      </c>
      <c r="BG266" s="242">
        <f>IF(N266="zákl. přenesená",J266,0)</f>
        <v>0</v>
      </c>
      <c r="BH266" s="242">
        <f>IF(N266="sníž. přenesená",J266,0)</f>
        <v>0</v>
      </c>
      <c r="BI266" s="242">
        <f>IF(N266="nulová",J266,0)</f>
        <v>0</v>
      </c>
      <c r="BJ266" s="18" t="s">
        <v>83</v>
      </c>
      <c r="BK266" s="242">
        <f>ROUND(I266*H266,2)</f>
        <v>0</v>
      </c>
      <c r="BL266" s="18" t="s">
        <v>209</v>
      </c>
      <c r="BM266" s="241" t="s">
        <v>1340</v>
      </c>
    </row>
    <row r="267" s="2" customFormat="1" ht="24.15" customHeight="1">
      <c r="A267" s="39"/>
      <c r="B267" s="40"/>
      <c r="C267" s="229" t="s">
        <v>800</v>
      </c>
      <c r="D267" s="229" t="s">
        <v>205</v>
      </c>
      <c r="E267" s="230" t="s">
        <v>2575</v>
      </c>
      <c r="F267" s="231" t="s">
        <v>2487</v>
      </c>
      <c r="G267" s="232" t="s">
        <v>213</v>
      </c>
      <c r="H267" s="233">
        <v>90</v>
      </c>
      <c r="I267" s="234"/>
      <c r="J267" s="235">
        <f>ROUND(I267*H267,2)</f>
        <v>0</v>
      </c>
      <c r="K267" s="236"/>
      <c r="L267" s="45"/>
      <c r="M267" s="237" t="s">
        <v>1</v>
      </c>
      <c r="N267" s="238" t="s">
        <v>41</v>
      </c>
      <c r="O267" s="92"/>
      <c r="P267" s="239">
        <f>O267*H267</f>
        <v>0</v>
      </c>
      <c r="Q267" s="239">
        <v>0</v>
      </c>
      <c r="R267" s="239">
        <f>Q267*H267</f>
        <v>0</v>
      </c>
      <c r="S267" s="239">
        <v>0</v>
      </c>
      <c r="T267" s="240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1" t="s">
        <v>209</v>
      </c>
      <c r="AT267" s="241" t="s">
        <v>205</v>
      </c>
      <c r="AU267" s="241" t="s">
        <v>83</v>
      </c>
      <c r="AY267" s="18" t="s">
        <v>203</v>
      </c>
      <c r="BE267" s="242">
        <f>IF(N267="základní",J267,0)</f>
        <v>0</v>
      </c>
      <c r="BF267" s="242">
        <f>IF(N267="snížená",J267,0)</f>
        <v>0</v>
      </c>
      <c r="BG267" s="242">
        <f>IF(N267="zákl. přenesená",J267,0)</f>
        <v>0</v>
      </c>
      <c r="BH267" s="242">
        <f>IF(N267="sníž. přenesená",J267,0)</f>
        <v>0</v>
      </c>
      <c r="BI267" s="242">
        <f>IF(N267="nulová",J267,0)</f>
        <v>0</v>
      </c>
      <c r="BJ267" s="18" t="s">
        <v>83</v>
      </c>
      <c r="BK267" s="242">
        <f>ROUND(I267*H267,2)</f>
        <v>0</v>
      </c>
      <c r="BL267" s="18" t="s">
        <v>209</v>
      </c>
      <c r="BM267" s="241" t="s">
        <v>1671</v>
      </c>
    </row>
    <row r="268" s="12" customFormat="1" ht="25.92" customHeight="1">
      <c r="A268" s="12"/>
      <c r="B268" s="213"/>
      <c r="C268" s="214"/>
      <c r="D268" s="215" t="s">
        <v>75</v>
      </c>
      <c r="E268" s="216" t="s">
        <v>2576</v>
      </c>
      <c r="F268" s="216" t="s">
        <v>2577</v>
      </c>
      <c r="G268" s="214"/>
      <c r="H268" s="214"/>
      <c r="I268" s="217"/>
      <c r="J268" s="218">
        <f>BK268</f>
        <v>0</v>
      </c>
      <c r="K268" s="214"/>
      <c r="L268" s="219"/>
      <c r="M268" s="220"/>
      <c r="N268" s="221"/>
      <c r="O268" s="221"/>
      <c r="P268" s="222">
        <f>P269</f>
        <v>0</v>
      </c>
      <c r="Q268" s="221"/>
      <c r="R268" s="222">
        <f>R269</f>
        <v>0</v>
      </c>
      <c r="S268" s="221"/>
      <c r="T268" s="223">
        <f>T269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24" t="s">
        <v>83</v>
      </c>
      <c r="AT268" s="225" t="s">
        <v>75</v>
      </c>
      <c r="AU268" s="225" t="s">
        <v>76</v>
      </c>
      <c r="AY268" s="224" t="s">
        <v>203</v>
      </c>
      <c r="BK268" s="226">
        <f>BK269</f>
        <v>0</v>
      </c>
    </row>
    <row r="269" s="2" customFormat="1" ht="37.8" customHeight="1">
      <c r="A269" s="39"/>
      <c r="B269" s="40"/>
      <c r="C269" s="229" t="s">
        <v>804</v>
      </c>
      <c r="D269" s="229" t="s">
        <v>205</v>
      </c>
      <c r="E269" s="230" t="s">
        <v>807</v>
      </c>
      <c r="F269" s="231" t="s">
        <v>2578</v>
      </c>
      <c r="G269" s="232" t="s">
        <v>2193</v>
      </c>
      <c r="H269" s="233">
        <v>50</v>
      </c>
      <c r="I269" s="234"/>
      <c r="J269" s="235">
        <f>ROUND(I269*H269,2)</f>
        <v>0</v>
      </c>
      <c r="K269" s="236"/>
      <c r="L269" s="45"/>
      <c r="M269" s="237" t="s">
        <v>1</v>
      </c>
      <c r="N269" s="238" t="s">
        <v>41</v>
      </c>
      <c r="O269" s="92"/>
      <c r="P269" s="239">
        <f>O269*H269</f>
        <v>0</v>
      </c>
      <c r="Q269" s="239">
        <v>0</v>
      </c>
      <c r="R269" s="239">
        <f>Q269*H269</f>
        <v>0</v>
      </c>
      <c r="S269" s="239">
        <v>0</v>
      </c>
      <c r="T269" s="240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41" t="s">
        <v>209</v>
      </c>
      <c r="AT269" s="241" t="s">
        <v>205</v>
      </c>
      <c r="AU269" s="241" t="s">
        <v>83</v>
      </c>
      <c r="AY269" s="18" t="s">
        <v>203</v>
      </c>
      <c r="BE269" s="242">
        <f>IF(N269="základní",J269,0)</f>
        <v>0</v>
      </c>
      <c r="BF269" s="242">
        <f>IF(N269="snížená",J269,0)</f>
        <v>0</v>
      </c>
      <c r="BG269" s="242">
        <f>IF(N269="zákl. přenesená",J269,0)</f>
        <v>0</v>
      </c>
      <c r="BH269" s="242">
        <f>IF(N269="sníž. přenesená",J269,0)</f>
        <v>0</v>
      </c>
      <c r="BI269" s="242">
        <f>IF(N269="nulová",J269,0)</f>
        <v>0</v>
      </c>
      <c r="BJ269" s="18" t="s">
        <v>83</v>
      </c>
      <c r="BK269" s="242">
        <f>ROUND(I269*H269,2)</f>
        <v>0</v>
      </c>
      <c r="BL269" s="18" t="s">
        <v>209</v>
      </c>
      <c r="BM269" s="241" t="s">
        <v>1674</v>
      </c>
    </row>
    <row r="270" s="12" customFormat="1" ht="25.92" customHeight="1">
      <c r="A270" s="12"/>
      <c r="B270" s="213"/>
      <c r="C270" s="214"/>
      <c r="D270" s="215" t="s">
        <v>75</v>
      </c>
      <c r="E270" s="216" t="s">
        <v>2579</v>
      </c>
      <c r="F270" s="216" t="s">
        <v>2580</v>
      </c>
      <c r="G270" s="214"/>
      <c r="H270" s="214"/>
      <c r="I270" s="217"/>
      <c r="J270" s="218">
        <f>BK270</f>
        <v>0</v>
      </c>
      <c r="K270" s="214"/>
      <c r="L270" s="219"/>
      <c r="M270" s="220"/>
      <c r="N270" s="221"/>
      <c r="O270" s="221"/>
      <c r="P270" s="222">
        <f>SUM(P271:P277)</f>
        <v>0</v>
      </c>
      <c r="Q270" s="221"/>
      <c r="R270" s="222">
        <f>SUM(R271:R277)</f>
        <v>0</v>
      </c>
      <c r="S270" s="221"/>
      <c r="T270" s="223">
        <f>SUM(T271:T277)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24" t="s">
        <v>83</v>
      </c>
      <c r="AT270" s="225" t="s">
        <v>75</v>
      </c>
      <c r="AU270" s="225" t="s">
        <v>76</v>
      </c>
      <c r="AY270" s="224" t="s">
        <v>203</v>
      </c>
      <c r="BK270" s="226">
        <f>SUM(BK271:BK277)</f>
        <v>0</v>
      </c>
    </row>
    <row r="271" s="2" customFormat="1" ht="16.5" customHeight="1">
      <c r="A271" s="39"/>
      <c r="B271" s="40"/>
      <c r="C271" s="229" t="s">
        <v>807</v>
      </c>
      <c r="D271" s="229" t="s">
        <v>205</v>
      </c>
      <c r="E271" s="230" t="s">
        <v>332</v>
      </c>
      <c r="F271" s="231" t="s">
        <v>2581</v>
      </c>
      <c r="G271" s="232" t="s">
        <v>960</v>
      </c>
      <c r="H271" s="233">
        <v>20</v>
      </c>
      <c r="I271" s="234"/>
      <c r="J271" s="235">
        <f>ROUND(I271*H271,2)</f>
        <v>0</v>
      </c>
      <c r="K271" s="236"/>
      <c r="L271" s="45"/>
      <c r="M271" s="237" t="s">
        <v>1</v>
      </c>
      <c r="N271" s="238" t="s">
        <v>41</v>
      </c>
      <c r="O271" s="92"/>
      <c r="P271" s="239">
        <f>O271*H271</f>
        <v>0</v>
      </c>
      <c r="Q271" s="239">
        <v>0</v>
      </c>
      <c r="R271" s="239">
        <f>Q271*H271</f>
        <v>0</v>
      </c>
      <c r="S271" s="239">
        <v>0</v>
      </c>
      <c r="T271" s="240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1" t="s">
        <v>209</v>
      </c>
      <c r="AT271" s="241" t="s">
        <v>205</v>
      </c>
      <c r="AU271" s="241" t="s">
        <v>83</v>
      </c>
      <c r="AY271" s="18" t="s">
        <v>203</v>
      </c>
      <c r="BE271" s="242">
        <f>IF(N271="základní",J271,0)</f>
        <v>0</v>
      </c>
      <c r="BF271" s="242">
        <f>IF(N271="snížená",J271,0)</f>
        <v>0</v>
      </c>
      <c r="BG271" s="242">
        <f>IF(N271="zákl. přenesená",J271,0)</f>
        <v>0</v>
      </c>
      <c r="BH271" s="242">
        <f>IF(N271="sníž. přenesená",J271,0)</f>
        <v>0</v>
      </c>
      <c r="BI271" s="242">
        <f>IF(N271="nulová",J271,0)</f>
        <v>0</v>
      </c>
      <c r="BJ271" s="18" t="s">
        <v>83</v>
      </c>
      <c r="BK271" s="242">
        <f>ROUND(I271*H271,2)</f>
        <v>0</v>
      </c>
      <c r="BL271" s="18" t="s">
        <v>209</v>
      </c>
      <c r="BM271" s="241" t="s">
        <v>432</v>
      </c>
    </row>
    <row r="272" s="2" customFormat="1" ht="16.5" customHeight="1">
      <c r="A272" s="39"/>
      <c r="B272" s="40"/>
      <c r="C272" s="229" t="s">
        <v>332</v>
      </c>
      <c r="D272" s="229" t="s">
        <v>205</v>
      </c>
      <c r="E272" s="230" t="s">
        <v>814</v>
      </c>
      <c r="F272" s="231" t="s">
        <v>2582</v>
      </c>
      <c r="G272" s="232" t="s">
        <v>960</v>
      </c>
      <c r="H272" s="233">
        <v>10</v>
      </c>
      <c r="I272" s="234"/>
      <c r="J272" s="235">
        <f>ROUND(I272*H272,2)</f>
        <v>0</v>
      </c>
      <c r="K272" s="236"/>
      <c r="L272" s="45"/>
      <c r="M272" s="237" t="s">
        <v>1</v>
      </c>
      <c r="N272" s="238" t="s">
        <v>41</v>
      </c>
      <c r="O272" s="92"/>
      <c r="P272" s="239">
        <f>O272*H272</f>
        <v>0</v>
      </c>
      <c r="Q272" s="239">
        <v>0</v>
      </c>
      <c r="R272" s="239">
        <f>Q272*H272</f>
        <v>0</v>
      </c>
      <c r="S272" s="239">
        <v>0</v>
      </c>
      <c r="T272" s="240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41" t="s">
        <v>209</v>
      </c>
      <c r="AT272" s="241" t="s">
        <v>205</v>
      </c>
      <c r="AU272" s="241" t="s">
        <v>83</v>
      </c>
      <c r="AY272" s="18" t="s">
        <v>203</v>
      </c>
      <c r="BE272" s="242">
        <f>IF(N272="základní",J272,0)</f>
        <v>0</v>
      </c>
      <c r="BF272" s="242">
        <f>IF(N272="snížená",J272,0)</f>
        <v>0</v>
      </c>
      <c r="BG272" s="242">
        <f>IF(N272="zákl. přenesená",J272,0)</f>
        <v>0</v>
      </c>
      <c r="BH272" s="242">
        <f>IF(N272="sníž. přenesená",J272,0)</f>
        <v>0</v>
      </c>
      <c r="BI272" s="242">
        <f>IF(N272="nulová",J272,0)</f>
        <v>0</v>
      </c>
      <c r="BJ272" s="18" t="s">
        <v>83</v>
      </c>
      <c r="BK272" s="242">
        <f>ROUND(I272*H272,2)</f>
        <v>0</v>
      </c>
      <c r="BL272" s="18" t="s">
        <v>209</v>
      </c>
      <c r="BM272" s="241" t="s">
        <v>436</v>
      </c>
    </row>
    <row r="273" s="2" customFormat="1" ht="16.5" customHeight="1">
      <c r="A273" s="39"/>
      <c r="B273" s="40"/>
      <c r="C273" s="229" t="s">
        <v>814</v>
      </c>
      <c r="D273" s="229" t="s">
        <v>205</v>
      </c>
      <c r="E273" s="230" t="s">
        <v>337</v>
      </c>
      <c r="F273" s="231" t="s">
        <v>2583</v>
      </c>
      <c r="G273" s="232" t="s">
        <v>960</v>
      </c>
      <c r="H273" s="233">
        <v>50</v>
      </c>
      <c r="I273" s="234"/>
      <c r="J273" s="235">
        <f>ROUND(I273*H273,2)</f>
        <v>0</v>
      </c>
      <c r="K273" s="236"/>
      <c r="L273" s="45"/>
      <c r="M273" s="237" t="s">
        <v>1</v>
      </c>
      <c r="N273" s="238" t="s">
        <v>41</v>
      </c>
      <c r="O273" s="92"/>
      <c r="P273" s="239">
        <f>O273*H273</f>
        <v>0</v>
      </c>
      <c r="Q273" s="239">
        <v>0</v>
      </c>
      <c r="R273" s="239">
        <f>Q273*H273</f>
        <v>0</v>
      </c>
      <c r="S273" s="239">
        <v>0</v>
      </c>
      <c r="T273" s="240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41" t="s">
        <v>209</v>
      </c>
      <c r="AT273" s="241" t="s">
        <v>205</v>
      </c>
      <c r="AU273" s="241" t="s">
        <v>83</v>
      </c>
      <c r="AY273" s="18" t="s">
        <v>203</v>
      </c>
      <c r="BE273" s="242">
        <f>IF(N273="základní",J273,0)</f>
        <v>0</v>
      </c>
      <c r="BF273" s="242">
        <f>IF(N273="snížená",J273,0)</f>
        <v>0</v>
      </c>
      <c r="BG273" s="242">
        <f>IF(N273="zákl. přenesená",J273,0)</f>
        <v>0</v>
      </c>
      <c r="BH273" s="242">
        <f>IF(N273="sníž. přenesená",J273,0)</f>
        <v>0</v>
      </c>
      <c r="BI273" s="242">
        <f>IF(N273="nulová",J273,0)</f>
        <v>0</v>
      </c>
      <c r="BJ273" s="18" t="s">
        <v>83</v>
      </c>
      <c r="BK273" s="242">
        <f>ROUND(I273*H273,2)</f>
        <v>0</v>
      </c>
      <c r="BL273" s="18" t="s">
        <v>209</v>
      </c>
      <c r="BM273" s="241" t="s">
        <v>440</v>
      </c>
    </row>
    <row r="274" s="2" customFormat="1" ht="16.5" customHeight="1">
      <c r="A274" s="39"/>
      <c r="B274" s="40"/>
      <c r="C274" s="229" t="s">
        <v>337</v>
      </c>
      <c r="D274" s="229" t="s">
        <v>205</v>
      </c>
      <c r="E274" s="230" t="s">
        <v>821</v>
      </c>
      <c r="F274" s="231" t="s">
        <v>2584</v>
      </c>
      <c r="G274" s="232" t="s">
        <v>960</v>
      </c>
      <c r="H274" s="233">
        <v>50</v>
      </c>
      <c r="I274" s="234"/>
      <c r="J274" s="235">
        <f>ROUND(I274*H274,2)</f>
        <v>0</v>
      </c>
      <c r="K274" s="236"/>
      <c r="L274" s="45"/>
      <c r="M274" s="237" t="s">
        <v>1</v>
      </c>
      <c r="N274" s="238" t="s">
        <v>41</v>
      </c>
      <c r="O274" s="92"/>
      <c r="P274" s="239">
        <f>O274*H274</f>
        <v>0</v>
      </c>
      <c r="Q274" s="239">
        <v>0</v>
      </c>
      <c r="R274" s="239">
        <f>Q274*H274</f>
        <v>0</v>
      </c>
      <c r="S274" s="239">
        <v>0</v>
      </c>
      <c r="T274" s="240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1" t="s">
        <v>209</v>
      </c>
      <c r="AT274" s="241" t="s">
        <v>205</v>
      </c>
      <c r="AU274" s="241" t="s">
        <v>83</v>
      </c>
      <c r="AY274" s="18" t="s">
        <v>203</v>
      </c>
      <c r="BE274" s="242">
        <f>IF(N274="základní",J274,0)</f>
        <v>0</v>
      </c>
      <c r="BF274" s="242">
        <f>IF(N274="snížená",J274,0)</f>
        <v>0</v>
      </c>
      <c r="BG274" s="242">
        <f>IF(N274="zákl. přenesená",J274,0)</f>
        <v>0</v>
      </c>
      <c r="BH274" s="242">
        <f>IF(N274="sníž. přenesená",J274,0)</f>
        <v>0</v>
      </c>
      <c r="BI274" s="242">
        <f>IF(N274="nulová",J274,0)</f>
        <v>0</v>
      </c>
      <c r="BJ274" s="18" t="s">
        <v>83</v>
      </c>
      <c r="BK274" s="242">
        <f>ROUND(I274*H274,2)</f>
        <v>0</v>
      </c>
      <c r="BL274" s="18" t="s">
        <v>209</v>
      </c>
      <c r="BM274" s="241" t="s">
        <v>1685</v>
      </c>
    </row>
    <row r="275" s="2" customFormat="1" ht="16.5" customHeight="1">
      <c r="A275" s="39"/>
      <c r="B275" s="40"/>
      <c r="C275" s="229" t="s">
        <v>821</v>
      </c>
      <c r="D275" s="229" t="s">
        <v>205</v>
      </c>
      <c r="E275" s="230" t="s">
        <v>825</v>
      </c>
      <c r="F275" s="231" t="s">
        <v>2585</v>
      </c>
      <c r="G275" s="232" t="s">
        <v>241</v>
      </c>
      <c r="H275" s="233">
        <v>1.387</v>
      </c>
      <c r="I275" s="234"/>
      <c r="J275" s="235">
        <f>ROUND(I275*H275,2)</f>
        <v>0</v>
      </c>
      <c r="K275" s="236"/>
      <c r="L275" s="45"/>
      <c r="M275" s="237" t="s">
        <v>1</v>
      </c>
      <c r="N275" s="238" t="s">
        <v>41</v>
      </c>
      <c r="O275" s="92"/>
      <c r="P275" s="239">
        <f>O275*H275</f>
        <v>0</v>
      </c>
      <c r="Q275" s="239">
        <v>0</v>
      </c>
      <c r="R275" s="239">
        <f>Q275*H275</f>
        <v>0</v>
      </c>
      <c r="S275" s="239">
        <v>0</v>
      </c>
      <c r="T275" s="240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1" t="s">
        <v>209</v>
      </c>
      <c r="AT275" s="241" t="s">
        <v>205</v>
      </c>
      <c r="AU275" s="241" t="s">
        <v>83</v>
      </c>
      <c r="AY275" s="18" t="s">
        <v>203</v>
      </c>
      <c r="BE275" s="242">
        <f>IF(N275="základní",J275,0)</f>
        <v>0</v>
      </c>
      <c r="BF275" s="242">
        <f>IF(N275="snížená",J275,0)</f>
        <v>0</v>
      </c>
      <c r="BG275" s="242">
        <f>IF(N275="zákl. přenesená",J275,0)</f>
        <v>0</v>
      </c>
      <c r="BH275" s="242">
        <f>IF(N275="sníž. přenesená",J275,0)</f>
        <v>0</v>
      </c>
      <c r="BI275" s="242">
        <f>IF(N275="nulová",J275,0)</f>
        <v>0</v>
      </c>
      <c r="BJ275" s="18" t="s">
        <v>83</v>
      </c>
      <c r="BK275" s="242">
        <f>ROUND(I275*H275,2)</f>
        <v>0</v>
      </c>
      <c r="BL275" s="18" t="s">
        <v>209</v>
      </c>
      <c r="BM275" s="241" t="s">
        <v>444</v>
      </c>
    </row>
    <row r="276" s="2" customFormat="1" ht="16.5" customHeight="1">
      <c r="A276" s="39"/>
      <c r="B276" s="40"/>
      <c r="C276" s="229" t="s">
        <v>825</v>
      </c>
      <c r="D276" s="229" t="s">
        <v>205</v>
      </c>
      <c r="E276" s="230" t="s">
        <v>829</v>
      </c>
      <c r="F276" s="231" t="s">
        <v>2586</v>
      </c>
      <c r="G276" s="232" t="s">
        <v>241</v>
      </c>
      <c r="H276" s="233">
        <v>2</v>
      </c>
      <c r="I276" s="234"/>
      <c r="J276" s="235">
        <f>ROUND(I276*H276,2)</f>
        <v>0</v>
      </c>
      <c r="K276" s="236"/>
      <c r="L276" s="45"/>
      <c r="M276" s="237" t="s">
        <v>1</v>
      </c>
      <c r="N276" s="238" t="s">
        <v>41</v>
      </c>
      <c r="O276" s="92"/>
      <c r="P276" s="239">
        <f>O276*H276</f>
        <v>0</v>
      </c>
      <c r="Q276" s="239">
        <v>0</v>
      </c>
      <c r="R276" s="239">
        <f>Q276*H276</f>
        <v>0</v>
      </c>
      <c r="S276" s="239">
        <v>0</v>
      </c>
      <c r="T276" s="240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41" t="s">
        <v>209</v>
      </c>
      <c r="AT276" s="241" t="s">
        <v>205</v>
      </c>
      <c r="AU276" s="241" t="s">
        <v>83</v>
      </c>
      <c r="AY276" s="18" t="s">
        <v>203</v>
      </c>
      <c r="BE276" s="242">
        <f>IF(N276="základní",J276,0)</f>
        <v>0</v>
      </c>
      <c r="BF276" s="242">
        <f>IF(N276="snížená",J276,0)</f>
        <v>0</v>
      </c>
      <c r="BG276" s="242">
        <f>IF(N276="zákl. přenesená",J276,0)</f>
        <v>0</v>
      </c>
      <c r="BH276" s="242">
        <f>IF(N276="sníž. přenesená",J276,0)</f>
        <v>0</v>
      </c>
      <c r="BI276" s="242">
        <f>IF(N276="nulová",J276,0)</f>
        <v>0</v>
      </c>
      <c r="BJ276" s="18" t="s">
        <v>83</v>
      </c>
      <c r="BK276" s="242">
        <f>ROUND(I276*H276,2)</f>
        <v>0</v>
      </c>
      <c r="BL276" s="18" t="s">
        <v>209</v>
      </c>
      <c r="BM276" s="241" t="s">
        <v>1690</v>
      </c>
    </row>
    <row r="277" s="2" customFormat="1" ht="21.75" customHeight="1">
      <c r="A277" s="39"/>
      <c r="B277" s="40"/>
      <c r="C277" s="229" t="s">
        <v>829</v>
      </c>
      <c r="D277" s="229" t="s">
        <v>205</v>
      </c>
      <c r="E277" s="230" t="s">
        <v>833</v>
      </c>
      <c r="F277" s="231" t="s">
        <v>2587</v>
      </c>
      <c r="G277" s="232" t="s">
        <v>797</v>
      </c>
      <c r="H277" s="233">
        <v>1</v>
      </c>
      <c r="I277" s="234"/>
      <c r="J277" s="235">
        <f>ROUND(I277*H277,2)</f>
        <v>0</v>
      </c>
      <c r="K277" s="236"/>
      <c r="L277" s="45"/>
      <c r="M277" s="237" t="s">
        <v>1</v>
      </c>
      <c r="N277" s="238" t="s">
        <v>41</v>
      </c>
      <c r="O277" s="92"/>
      <c r="P277" s="239">
        <f>O277*H277</f>
        <v>0</v>
      </c>
      <c r="Q277" s="239">
        <v>0</v>
      </c>
      <c r="R277" s="239">
        <f>Q277*H277</f>
        <v>0</v>
      </c>
      <c r="S277" s="239">
        <v>0</v>
      </c>
      <c r="T277" s="240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41" t="s">
        <v>209</v>
      </c>
      <c r="AT277" s="241" t="s">
        <v>205</v>
      </c>
      <c r="AU277" s="241" t="s">
        <v>83</v>
      </c>
      <c r="AY277" s="18" t="s">
        <v>203</v>
      </c>
      <c r="BE277" s="242">
        <f>IF(N277="základní",J277,0)</f>
        <v>0</v>
      </c>
      <c r="BF277" s="242">
        <f>IF(N277="snížená",J277,0)</f>
        <v>0</v>
      </c>
      <c r="BG277" s="242">
        <f>IF(N277="zákl. přenesená",J277,0)</f>
        <v>0</v>
      </c>
      <c r="BH277" s="242">
        <f>IF(N277="sníž. přenesená",J277,0)</f>
        <v>0</v>
      </c>
      <c r="BI277" s="242">
        <f>IF(N277="nulová",J277,0)</f>
        <v>0</v>
      </c>
      <c r="BJ277" s="18" t="s">
        <v>83</v>
      </c>
      <c r="BK277" s="242">
        <f>ROUND(I277*H277,2)</f>
        <v>0</v>
      </c>
      <c r="BL277" s="18" t="s">
        <v>209</v>
      </c>
      <c r="BM277" s="241" t="s">
        <v>1693</v>
      </c>
    </row>
    <row r="278" s="12" customFormat="1" ht="25.92" customHeight="1">
      <c r="A278" s="12"/>
      <c r="B278" s="213"/>
      <c r="C278" s="214"/>
      <c r="D278" s="215" t="s">
        <v>75</v>
      </c>
      <c r="E278" s="216" t="s">
        <v>2588</v>
      </c>
      <c r="F278" s="216" t="s">
        <v>2589</v>
      </c>
      <c r="G278" s="214"/>
      <c r="H278" s="214"/>
      <c r="I278" s="217"/>
      <c r="J278" s="218">
        <f>BK278</f>
        <v>0</v>
      </c>
      <c r="K278" s="214"/>
      <c r="L278" s="219"/>
      <c r="M278" s="220"/>
      <c r="N278" s="221"/>
      <c r="O278" s="221"/>
      <c r="P278" s="222">
        <f>P279</f>
        <v>0</v>
      </c>
      <c r="Q278" s="221"/>
      <c r="R278" s="222">
        <f>R279</f>
        <v>0</v>
      </c>
      <c r="S278" s="221"/>
      <c r="T278" s="223">
        <f>T279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24" t="s">
        <v>83</v>
      </c>
      <c r="AT278" s="225" t="s">
        <v>75</v>
      </c>
      <c r="AU278" s="225" t="s">
        <v>76</v>
      </c>
      <c r="AY278" s="224" t="s">
        <v>203</v>
      </c>
      <c r="BK278" s="226">
        <f>BK279</f>
        <v>0</v>
      </c>
    </row>
    <row r="279" s="2" customFormat="1" ht="44.25" customHeight="1">
      <c r="A279" s="39"/>
      <c r="B279" s="40"/>
      <c r="C279" s="229" t="s">
        <v>833</v>
      </c>
      <c r="D279" s="229" t="s">
        <v>205</v>
      </c>
      <c r="E279" s="230" t="s">
        <v>837</v>
      </c>
      <c r="F279" s="231" t="s">
        <v>2590</v>
      </c>
      <c r="G279" s="232" t="s">
        <v>2193</v>
      </c>
      <c r="H279" s="233">
        <v>120</v>
      </c>
      <c r="I279" s="234"/>
      <c r="J279" s="235">
        <f>ROUND(I279*H279,2)</f>
        <v>0</v>
      </c>
      <c r="K279" s="236"/>
      <c r="L279" s="45"/>
      <c r="M279" s="306" t="s">
        <v>1</v>
      </c>
      <c r="N279" s="307" t="s">
        <v>41</v>
      </c>
      <c r="O279" s="308"/>
      <c r="P279" s="309">
        <f>O279*H279</f>
        <v>0</v>
      </c>
      <c r="Q279" s="309">
        <v>0</v>
      </c>
      <c r="R279" s="309">
        <f>Q279*H279</f>
        <v>0</v>
      </c>
      <c r="S279" s="309">
        <v>0</v>
      </c>
      <c r="T279" s="310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41" t="s">
        <v>209</v>
      </c>
      <c r="AT279" s="241" t="s">
        <v>205</v>
      </c>
      <c r="AU279" s="241" t="s">
        <v>83</v>
      </c>
      <c r="AY279" s="18" t="s">
        <v>203</v>
      </c>
      <c r="BE279" s="242">
        <f>IF(N279="základní",J279,0)</f>
        <v>0</v>
      </c>
      <c r="BF279" s="242">
        <f>IF(N279="snížená",J279,0)</f>
        <v>0</v>
      </c>
      <c r="BG279" s="242">
        <f>IF(N279="zákl. přenesená",J279,0)</f>
        <v>0</v>
      </c>
      <c r="BH279" s="242">
        <f>IF(N279="sníž. přenesená",J279,0)</f>
        <v>0</v>
      </c>
      <c r="BI279" s="242">
        <f>IF(N279="nulová",J279,0)</f>
        <v>0</v>
      </c>
      <c r="BJ279" s="18" t="s">
        <v>83</v>
      </c>
      <c r="BK279" s="242">
        <f>ROUND(I279*H279,2)</f>
        <v>0</v>
      </c>
      <c r="BL279" s="18" t="s">
        <v>209</v>
      </c>
      <c r="BM279" s="241" t="s">
        <v>1696</v>
      </c>
    </row>
    <row r="280" s="2" customFormat="1" ht="6.96" customHeight="1">
      <c r="A280" s="39"/>
      <c r="B280" s="67"/>
      <c r="C280" s="68"/>
      <c r="D280" s="68"/>
      <c r="E280" s="68"/>
      <c r="F280" s="68"/>
      <c r="G280" s="68"/>
      <c r="H280" s="68"/>
      <c r="I280" s="68"/>
      <c r="J280" s="68"/>
      <c r="K280" s="68"/>
      <c r="L280" s="45"/>
      <c r="M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</row>
  </sheetData>
  <sheetProtection sheet="1" autoFilter="0" formatColumns="0" formatRows="0" objects="1" scenarios="1" spinCount="100000" saltValue="qS786OeYdoNaUXKLHLzVRV5vHxLSi8Ta3OsDU8EL3kXrRb7HDYdx/9+2Qbm6P+MNpcgqzlbQ6cvrCrVnmdD4cg==" hashValue="auERT/vc3vPWwrugAmW7nquhILwc3tVuq6q2t3bMHJsENrndcrM6ubABA9uREKAyfMmV7LE3opnWkf6nhL8B3g==" algorithmName="SHA-512" password="99DC"/>
  <autoFilter ref="C133:K27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2:H122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137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157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Objekty OU, část D a DM</v>
      </c>
      <c r="F7" s="152"/>
      <c r="G7" s="152"/>
      <c r="H7" s="152"/>
      <c r="L7" s="21"/>
    </row>
    <row r="8" s="1" customFormat="1" ht="12" customHeight="1">
      <c r="B8" s="21"/>
      <c r="D8" s="152" t="s">
        <v>158</v>
      </c>
      <c r="L8" s="21"/>
    </row>
    <row r="9" s="2" customFormat="1" ht="16.5" customHeight="1">
      <c r="A9" s="39"/>
      <c r="B9" s="45"/>
      <c r="C9" s="39"/>
      <c r="D9" s="39"/>
      <c r="E9" s="153" t="s">
        <v>2591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160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4" t="s">
        <v>161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31. 8. 2018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31</v>
      </c>
      <c r="F23" s="39"/>
      <c r="G23" s="39"/>
      <c r="H23" s="39"/>
      <c r="I23" s="152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33</v>
      </c>
      <c r="E25" s="39"/>
      <c r="F25" s="39"/>
      <c r="G25" s="39"/>
      <c r="H25" s="39"/>
      <c r="I25" s="152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2" t="s">
        <v>27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34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07.25" customHeight="1">
      <c r="A29" s="156"/>
      <c r="B29" s="157"/>
      <c r="C29" s="156"/>
      <c r="D29" s="156"/>
      <c r="E29" s="158" t="s">
        <v>162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36</v>
      </c>
      <c r="E32" s="39"/>
      <c r="F32" s="39"/>
      <c r="G32" s="39"/>
      <c r="H32" s="39"/>
      <c r="I32" s="39"/>
      <c r="J32" s="162">
        <f>ROUND(J148,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38</v>
      </c>
      <c r="G34" s="39"/>
      <c r="H34" s="39"/>
      <c r="I34" s="163" t="s">
        <v>37</v>
      </c>
      <c r="J34" s="163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40</v>
      </c>
      <c r="E35" s="152" t="s">
        <v>41</v>
      </c>
      <c r="F35" s="165">
        <f>ROUND((SUM(BE148:BE1216)),  2)</f>
        <v>0</v>
      </c>
      <c r="G35" s="39"/>
      <c r="H35" s="39"/>
      <c r="I35" s="166">
        <v>0.20999999999999999</v>
      </c>
      <c r="J35" s="165">
        <f>ROUND(((SUM(BE148:BE1216))*I35),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5">
        <f>ROUND((SUM(BF148:BF1216)),  2)</f>
        <v>0</v>
      </c>
      <c r="G36" s="39"/>
      <c r="H36" s="39"/>
      <c r="I36" s="166">
        <v>0.12</v>
      </c>
      <c r="J36" s="165">
        <f>ROUND(((SUM(BF148:BF1216))*I36),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5">
        <f>ROUND((SUM(BG148:BG1216)),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5">
        <f>ROUND((SUM(BH148:BH1216)),  2)</f>
        <v>0</v>
      </c>
      <c r="G38" s="39"/>
      <c r="H38" s="39"/>
      <c r="I38" s="166">
        <v>0.12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5">
        <f>ROUND((SUM(BI148:BI1216)),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46</v>
      </c>
      <c r="E41" s="169"/>
      <c r="F41" s="169"/>
      <c r="G41" s="170" t="s">
        <v>47</v>
      </c>
      <c r="H41" s="171" t="s">
        <v>48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Objekty OU, část D a DM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158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2591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160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D.1.1 - Architektonicko-stavební řešení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31. 8. 2018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Ostravská univerzita</v>
      </c>
      <c r="G93" s="41"/>
      <c r="H93" s="41"/>
      <c r="I93" s="33" t="s">
        <v>30</v>
      </c>
      <c r="J93" s="37" t="str">
        <f>E23</f>
        <v>Marpo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33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164</v>
      </c>
      <c r="D96" s="187"/>
      <c r="E96" s="187"/>
      <c r="F96" s="187"/>
      <c r="G96" s="187"/>
      <c r="H96" s="187"/>
      <c r="I96" s="187"/>
      <c r="J96" s="188" t="s">
        <v>165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166</v>
      </c>
      <c r="D98" s="41"/>
      <c r="E98" s="41"/>
      <c r="F98" s="41"/>
      <c r="G98" s="41"/>
      <c r="H98" s="41"/>
      <c r="I98" s="41"/>
      <c r="J98" s="111">
        <f>J148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167</v>
      </c>
    </row>
    <row r="99" s="9" customFormat="1" ht="24.96" customHeight="1">
      <c r="A99" s="9"/>
      <c r="B99" s="190"/>
      <c r="C99" s="191"/>
      <c r="D99" s="192" t="s">
        <v>168</v>
      </c>
      <c r="E99" s="193"/>
      <c r="F99" s="193"/>
      <c r="G99" s="193"/>
      <c r="H99" s="193"/>
      <c r="I99" s="193"/>
      <c r="J99" s="194">
        <f>J149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4"/>
      <c r="D100" s="197" t="s">
        <v>1346</v>
      </c>
      <c r="E100" s="198"/>
      <c r="F100" s="198"/>
      <c r="G100" s="198"/>
      <c r="H100" s="198"/>
      <c r="I100" s="198"/>
      <c r="J100" s="199">
        <f>J150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169</v>
      </c>
      <c r="E101" s="198"/>
      <c r="F101" s="198"/>
      <c r="G101" s="198"/>
      <c r="H101" s="198"/>
      <c r="I101" s="198"/>
      <c r="J101" s="199">
        <f>J160</f>
        <v>0</v>
      </c>
      <c r="K101" s="134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4"/>
      <c r="D102" s="197" t="s">
        <v>170</v>
      </c>
      <c r="E102" s="198"/>
      <c r="F102" s="198"/>
      <c r="G102" s="198"/>
      <c r="H102" s="198"/>
      <c r="I102" s="198"/>
      <c r="J102" s="199">
        <f>J198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4"/>
      <c r="D103" s="197" t="s">
        <v>171</v>
      </c>
      <c r="E103" s="198"/>
      <c r="F103" s="198"/>
      <c r="G103" s="198"/>
      <c r="H103" s="198"/>
      <c r="I103" s="198"/>
      <c r="J103" s="199">
        <f>J213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34"/>
      <c r="D104" s="197" t="s">
        <v>172</v>
      </c>
      <c r="E104" s="198"/>
      <c r="F104" s="198"/>
      <c r="G104" s="198"/>
      <c r="H104" s="198"/>
      <c r="I104" s="198"/>
      <c r="J104" s="199">
        <f>J420</f>
        <v>0</v>
      </c>
      <c r="K104" s="134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34"/>
      <c r="D105" s="197" t="s">
        <v>173</v>
      </c>
      <c r="E105" s="198"/>
      <c r="F105" s="198"/>
      <c r="G105" s="198"/>
      <c r="H105" s="198"/>
      <c r="I105" s="198"/>
      <c r="J105" s="199">
        <f>J594</f>
        <v>0</v>
      </c>
      <c r="K105" s="134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34"/>
      <c r="D106" s="197" t="s">
        <v>174</v>
      </c>
      <c r="E106" s="198"/>
      <c r="F106" s="198"/>
      <c r="G106" s="198"/>
      <c r="H106" s="198"/>
      <c r="I106" s="198"/>
      <c r="J106" s="199">
        <f>J601</f>
        <v>0</v>
      </c>
      <c r="K106" s="134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90"/>
      <c r="C107" s="191"/>
      <c r="D107" s="192" t="s">
        <v>175</v>
      </c>
      <c r="E107" s="193"/>
      <c r="F107" s="193"/>
      <c r="G107" s="193"/>
      <c r="H107" s="193"/>
      <c r="I107" s="193"/>
      <c r="J107" s="194">
        <f>J603</f>
        <v>0</v>
      </c>
      <c r="K107" s="191"/>
      <c r="L107" s="19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96"/>
      <c r="C108" s="134"/>
      <c r="D108" s="197" t="s">
        <v>176</v>
      </c>
      <c r="E108" s="198"/>
      <c r="F108" s="198"/>
      <c r="G108" s="198"/>
      <c r="H108" s="198"/>
      <c r="I108" s="198"/>
      <c r="J108" s="199">
        <f>J604</f>
        <v>0</v>
      </c>
      <c r="K108" s="134"/>
      <c r="L108" s="20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6"/>
      <c r="C109" s="134"/>
      <c r="D109" s="197" t="s">
        <v>177</v>
      </c>
      <c r="E109" s="198"/>
      <c r="F109" s="198"/>
      <c r="G109" s="198"/>
      <c r="H109" s="198"/>
      <c r="I109" s="198"/>
      <c r="J109" s="199">
        <f>J632</f>
        <v>0</v>
      </c>
      <c r="K109" s="134"/>
      <c r="L109" s="20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6"/>
      <c r="C110" s="134"/>
      <c r="D110" s="197" t="s">
        <v>178</v>
      </c>
      <c r="E110" s="198"/>
      <c r="F110" s="198"/>
      <c r="G110" s="198"/>
      <c r="H110" s="198"/>
      <c r="I110" s="198"/>
      <c r="J110" s="199">
        <f>J670</f>
        <v>0</v>
      </c>
      <c r="K110" s="134"/>
      <c r="L110" s="20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6"/>
      <c r="C111" s="134"/>
      <c r="D111" s="197" t="s">
        <v>179</v>
      </c>
      <c r="E111" s="198"/>
      <c r="F111" s="198"/>
      <c r="G111" s="198"/>
      <c r="H111" s="198"/>
      <c r="I111" s="198"/>
      <c r="J111" s="199">
        <f>J701</f>
        <v>0</v>
      </c>
      <c r="K111" s="134"/>
      <c r="L111" s="20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6"/>
      <c r="C112" s="134"/>
      <c r="D112" s="197" t="s">
        <v>180</v>
      </c>
      <c r="E112" s="198"/>
      <c r="F112" s="198"/>
      <c r="G112" s="198"/>
      <c r="H112" s="198"/>
      <c r="I112" s="198"/>
      <c r="J112" s="199">
        <f>J759</f>
        <v>0</v>
      </c>
      <c r="K112" s="134"/>
      <c r="L112" s="20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6"/>
      <c r="C113" s="134"/>
      <c r="D113" s="197" t="s">
        <v>181</v>
      </c>
      <c r="E113" s="198"/>
      <c r="F113" s="198"/>
      <c r="G113" s="198"/>
      <c r="H113" s="198"/>
      <c r="I113" s="198"/>
      <c r="J113" s="199">
        <f>J821</f>
        <v>0</v>
      </c>
      <c r="K113" s="134"/>
      <c r="L113" s="20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6"/>
      <c r="C114" s="134"/>
      <c r="D114" s="197" t="s">
        <v>182</v>
      </c>
      <c r="E114" s="198"/>
      <c r="F114" s="198"/>
      <c r="G114" s="198"/>
      <c r="H114" s="198"/>
      <c r="I114" s="198"/>
      <c r="J114" s="199">
        <f>J938</f>
        <v>0</v>
      </c>
      <c r="K114" s="134"/>
      <c r="L114" s="20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6"/>
      <c r="C115" s="134"/>
      <c r="D115" s="197" t="s">
        <v>2592</v>
      </c>
      <c r="E115" s="198"/>
      <c r="F115" s="198"/>
      <c r="G115" s="198"/>
      <c r="H115" s="198"/>
      <c r="I115" s="198"/>
      <c r="J115" s="199">
        <f>J954</f>
        <v>0</v>
      </c>
      <c r="K115" s="134"/>
      <c r="L115" s="20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96"/>
      <c r="C116" s="134"/>
      <c r="D116" s="197" t="s">
        <v>183</v>
      </c>
      <c r="E116" s="198"/>
      <c r="F116" s="198"/>
      <c r="G116" s="198"/>
      <c r="H116" s="198"/>
      <c r="I116" s="198"/>
      <c r="J116" s="199">
        <f>J977</f>
        <v>0</v>
      </c>
      <c r="K116" s="134"/>
      <c r="L116" s="20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96"/>
      <c r="C117" s="134"/>
      <c r="D117" s="197" t="s">
        <v>184</v>
      </c>
      <c r="E117" s="198"/>
      <c r="F117" s="198"/>
      <c r="G117" s="198"/>
      <c r="H117" s="198"/>
      <c r="I117" s="198"/>
      <c r="J117" s="199">
        <f>J1040</f>
        <v>0</v>
      </c>
      <c r="K117" s="134"/>
      <c r="L117" s="20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96"/>
      <c r="C118" s="134"/>
      <c r="D118" s="197" t="s">
        <v>2593</v>
      </c>
      <c r="E118" s="198"/>
      <c r="F118" s="198"/>
      <c r="G118" s="198"/>
      <c r="H118" s="198"/>
      <c r="I118" s="198"/>
      <c r="J118" s="199">
        <f>J1074</f>
        <v>0</v>
      </c>
      <c r="K118" s="134"/>
      <c r="L118" s="20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96"/>
      <c r="C119" s="134"/>
      <c r="D119" s="197" t="s">
        <v>185</v>
      </c>
      <c r="E119" s="198"/>
      <c r="F119" s="198"/>
      <c r="G119" s="198"/>
      <c r="H119" s="198"/>
      <c r="I119" s="198"/>
      <c r="J119" s="199">
        <f>J1083</f>
        <v>0</v>
      </c>
      <c r="K119" s="134"/>
      <c r="L119" s="20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96"/>
      <c r="C120" s="134"/>
      <c r="D120" s="197" t="s">
        <v>186</v>
      </c>
      <c r="E120" s="198"/>
      <c r="F120" s="198"/>
      <c r="G120" s="198"/>
      <c r="H120" s="198"/>
      <c r="I120" s="198"/>
      <c r="J120" s="199">
        <f>J1101</f>
        <v>0</v>
      </c>
      <c r="K120" s="134"/>
      <c r="L120" s="20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96"/>
      <c r="C121" s="134"/>
      <c r="D121" s="197" t="s">
        <v>187</v>
      </c>
      <c r="E121" s="198"/>
      <c r="F121" s="198"/>
      <c r="G121" s="198"/>
      <c r="H121" s="198"/>
      <c r="I121" s="198"/>
      <c r="J121" s="199">
        <f>J1160</f>
        <v>0</v>
      </c>
      <c r="K121" s="134"/>
      <c r="L121" s="20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9" customFormat="1" ht="24.96" customHeight="1">
      <c r="A122" s="9"/>
      <c r="B122" s="190"/>
      <c r="C122" s="191"/>
      <c r="D122" s="192" t="s">
        <v>2594</v>
      </c>
      <c r="E122" s="193"/>
      <c r="F122" s="193"/>
      <c r="G122" s="193"/>
      <c r="H122" s="193"/>
      <c r="I122" s="193"/>
      <c r="J122" s="194">
        <f>J1166</f>
        <v>0</v>
      </c>
      <c r="K122" s="191"/>
      <c r="L122" s="195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</row>
    <row r="123" s="9" customFormat="1" ht="24.96" customHeight="1">
      <c r="A123" s="9"/>
      <c r="B123" s="190"/>
      <c r="C123" s="191"/>
      <c r="D123" s="192" t="s">
        <v>2595</v>
      </c>
      <c r="E123" s="193"/>
      <c r="F123" s="193"/>
      <c r="G123" s="193"/>
      <c r="H123" s="193"/>
      <c r="I123" s="193"/>
      <c r="J123" s="194">
        <f>J1167</f>
        <v>0</v>
      </c>
      <c r="K123" s="191"/>
      <c r="L123" s="195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</row>
    <row r="124" s="9" customFormat="1" ht="24.96" customHeight="1">
      <c r="A124" s="9"/>
      <c r="B124" s="190"/>
      <c r="C124" s="191"/>
      <c r="D124" s="192" t="s">
        <v>2596</v>
      </c>
      <c r="E124" s="193"/>
      <c r="F124" s="193"/>
      <c r="G124" s="193"/>
      <c r="H124" s="193"/>
      <c r="I124" s="193"/>
      <c r="J124" s="194">
        <f>J1186</f>
        <v>0</v>
      </c>
      <c r="K124" s="191"/>
      <c r="L124" s="195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</row>
    <row r="125" s="9" customFormat="1" ht="24.96" customHeight="1">
      <c r="A125" s="9"/>
      <c r="B125" s="190"/>
      <c r="C125" s="191"/>
      <c r="D125" s="192" t="s">
        <v>2597</v>
      </c>
      <c r="E125" s="193"/>
      <c r="F125" s="193"/>
      <c r="G125" s="193"/>
      <c r="H125" s="193"/>
      <c r="I125" s="193"/>
      <c r="J125" s="194">
        <f>J1191</f>
        <v>0</v>
      </c>
      <c r="K125" s="191"/>
      <c r="L125" s="195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</row>
    <row r="126" s="10" customFormat="1" ht="19.92" customHeight="1">
      <c r="A126" s="10"/>
      <c r="B126" s="196"/>
      <c r="C126" s="134"/>
      <c r="D126" s="197" t="s">
        <v>2598</v>
      </c>
      <c r="E126" s="198"/>
      <c r="F126" s="198"/>
      <c r="G126" s="198"/>
      <c r="H126" s="198"/>
      <c r="I126" s="198"/>
      <c r="J126" s="199">
        <f>J1192</f>
        <v>0</v>
      </c>
      <c r="K126" s="134"/>
      <c r="L126" s="20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="2" customFormat="1" ht="21.84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67"/>
      <c r="C128" s="68"/>
      <c r="D128" s="68"/>
      <c r="E128" s="68"/>
      <c r="F128" s="68"/>
      <c r="G128" s="68"/>
      <c r="H128" s="68"/>
      <c r="I128" s="68"/>
      <c r="J128" s="68"/>
      <c r="K128" s="68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32" s="2" customFormat="1" ht="6.96" customHeight="1">
      <c r="A132" s="39"/>
      <c r="B132" s="69"/>
      <c r="C132" s="70"/>
      <c r="D132" s="70"/>
      <c r="E132" s="70"/>
      <c r="F132" s="70"/>
      <c r="G132" s="70"/>
      <c r="H132" s="70"/>
      <c r="I132" s="70"/>
      <c r="J132" s="70"/>
      <c r="K132" s="70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24.96" customHeight="1">
      <c r="A133" s="39"/>
      <c r="B133" s="40"/>
      <c r="C133" s="24" t="s">
        <v>188</v>
      </c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6.96" customHeight="1">
      <c r="A134" s="39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2" customHeight="1">
      <c r="A135" s="39"/>
      <c r="B135" s="40"/>
      <c r="C135" s="33" t="s">
        <v>16</v>
      </c>
      <c r="D135" s="41"/>
      <c r="E135" s="41"/>
      <c r="F135" s="41"/>
      <c r="G135" s="41"/>
      <c r="H135" s="41"/>
      <c r="I135" s="41"/>
      <c r="J135" s="41"/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6.5" customHeight="1">
      <c r="A136" s="39"/>
      <c r="B136" s="40"/>
      <c r="C136" s="41"/>
      <c r="D136" s="41"/>
      <c r="E136" s="185" t="str">
        <f>E7</f>
        <v>Objekty OU, část D a DM</v>
      </c>
      <c r="F136" s="33"/>
      <c r="G136" s="33"/>
      <c r="H136" s="33"/>
      <c r="I136" s="41"/>
      <c r="J136" s="41"/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1" customFormat="1" ht="12" customHeight="1">
      <c r="B137" s="22"/>
      <c r="C137" s="33" t="s">
        <v>158</v>
      </c>
      <c r="D137" s="23"/>
      <c r="E137" s="23"/>
      <c r="F137" s="23"/>
      <c r="G137" s="23"/>
      <c r="H137" s="23"/>
      <c r="I137" s="23"/>
      <c r="J137" s="23"/>
      <c r="K137" s="23"/>
      <c r="L137" s="21"/>
    </row>
    <row r="138" s="2" customFormat="1" ht="16.5" customHeight="1">
      <c r="A138" s="39"/>
      <c r="B138" s="40"/>
      <c r="C138" s="41"/>
      <c r="D138" s="41"/>
      <c r="E138" s="185" t="s">
        <v>2591</v>
      </c>
      <c r="F138" s="41"/>
      <c r="G138" s="41"/>
      <c r="H138" s="41"/>
      <c r="I138" s="41"/>
      <c r="J138" s="41"/>
      <c r="K138" s="41"/>
      <c r="L138" s="64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="2" customFormat="1" ht="12" customHeight="1">
      <c r="A139" s="39"/>
      <c r="B139" s="40"/>
      <c r="C139" s="33" t="s">
        <v>160</v>
      </c>
      <c r="D139" s="41"/>
      <c r="E139" s="41"/>
      <c r="F139" s="41"/>
      <c r="G139" s="41"/>
      <c r="H139" s="41"/>
      <c r="I139" s="41"/>
      <c r="J139" s="41"/>
      <c r="K139" s="41"/>
      <c r="L139" s="64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  <row r="140" s="2" customFormat="1" ht="16.5" customHeight="1">
      <c r="A140" s="39"/>
      <c r="B140" s="40"/>
      <c r="C140" s="41"/>
      <c r="D140" s="41"/>
      <c r="E140" s="77" t="str">
        <f>E11</f>
        <v>D.1.1 - Architektonicko-stavební řešení</v>
      </c>
      <c r="F140" s="41"/>
      <c r="G140" s="41"/>
      <c r="H140" s="41"/>
      <c r="I140" s="41"/>
      <c r="J140" s="41"/>
      <c r="K140" s="41"/>
      <c r="L140" s="64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</row>
    <row r="141" s="2" customFormat="1" ht="6.96" customHeight="1">
      <c r="A141" s="39"/>
      <c r="B141" s="40"/>
      <c r="C141" s="41"/>
      <c r="D141" s="41"/>
      <c r="E141" s="41"/>
      <c r="F141" s="41"/>
      <c r="G141" s="41"/>
      <c r="H141" s="41"/>
      <c r="I141" s="41"/>
      <c r="J141" s="41"/>
      <c r="K141" s="41"/>
      <c r="L141" s="64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</row>
    <row r="142" s="2" customFormat="1" ht="12" customHeight="1">
      <c r="A142" s="39"/>
      <c r="B142" s="40"/>
      <c r="C142" s="33" t="s">
        <v>20</v>
      </c>
      <c r="D142" s="41"/>
      <c r="E142" s="41"/>
      <c r="F142" s="28" t="str">
        <f>F14</f>
        <v xml:space="preserve"> </v>
      </c>
      <c r="G142" s="41"/>
      <c r="H142" s="41"/>
      <c r="I142" s="33" t="s">
        <v>22</v>
      </c>
      <c r="J142" s="80" t="str">
        <f>IF(J14="","",J14)</f>
        <v>31. 8. 2018</v>
      </c>
      <c r="K142" s="41"/>
      <c r="L142" s="64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</row>
    <row r="143" s="2" customFormat="1" ht="6.96" customHeight="1">
      <c r="A143" s="39"/>
      <c r="B143" s="40"/>
      <c r="C143" s="41"/>
      <c r="D143" s="41"/>
      <c r="E143" s="41"/>
      <c r="F143" s="41"/>
      <c r="G143" s="41"/>
      <c r="H143" s="41"/>
      <c r="I143" s="41"/>
      <c r="J143" s="41"/>
      <c r="K143" s="41"/>
      <c r="L143" s="64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</row>
    <row r="144" s="2" customFormat="1" ht="15.15" customHeight="1">
      <c r="A144" s="39"/>
      <c r="B144" s="40"/>
      <c r="C144" s="33" t="s">
        <v>24</v>
      </c>
      <c r="D144" s="41"/>
      <c r="E144" s="41"/>
      <c r="F144" s="28" t="str">
        <f>E17</f>
        <v>Ostravská univerzita</v>
      </c>
      <c r="G144" s="41"/>
      <c r="H144" s="41"/>
      <c r="I144" s="33" t="s">
        <v>30</v>
      </c>
      <c r="J144" s="37" t="str">
        <f>E23</f>
        <v>Marpo s.r.o.</v>
      </c>
      <c r="K144" s="41"/>
      <c r="L144" s="64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</row>
    <row r="145" s="2" customFormat="1" ht="15.15" customHeight="1">
      <c r="A145" s="39"/>
      <c r="B145" s="40"/>
      <c r="C145" s="33" t="s">
        <v>28</v>
      </c>
      <c r="D145" s="41"/>
      <c r="E145" s="41"/>
      <c r="F145" s="28" t="str">
        <f>IF(E20="","",E20)</f>
        <v>Vyplň údaj</v>
      </c>
      <c r="G145" s="41"/>
      <c r="H145" s="41"/>
      <c r="I145" s="33" t="s">
        <v>33</v>
      </c>
      <c r="J145" s="37" t="str">
        <f>E26</f>
        <v xml:space="preserve"> </v>
      </c>
      <c r="K145" s="41"/>
      <c r="L145" s="64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</row>
    <row r="146" s="2" customFormat="1" ht="10.32" customHeight="1">
      <c r="A146" s="39"/>
      <c r="B146" s="40"/>
      <c r="C146" s="41"/>
      <c r="D146" s="41"/>
      <c r="E146" s="41"/>
      <c r="F146" s="41"/>
      <c r="G146" s="41"/>
      <c r="H146" s="41"/>
      <c r="I146" s="41"/>
      <c r="J146" s="41"/>
      <c r="K146" s="41"/>
      <c r="L146" s="64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</row>
    <row r="147" s="11" customFormat="1" ht="29.28" customHeight="1">
      <c r="A147" s="201"/>
      <c r="B147" s="202"/>
      <c r="C147" s="203" t="s">
        <v>189</v>
      </c>
      <c r="D147" s="204" t="s">
        <v>61</v>
      </c>
      <c r="E147" s="204" t="s">
        <v>57</v>
      </c>
      <c r="F147" s="204" t="s">
        <v>58</v>
      </c>
      <c r="G147" s="204" t="s">
        <v>190</v>
      </c>
      <c r="H147" s="204" t="s">
        <v>191</v>
      </c>
      <c r="I147" s="204" t="s">
        <v>192</v>
      </c>
      <c r="J147" s="205" t="s">
        <v>165</v>
      </c>
      <c r="K147" s="206" t="s">
        <v>193</v>
      </c>
      <c r="L147" s="207"/>
      <c r="M147" s="101" t="s">
        <v>1</v>
      </c>
      <c r="N147" s="102" t="s">
        <v>40</v>
      </c>
      <c r="O147" s="102" t="s">
        <v>194</v>
      </c>
      <c r="P147" s="102" t="s">
        <v>195</v>
      </c>
      <c r="Q147" s="102" t="s">
        <v>196</v>
      </c>
      <c r="R147" s="102" t="s">
        <v>197</v>
      </c>
      <c r="S147" s="102" t="s">
        <v>198</v>
      </c>
      <c r="T147" s="103" t="s">
        <v>199</v>
      </c>
      <c r="U147" s="201"/>
      <c r="V147" s="201"/>
      <c r="W147" s="201"/>
      <c r="X147" s="201"/>
      <c r="Y147" s="201"/>
      <c r="Z147" s="201"/>
      <c r="AA147" s="201"/>
      <c r="AB147" s="201"/>
      <c r="AC147" s="201"/>
      <c r="AD147" s="201"/>
      <c r="AE147" s="201"/>
    </row>
    <row r="148" s="2" customFormat="1" ht="22.8" customHeight="1">
      <c r="A148" s="39"/>
      <c r="B148" s="40"/>
      <c r="C148" s="108" t="s">
        <v>200</v>
      </c>
      <c r="D148" s="41"/>
      <c r="E148" s="41"/>
      <c r="F148" s="41"/>
      <c r="G148" s="41"/>
      <c r="H148" s="41"/>
      <c r="I148" s="41"/>
      <c r="J148" s="208">
        <f>BK148</f>
        <v>0</v>
      </c>
      <c r="K148" s="41"/>
      <c r="L148" s="45"/>
      <c r="M148" s="104"/>
      <c r="N148" s="209"/>
      <c r="O148" s="105"/>
      <c r="P148" s="210">
        <f>P149+P603+P1166+P1167+P1186+P1191</f>
        <v>0</v>
      </c>
      <c r="Q148" s="105"/>
      <c r="R148" s="210">
        <f>R149+R603+R1166+R1167+R1186+R1191</f>
        <v>3166.10904592</v>
      </c>
      <c r="S148" s="105"/>
      <c r="T148" s="211">
        <f>T149+T603+T1166+T1167+T1186+T1191</f>
        <v>3241.1517906099998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75</v>
      </c>
      <c r="AU148" s="18" t="s">
        <v>167</v>
      </c>
      <c r="BK148" s="212">
        <f>BK149+BK603+BK1166+BK1167+BK1186+BK1191</f>
        <v>0</v>
      </c>
    </row>
    <row r="149" s="12" customFormat="1" ht="25.92" customHeight="1">
      <c r="A149" s="12"/>
      <c r="B149" s="213"/>
      <c r="C149" s="214"/>
      <c r="D149" s="215" t="s">
        <v>75</v>
      </c>
      <c r="E149" s="216" t="s">
        <v>201</v>
      </c>
      <c r="F149" s="216" t="s">
        <v>202</v>
      </c>
      <c r="G149" s="214"/>
      <c r="H149" s="214"/>
      <c r="I149" s="217"/>
      <c r="J149" s="218">
        <f>BK149</f>
        <v>0</v>
      </c>
      <c r="K149" s="214"/>
      <c r="L149" s="219"/>
      <c r="M149" s="220"/>
      <c r="N149" s="221"/>
      <c r="O149" s="221"/>
      <c r="P149" s="222">
        <f>P150+P160+P198+P213+P420+P594+P601</f>
        <v>0</v>
      </c>
      <c r="Q149" s="221"/>
      <c r="R149" s="222">
        <f>R150+R160+R198+R213+R420+R594+R601</f>
        <v>3031.2117020199998</v>
      </c>
      <c r="S149" s="221"/>
      <c r="T149" s="223">
        <f>T150+T160+T198+T213+T420+T594+T601</f>
        <v>3169.5546029999996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4" t="s">
        <v>83</v>
      </c>
      <c r="AT149" s="225" t="s">
        <v>75</v>
      </c>
      <c r="AU149" s="225" t="s">
        <v>76</v>
      </c>
      <c r="AY149" s="224" t="s">
        <v>203</v>
      </c>
      <c r="BK149" s="226">
        <f>BK150+BK160+BK198+BK213+BK420+BK594+BK601</f>
        <v>0</v>
      </c>
    </row>
    <row r="150" s="12" customFormat="1" ht="22.8" customHeight="1">
      <c r="A150" s="12"/>
      <c r="B150" s="213"/>
      <c r="C150" s="214"/>
      <c r="D150" s="215" t="s">
        <v>75</v>
      </c>
      <c r="E150" s="227" t="s">
        <v>85</v>
      </c>
      <c r="F150" s="227" t="s">
        <v>1347</v>
      </c>
      <c r="G150" s="214"/>
      <c r="H150" s="214"/>
      <c r="I150" s="217"/>
      <c r="J150" s="228">
        <f>BK150</f>
        <v>0</v>
      </c>
      <c r="K150" s="214"/>
      <c r="L150" s="219"/>
      <c r="M150" s="220"/>
      <c r="N150" s="221"/>
      <c r="O150" s="221"/>
      <c r="P150" s="222">
        <f>SUM(P151:P159)</f>
        <v>0</v>
      </c>
      <c r="Q150" s="221"/>
      <c r="R150" s="222">
        <f>SUM(R151:R159)</f>
        <v>613.09555230000001</v>
      </c>
      <c r="S150" s="221"/>
      <c r="T150" s="223">
        <f>SUM(T151:T159)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4" t="s">
        <v>83</v>
      </c>
      <c r="AT150" s="225" t="s">
        <v>75</v>
      </c>
      <c r="AU150" s="225" t="s">
        <v>83</v>
      </c>
      <c r="AY150" s="224" t="s">
        <v>203</v>
      </c>
      <c r="BK150" s="226">
        <f>SUM(BK151:BK159)</f>
        <v>0</v>
      </c>
    </row>
    <row r="151" s="2" customFormat="1" ht="24.15" customHeight="1">
      <c r="A151" s="39"/>
      <c r="B151" s="40"/>
      <c r="C151" s="229" t="s">
        <v>83</v>
      </c>
      <c r="D151" s="229" t="s">
        <v>205</v>
      </c>
      <c r="E151" s="230" t="s">
        <v>2599</v>
      </c>
      <c r="F151" s="231" t="s">
        <v>2600</v>
      </c>
      <c r="G151" s="232" t="s">
        <v>208</v>
      </c>
      <c r="H151" s="233">
        <v>203.17500000000001</v>
      </c>
      <c r="I151" s="234"/>
      <c r="J151" s="235">
        <f>ROUND(I151*H151,2)</f>
        <v>0</v>
      </c>
      <c r="K151" s="236"/>
      <c r="L151" s="45"/>
      <c r="M151" s="237" t="s">
        <v>1</v>
      </c>
      <c r="N151" s="238" t="s">
        <v>41</v>
      </c>
      <c r="O151" s="92"/>
      <c r="P151" s="239">
        <f>O151*H151</f>
        <v>0</v>
      </c>
      <c r="Q151" s="239">
        <v>2.1600000000000001</v>
      </c>
      <c r="R151" s="239">
        <f>Q151*H151</f>
        <v>438.85800000000006</v>
      </c>
      <c r="S151" s="239">
        <v>0</v>
      </c>
      <c r="T151" s="24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1" t="s">
        <v>209</v>
      </c>
      <c r="AT151" s="241" t="s">
        <v>205</v>
      </c>
      <c r="AU151" s="241" t="s">
        <v>85</v>
      </c>
      <c r="AY151" s="18" t="s">
        <v>203</v>
      </c>
      <c r="BE151" s="242">
        <f>IF(N151="základní",J151,0)</f>
        <v>0</v>
      </c>
      <c r="BF151" s="242">
        <f>IF(N151="snížená",J151,0)</f>
        <v>0</v>
      </c>
      <c r="BG151" s="242">
        <f>IF(N151="zákl. přenesená",J151,0)</f>
        <v>0</v>
      </c>
      <c r="BH151" s="242">
        <f>IF(N151="sníž. přenesená",J151,0)</f>
        <v>0</v>
      </c>
      <c r="BI151" s="242">
        <f>IF(N151="nulová",J151,0)</f>
        <v>0</v>
      </c>
      <c r="BJ151" s="18" t="s">
        <v>83</v>
      </c>
      <c r="BK151" s="242">
        <f>ROUND(I151*H151,2)</f>
        <v>0</v>
      </c>
      <c r="BL151" s="18" t="s">
        <v>209</v>
      </c>
      <c r="BM151" s="241" t="s">
        <v>316</v>
      </c>
    </row>
    <row r="152" s="14" customFormat="1">
      <c r="A152" s="14"/>
      <c r="B152" s="254"/>
      <c r="C152" s="255"/>
      <c r="D152" s="245" t="s">
        <v>243</v>
      </c>
      <c r="E152" s="256" t="s">
        <v>1</v>
      </c>
      <c r="F152" s="257" t="s">
        <v>2601</v>
      </c>
      <c r="G152" s="255"/>
      <c r="H152" s="258">
        <v>203.17500000000001</v>
      </c>
      <c r="I152" s="259"/>
      <c r="J152" s="255"/>
      <c r="K152" s="255"/>
      <c r="L152" s="260"/>
      <c r="M152" s="261"/>
      <c r="N152" s="262"/>
      <c r="O152" s="262"/>
      <c r="P152" s="262"/>
      <c r="Q152" s="262"/>
      <c r="R152" s="262"/>
      <c r="S152" s="262"/>
      <c r="T152" s="26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4" t="s">
        <v>243</v>
      </c>
      <c r="AU152" s="264" t="s">
        <v>85</v>
      </c>
      <c r="AV152" s="14" t="s">
        <v>85</v>
      </c>
      <c r="AW152" s="14" t="s">
        <v>32</v>
      </c>
      <c r="AX152" s="14" t="s">
        <v>76</v>
      </c>
      <c r="AY152" s="264" t="s">
        <v>203</v>
      </c>
    </row>
    <row r="153" s="15" customFormat="1">
      <c r="A153" s="15"/>
      <c r="B153" s="265"/>
      <c r="C153" s="266"/>
      <c r="D153" s="245" t="s">
        <v>243</v>
      </c>
      <c r="E153" s="267" t="s">
        <v>1</v>
      </c>
      <c r="F153" s="268" t="s">
        <v>247</v>
      </c>
      <c r="G153" s="266"/>
      <c r="H153" s="269">
        <v>203.17500000000001</v>
      </c>
      <c r="I153" s="270"/>
      <c r="J153" s="266"/>
      <c r="K153" s="266"/>
      <c r="L153" s="271"/>
      <c r="M153" s="272"/>
      <c r="N153" s="273"/>
      <c r="O153" s="273"/>
      <c r="P153" s="273"/>
      <c r="Q153" s="273"/>
      <c r="R153" s="273"/>
      <c r="S153" s="273"/>
      <c r="T153" s="274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75" t="s">
        <v>243</v>
      </c>
      <c r="AU153" s="275" t="s">
        <v>85</v>
      </c>
      <c r="AV153" s="15" t="s">
        <v>209</v>
      </c>
      <c r="AW153" s="15" t="s">
        <v>32</v>
      </c>
      <c r="AX153" s="15" t="s">
        <v>83</v>
      </c>
      <c r="AY153" s="275" t="s">
        <v>203</v>
      </c>
    </row>
    <row r="154" s="2" customFormat="1" ht="24.15" customHeight="1">
      <c r="A154" s="39"/>
      <c r="B154" s="40"/>
      <c r="C154" s="229" t="s">
        <v>85</v>
      </c>
      <c r="D154" s="229" t="s">
        <v>205</v>
      </c>
      <c r="E154" s="230" t="s">
        <v>2602</v>
      </c>
      <c r="F154" s="231" t="s">
        <v>2603</v>
      </c>
      <c r="G154" s="232" t="s">
        <v>208</v>
      </c>
      <c r="H154" s="233">
        <v>67.724999999999994</v>
      </c>
      <c r="I154" s="234"/>
      <c r="J154" s="235">
        <f>ROUND(I154*H154,2)</f>
        <v>0</v>
      </c>
      <c r="K154" s="236"/>
      <c r="L154" s="45"/>
      <c r="M154" s="237" t="s">
        <v>1</v>
      </c>
      <c r="N154" s="238" t="s">
        <v>41</v>
      </c>
      <c r="O154" s="92"/>
      <c r="P154" s="239">
        <f>O154*H154</f>
        <v>0</v>
      </c>
      <c r="Q154" s="239">
        <v>2.5018699999999998</v>
      </c>
      <c r="R154" s="239">
        <f>Q154*H154</f>
        <v>169.43914574999997</v>
      </c>
      <c r="S154" s="239">
        <v>0</v>
      </c>
      <c r="T154" s="24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1" t="s">
        <v>209</v>
      </c>
      <c r="AT154" s="241" t="s">
        <v>205</v>
      </c>
      <c r="AU154" s="241" t="s">
        <v>85</v>
      </c>
      <c r="AY154" s="18" t="s">
        <v>203</v>
      </c>
      <c r="BE154" s="242">
        <f>IF(N154="základní",J154,0)</f>
        <v>0</v>
      </c>
      <c r="BF154" s="242">
        <f>IF(N154="snížená",J154,0)</f>
        <v>0</v>
      </c>
      <c r="BG154" s="242">
        <f>IF(N154="zákl. přenesená",J154,0)</f>
        <v>0</v>
      </c>
      <c r="BH154" s="242">
        <f>IF(N154="sníž. přenesená",J154,0)</f>
        <v>0</v>
      </c>
      <c r="BI154" s="242">
        <f>IF(N154="nulová",J154,0)</f>
        <v>0</v>
      </c>
      <c r="BJ154" s="18" t="s">
        <v>83</v>
      </c>
      <c r="BK154" s="242">
        <f>ROUND(I154*H154,2)</f>
        <v>0</v>
      </c>
      <c r="BL154" s="18" t="s">
        <v>209</v>
      </c>
      <c r="BM154" s="241" t="s">
        <v>329</v>
      </c>
    </row>
    <row r="155" s="14" customFormat="1">
      <c r="A155" s="14"/>
      <c r="B155" s="254"/>
      <c r="C155" s="255"/>
      <c r="D155" s="245" t="s">
        <v>243</v>
      </c>
      <c r="E155" s="256" t="s">
        <v>1</v>
      </c>
      <c r="F155" s="257" t="s">
        <v>2604</v>
      </c>
      <c r="G155" s="255"/>
      <c r="H155" s="258">
        <v>67.724999999999994</v>
      </c>
      <c r="I155" s="259"/>
      <c r="J155" s="255"/>
      <c r="K155" s="255"/>
      <c r="L155" s="260"/>
      <c r="M155" s="261"/>
      <c r="N155" s="262"/>
      <c r="O155" s="262"/>
      <c r="P155" s="262"/>
      <c r="Q155" s="262"/>
      <c r="R155" s="262"/>
      <c r="S155" s="262"/>
      <c r="T155" s="26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4" t="s">
        <v>243</v>
      </c>
      <c r="AU155" s="264" t="s">
        <v>85</v>
      </c>
      <c r="AV155" s="14" t="s">
        <v>85</v>
      </c>
      <c r="AW155" s="14" t="s">
        <v>32</v>
      </c>
      <c r="AX155" s="14" t="s">
        <v>76</v>
      </c>
      <c r="AY155" s="264" t="s">
        <v>203</v>
      </c>
    </row>
    <row r="156" s="15" customFormat="1">
      <c r="A156" s="15"/>
      <c r="B156" s="265"/>
      <c r="C156" s="266"/>
      <c r="D156" s="245" t="s">
        <v>243</v>
      </c>
      <c r="E156" s="267" t="s">
        <v>1</v>
      </c>
      <c r="F156" s="268" t="s">
        <v>247</v>
      </c>
      <c r="G156" s="266"/>
      <c r="H156" s="269">
        <v>67.724999999999994</v>
      </c>
      <c r="I156" s="270"/>
      <c r="J156" s="266"/>
      <c r="K156" s="266"/>
      <c r="L156" s="271"/>
      <c r="M156" s="272"/>
      <c r="N156" s="273"/>
      <c r="O156" s="273"/>
      <c r="P156" s="273"/>
      <c r="Q156" s="273"/>
      <c r="R156" s="273"/>
      <c r="S156" s="273"/>
      <c r="T156" s="274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75" t="s">
        <v>243</v>
      </c>
      <c r="AU156" s="275" t="s">
        <v>85</v>
      </c>
      <c r="AV156" s="15" t="s">
        <v>209</v>
      </c>
      <c r="AW156" s="15" t="s">
        <v>32</v>
      </c>
      <c r="AX156" s="15" t="s">
        <v>83</v>
      </c>
      <c r="AY156" s="275" t="s">
        <v>203</v>
      </c>
    </row>
    <row r="157" s="2" customFormat="1" ht="16.5" customHeight="1">
      <c r="A157" s="39"/>
      <c r="B157" s="40"/>
      <c r="C157" s="229" t="s">
        <v>108</v>
      </c>
      <c r="D157" s="229" t="s">
        <v>205</v>
      </c>
      <c r="E157" s="230" t="s">
        <v>2605</v>
      </c>
      <c r="F157" s="231" t="s">
        <v>2606</v>
      </c>
      <c r="G157" s="232" t="s">
        <v>241</v>
      </c>
      <c r="H157" s="233">
        <v>4.5149999999999997</v>
      </c>
      <c r="I157" s="234"/>
      <c r="J157" s="235">
        <f>ROUND(I157*H157,2)</f>
        <v>0</v>
      </c>
      <c r="K157" s="236"/>
      <c r="L157" s="45"/>
      <c r="M157" s="237" t="s">
        <v>1</v>
      </c>
      <c r="N157" s="238" t="s">
        <v>41</v>
      </c>
      <c r="O157" s="92"/>
      <c r="P157" s="239">
        <f>O157*H157</f>
        <v>0</v>
      </c>
      <c r="Q157" s="239">
        <v>1.06277</v>
      </c>
      <c r="R157" s="239">
        <f>Q157*H157</f>
        <v>4.7984065499999993</v>
      </c>
      <c r="S157" s="239">
        <v>0</v>
      </c>
      <c r="T157" s="24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1" t="s">
        <v>209</v>
      </c>
      <c r="AT157" s="241" t="s">
        <v>205</v>
      </c>
      <c r="AU157" s="241" t="s">
        <v>85</v>
      </c>
      <c r="AY157" s="18" t="s">
        <v>203</v>
      </c>
      <c r="BE157" s="242">
        <f>IF(N157="základní",J157,0)</f>
        <v>0</v>
      </c>
      <c r="BF157" s="242">
        <f>IF(N157="snížená",J157,0)</f>
        <v>0</v>
      </c>
      <c r="BG157" s="242">
        <f>IF(N157="zákl. přenesená",J157,0)</f>
        <v>0</v>
      </c>
      <c r="BH157" s="242">
        <f>IF(N157="sníž. přenesená",J157,0)</f>
        <v>0</v>
      </c>
      <c r="BI157" s="242">
        <f>IF(N157="nulová",J157,0)</f>
        <v>0</v>
      </c>
      <c r="BJ157" s="18" t="s">
        <v>83</v>
      </c>
      <c r="BK157" s="242">
        <f>ROUND(I157*H157,2)</f>
        <v>0</v>
      </c>
      <c r="BL157" s="18" t="s">
        <v>209</v>
      </c>
      <c r="BM157" s="241" t="s">
        <v>338</v>
      </c>
    </row>
    <row r="158" s="14" customFormat="1">
      <c r="A158" s="14"/>
      <c r="B158" s="254"/>
      <c r="C158" s="255"/>
      <c r="D158" s="245" t="s">
        <v>243</v>
      </c>
      <c r="E158" s="256" t="s">
        <v>1</v>
      </c>
      <c r="F158" s="257" t="s">
        <v>2607</v>
      </c>
      <c r="G158" s="255"/>
      <c r="H158" s="258">
        <v>4.5149999999999997</v>
      </c>
      <c r="I158" s="259"/>
      <c r="J158" s="255"/>
      <c r="K158" s="255"/>
      <c r="L158" s="260"/>
      <c r="M158" s="261"/>
      <c r="N158" s="262"/>
      <c r="O158" s="262"/>
      <c r="P158" s="262"/>
      <c r="Q158" s="262"/>
      <c r="R158" s="262"/>
      <c r="S158" s="262"/>
      <c r="T158" s="26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4" t="s">
        <v>243</v>
      </c>
      <c r="AU158" s="264" t="s">
        <v>85</v>
      </c>
      <c r="AV158" s="14" t="s">
        <v>85</v>
      </c>
      <c r="AW158" s="14" t="s">
        <v>32</v>
      </c>
      <c r="AX158" s="14" t="s">
        <v>76</v>
      </c>
      <c r="AY158" s="264" t="s">
        <v>203</v>
      </c>
    </row>
    <row r="159" s="15" customFormat="1">
      <c r="A159" s="15"/>
      <c r="B159" s="265"/>
      <c r="C159" s="266"/>
      <c r="D159" s="245" t="s">
        <v>243</v>
      </c>
      <c r="E159" s="267" t="s">
        <v>1</v>
      </c>
      <c r="F159" s="268" t="s">
        <v>247</v>
      </c>
      <c r="G159" s="266"/>
      <c r="H159" s="269">
        <v>4.5149999999999997</v>
      </c>
      <c r="I159" s="270"/>
      <c r="J159" s="266"/>
      <c r="K159" s="266"/>
      <c r="L159" s="271"/>
      <c r="M159" s="272"/>
      <c r="N159" s="273"/>
      <c r="O159" s="273"/>
      <c r="P159" s="273"/>
      <c r="Q159" s="273"/>
      <c r="R159" s="273"/>
      <c r="S159" s="273"/>
      <c r="T159" s="274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75" t="s">
        <v>243</v>
      </c>
      <c r="AU159" s="275" t="s">
        <v>85</v>
      </c>
      <c r="AV159" s="15" t="s">
        <v>209</v>
      </c>
      <c r="AW159" s="15" t="s">
        <v>32</v>
      </c>
      <c r="AX159" s="15" t="s">
        <v>83</v>
      </c>
      <c r="AY159" s="275" t="s">
        <v>203</v>
      </c>
    </row>
    <row r="160" s="12" customFormat="1" ht="22.8" customHeight="1">
      <c r="A160" s="12"/>
      <c r="B160" s="213"/>
      <c r="C160" s="214"/>
      <c r="D160" s="215" t="s">
        <v>75</v>
      </c>
      <c r="E160" s="227" t="s">
        <v>108</v>
      </c>
      <c r="F160" s="227" t="s">
        <v>204</v>
      </c>
      <c r="G160" s="214"/>
      <c r="H160" s="214"/>
      <c r="I160" s="217"/>
      <c r="J160" s="228">
        <f>BK160</f>
        <v>0</v>
      </c>
      <c r="K160" s="214"/>
      <c r="L160" s="219"/>
      <c r="M160" s="220"/>
      <c r="N160" s="221"/>
      <c r="O160" s="221"/>
      <c r="P160" s="222">
        <f>SUM(P161:P197)</f>
        <v>0</v>
      </c>
      <c r="Q160" s="221"/>
      <c r="R160" s="222">
        <f>SUM(R161:R197)</f>
        <v>616.75154050999993</v>
      </c>
      <c r="S160" s="221"/>
      <c r="T160" s="223">
        <f>SUM(T161:T197)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4" t="s">
        <v>83</v>
      </c>
      <c r="AT160" s="225" t="s">
        <v>75</v>
      </c>
      <c r="AU160" s="225" t="s">
        <v>83</v>
      </c>
      <c r="AY160" s="224" t="s">
        <v>203</v>
      </c>
      <c r="BK160" s="226">
        <f>SUM(BK161:BK197)</f>
        <v>0</v>
      </c>
    </row>
    <row r="161" s="2" customFormat="1" ht="24.15" customHeight="1">
      <c r="A161" s="39"/>
      <c r="B161" s="40"/>
      <c r="C161" s="229" t="s">
        <v>209</v>
      </c>
      <c r="D161" s="229" t="s">
        <v>205</v>
      </c>
      <c r="E161" s="230" t="s">
        <v>206</v>
      </c>
      <c r="F161" s="231" t="s">
        <v>207</v>
      </c>
      <c r="G161" s="232" t="s">
        <v>208</v>
      </c>
      <c r="H161" s="233">
        <v>15.904999999999999</v>
      </c>
      <c r="I161" s="234"/>
      <c r="J161" s="235">
        <f>ROUND(I161*H161,2)</f>
        <v>0</v>
      </c>
      <c r="K161" s="236"/>
      <c r="L161" s="45"/>
      <c r="M161" s="237" t="s">
        <v>1</v>
      </c>
      <c r="N161" s="238" t="s">
        <v>41</v>
      </c>
      <c r="O161" s="92"/>
      <c r="P161" s="239">
        <f>O161*H161</f>
        <v>0</v>
      </c>
      <c r="Q161" s="239">
        <v>1.6627000000000001</v>
      </c>
      <c r="R161" s="239">
        <f>Q161*H161</f>
        <v>26.4452435</v>
      </c>
      <c r="S161" s="239">
        <v>0</v>
      </c>
      <c r="T161" s="24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1" t="s">
        <v>209</v>
      </c>
      <c r="AT161" s="241" t="s">
        <v>205</v>
      </c>
      <c r="AU161" s="241" t="s">
        <v>85</v>
      </c>
      <c r="AY161" s="18" t="s">
        <v>203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18" t="s">
        <v>83</v>
      </c>
      <c r="BK161" s="242">
        <f>ROUND(I161*H161,2)</f>
        <v>0</v>
      </c>
      <c r="BL161" s="18" t="s">
        <v>209</v>
      </c>
      <c r="BM161" s="241" t="s">
        <v>210</v>
      </c>
    </row>
    <row r="162" s="2" customFormat="1" ht="24.15" customHeight="1">
      <c r="A162" s="39"/>
      <c r="B162" s="40"/>
      <c r="C162" s="229" t="s">
        <v>222</v>
      </c>
      <c r="D162" s="229" t="s">
        <v>205</v>
      </c>
      <c r="E162" s="230" t="s">
        <v>211</v>
      </c>
      <c r="F162" s="231" t="s">
        <v>212</v>
      </c>
      <c r="G162" s="232" t="s">
        <v>213</v>
      </c>
      <c r="H162" s="233">
        <v>73.799999999999997</v>
      </c>
      <c r="I162" s="234"/>
      <c r="J162" s="235">
        <f>ROUND(I162*H162,2)</f>
        <v>0</v>
      </c>
      <c r="K162" s="236"/>
      <c r="L162" s="45"/>
      <c r="M162" s="237" t="s">
        <v>1</v>
      </c>
      <c r="N162" s="238" t="s">
        <v>41</v>
      </c>
      <c r="O162" s="92"/>
      <c r="P162" s="239">
        <f>O162*H162</f>
        <v>0</v>
      </c>
      <c r="Q162" s="239">
        <v>0.22897999999999999</v>
      </c>
      <c r="R162" s="239">
        <f>Q162*H162</f>
        <v>16.898723999999998</v>
      </c>
      <c r="S162" s="239">
        <v>0</v>
      </c>
      <c r="T162" s="24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1" t="s">
        <v>209</v>
      </c>
      <c r="AT162" s="241" t="s">
        <v>205</v>
      </c>
      <c r="AU162" s="241" t="s">
        <v>85</v>
      </c>
      <c r="AY162" s="18" t="s">
        <v>203</v>
      </c>
      <c r="BE162" s="242">
        <f>IF(N162="základní",J162,0)</f>
        <v>0</v>
      </c>
      <c r="BF162" s="242">
        <f>IF(N162="snížená",J162,0)</f>
        <v>0</v>
      </c>
      <c r="BG162" s="242">
        <f>IF(N162="zákl. přenesená",J162,0)</f>
        <v>0</v>
      </c>
      <c r="BH162" s="242">
        <f>IF(N162="sníž. přenesená",J162,0)</f>
        <v>0</v>
      </c>
      <c r="BI162" s="242">
        <f>IF(N162="nulová",J162,0)</f>
        <v>0</v>
      </c>
      <c r="BJ162" s="18" t="s">
        <v>83</v>
      </c>
      <c r="BK162" s="242">
        <f>ROUND(I162*H162,2)</f>
        <v>0</v>
      </c>
      <c r="BL162" s="18" t="s">
        <v>209</v>
      </c>
      <c r="BM162" s="241" t="s">
        <v>214</v>
      </c>
    </row>
    <row r="163" s="2" customFormat="1" ht="37.8" customHeight="1">
      <c r="A163" s="39"/>
      <c r="B163" s="40"/>
      <c r="C163" s="229" t="s">
        <v>226</v>
      </c>
      <c r="D163" s="229" t="s">
        <v>205</v>
      </c>
      <c r="E163" s="230" t="s">
        <v>215</v>
      </c>
      <c r="F163" s="231" t="s">
        <v>216</v>
      </c>
      <c r="G163" s="232" t="s">
        <v>213</v>
      </c>
      <c r="H163" s="233">
        <v>177.59999999999999</v>
      </c>
      <c r="I163" s="234"/>
      <c r="J163" s="235">
        <f>ROUND(I163*H163,2)</f>
        <v>0</v>
      </c>
      <c r="K163" s="236"/>
      <c r="L163" s="45"/>
      <c r="M163" s="237" t="s">
        <v>1</v>
      </c>
      <c r="N163" s="238" t="s">
        <v>41</v>
      </c>
      <c r="O163" s="92"/>
      <c r="P163" s="239">
        <f>O163*H163</f>
        <v>0</v>
      </c>
      <c r="Q163" s="239">
        <v>0</v>
      </c>
      <c r="R163" s="239">
        <f>Q163*H163</f>
        <v>0</v>
      </c>
      <c r="S163" s="239">
        <v>0</v>
      </c>
      <c r="T163" s="24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1" t="s">
        <v>209</v>
      </c>
      <c r="AT163" s="241" t="s">
        <v>205</v>
      </c>
      <c r="AU163" s="241" t="s">
        <v>85</v>
      </c>
      <c r="AY163" s="18" t="s">
        <v>203</v>
      </c>
      <c r="BE163" s="242">
        <f>IF(N163="základní",J163,0)</f>
        <v>0</v>
      </c>
      <c r="BF163" s="242">
        <f>IF(N163="snížená",J163,0)</f>
        <v>0</v>
      </c>
      <c r="BG163" s="242">
        <f>IF(N163="zákl. přenesená",J163,0)</f>
        <v>0</v>
      </c>
      <c r="BH163" s="242">
        <f>IF(N163="sníž. přenesená",J163,0)</f>
        <v>0</v>
      </c>
      <c r="BI163" s="242">
        <f>IF(N163="nulová",J163,0)</f>
        <v>0</v>
      </c>
      <c r="BJ163" s="18" t="s">
        <v>83</v>
      </c>
      <c r="BK163" s="242">
        <f>ROUND(I163*H163,2)</f>
        <v>0</v>
      </c>
      <c r="BL163" s="18" t="s">
        <v>209</v>
      </c>
      <c r="BM163" s="241" t="s">
        <v>217</v>
      </c>
    </row>
    <row r="164" s="2" customFormat="1" ht="24.15" customHeight="1">
      <c r="A164" s="39"/>
      <c r="B164" s="40"/>
      <c r="C164" s="229" t="s">
        <v>230</v>
      </c>
      <c r="D164" s="229" t="s">
        <v>205</v>
      </c>
      <c r="E164" s="230" t="s">
        <v>2608</v>
      </c>
      <c r="F164" s="231" t="s">
        <v>2609</v>
      </c>
      <c r="G164" s="232" t="s">
        <v>208</v>
      </c>
      <c r="H164" s="233">
        <v>10.916</v>
      </c>
      <c r="I164" s="234"/>
      <c r="J164" s="235">
        <f>ROUND(I164*H164,2)</f>
        <v>0</v>
      </c>
      <c r="K164" s="236"/>
      <c r="L164" s="45"/>
      <c r="M164" s="237" t="s">
        <v>1</v>
      </c>
      <c r="N164" s="238" t="s">
        <v>41</v>
      </c>
      <c r="O164" s="92"/>
      <c r="P164" s="239">
        <f>O164*H164</f>
        <v>0</v>
      </c>
      <c r="Q164" s="239">
        <v>1.9844999999999999</v>
      </c>
      <c r="R164" s="239">
        <f>Q164*H164</f>
        <v>21.662801999999999</v>
      </c>
      <c r="S164" s="239">
        <v>0</v>
      </c>
      <c r="T164" s="24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1" t="s">
        <v>209</v>
      </c>
      <c r="AT164" s="241" t="s">
        <v>205</v>
      </c>
      <c r="AU164" s="241" t="s">
        <v>85</v>
      </c>
      <c r="AY164" s="18" t="s">
        <v>203</v>
      </c>
      <c r="BE164" s="242">
        <f>IF(N164="základní",J164,0)</f>
        <v>0</v>
      </c>
      <c r="BF164" s="242">
        <f>IF(N164="snížená",J164,0)</f>
        <v>0</v>
      </c>
      <c r="BG164" s="242">
        <f>IF(N164="zákl. přenesená",J164,0)</f>
        <v>0</v>
      </c>
      <c r="BH164" s="242">
        <f>IF(N164="sníž. přenesená",J164,0)</f>
        <v>0</v>
      </c>
      <c r="BI164" s="242">
        <f>IF(N164="nulová",J164,0)</f>
        <v>0</v>
      </c>
      <c r="BJ164" s="18" t="s">
        <v>83</v>
      </c>
      <c r="BK164" s="242">
        <f>ROUND(I164*H164,2)</f>
        <v>0</v>
      </c>
      <c r="BL164" s="18" t="s">
        <v>209</v>
      </c>
      <c r="BM164" s="241" t="s">
        <v>413</v>
      </c>
    </row>
    <row r="165" s="14" customFormat="1">
      <c r="A165" s="14"/>
      <c r="B165" s="254"/>
      <c r="C165" s="255"/>
      <c r="D165" s="245" t="s">
        <v>243</v>
      </c>
      <c r="E165" s="256" t="s">
        <v>1</v>
      </c>
      <c r="F165" s="257" t="s">
        <v>2610</v>
      </c>
      <c r="G165" s="255"/>
      <c r="H165" s="258">
        <v>10.916</v>
      </c>
      <c r="I165" s="259"/>
      <c r="J165" s="255"/>
      <c r="K165" s="255"/>
      <c r="L165" s="260"/>
      <c r="M165" s="261"/>
      <c r="N165" s="262"/>
      <c r="O165" s="262"/>
      <c r="P165" s="262"/>
      <c r="Q165" s="262"/>
      <c r="R165" s="262"/>
      <c r="S165" s="262"/>
      <c r="T165" s="26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4" t="s">
        <v>243</v>
      </c>
      <c r="AU165" s="264" t="s">
        <v>85</v>
      </c>
      <c r="AV165" s="14" t="s">
        <v>85</v>
      </c>
      <c r="AW165" s="14" t="s">
        <v>32</v>
      </c>
      <c r="AX165" s="14" t="s">
        <v>76</v>
      </c>
      <c r="AY165" s="264" t="s">
        <v>203</v>
      </c>
    </row>
    <row r="166" s="15" customFormat="1">
      <c r="A166" s="15"/>
      <c r="B166" s="265"/>
      <c r="C166" s="266"/>
      <c r="D166" s="245" t="s">
        <v>243</v>
      </c>
      <c r="E166" s="267" t="s">
        <v>1</v>
      </c>
      <c r="F166" s="268" t="s">
        <v>247</v>
      </c>
      <c r="G166" s="266"/>
      <c r="H166" s="269">
        <v>10.916</v>
      </c>
      <c r="I166" s="270"/>
      <c r="J166" s="266"/>
      <c r="K166" s="266"/>
      <c r="L166" s="271"/>
      <c r="M166" s="272"/>
      <c r="N166" s="273"/>
      <c r="O166" s="273"/>
      <c r="P166" s="273"/>
      <c r="Q166" s="273"/>
      <c r="R166" s="273"/>
      <c r="S166" s="273"/>
      <c r="T166" s="274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5" t="s">
        <v>243</v>
      </c>
      <c r="AU166" s="275" t="s">
        <v>85</v>
      </c>
      <c r="AV166" s="15" t="s">
        <v>209</v>
      </c>
      <c r="AW166" s="15" t="s">
        <v>32</v>
      </c>
      <c r="AX166" s="15" t="s">
        <v>83</v>
      </c>
      <c r="AY166" s="275" t="s">
        <v>203</v>
      </c>
    </row>
    <row r="167" s="2" customFormat="1" ht="24.15" customHeight="1">
      <c r="A167" s="39"/>
      <c r="B167" s="40"/>
      <c r="C167" s="229" t="s">
        <v>234</v>
      </c>
      <c r="D167" s="229" t="s">
        <v>205</v>
      </c>
      <c r="E167" s="230" t="s">
        <v>2611</v>
      </c>
      <c r="F167" s="231" t="s">
        <v>2612</v>
      </c>
      <c r="G167" s="232" t="s">
        <v>213</v>
      </c>
      <c r="H167" s="233">
        <v>6.6660000000000004</v>
      </c>
      <c r="I167" s="234"/>
      <c r="J167" s="235">
        <f>ROUND(I167*H167,2)</f>
        <v>0</v>
      </c>
      <c r="K167" s="236"/>
      <c r="L167" s="45"/>
      <c r="M167" s="237" t="s">
        <v>1</v>
      </c>
      <c r="N167" s="238" t="s">
        <v>41</v>
      </c>
      <c r="O167" s="92"/>
      <c r="P167" s="239">
        <f>O167*H167</f>
        <v>0</v>
      </c>
      <c r="Q167" s="239">
        <v>0.25795000000000001</v>
      </c>
      <c r="R167" s="239">
        <f>Q167*H167</f>
        <v>1.7194947000000003</v>
      </c>
      <c r="S167" s="239">
        <v>0</v>
      </c>
      <c r="T167" s="24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1" t="s">
        <v>209</v>
      </c>
      <c r="AT167" s="241" t="s">
        <v>205</v>
      </c>
      <c r="AU167" s="241" t="s">
        <v>85</v>
      </c>
      <c r="AY167" s="18" t="s">
        <v>203</v>
      </c>
      <c r="BE167" s="242">
        <f>IF(N167="základní",J167,0)</f>
        <v>0</v>
      </c>
      <c r="BF167" s="242">
        <f>IF(N167="snížená",J167,0)</f>
        <v>0</v>
      </c>
      <c r="BG167" s="242">
        <f>IF(N167="zákl. přenesená",J167,0)</f>
        <v>0</v>
      </c>
      <c r="BH167" s="242">
        <f>IF(N167="sníž. přenesená",J167,0)</f>
        <v>0</v>
      </c>
      <c r="BI167" s="242">
        <f>IF(N167="nulová",J167,0)</f>
        <v>0</v>
      </c>
      <c r="BJ167" s="18" t="s">
        <v>83</v>
      </c>
      <c r="BK167" s="242">
        <f>ROUND(I167*H167,2)</f>
        <v>0</v>
      </c>
      <c r="BL167" s="18" t="s">
        <v>209</v>
      </c>
      <c r="BM167" s="241" t="s">
        <v>424</v>
      </c>
    </row>
    <row r="168" s="13" customFormat="1">
      <c r="A168" s="13"/>
      <c r="B168" s="243"/>
      <c r="C168" s="244"/>
      <c r="D168" s="245" t="s">
        <v>243</v>
      </c>
      <c r="E168" s="246" t="s">
        <v>1</v>
      </c>
      <c r="F168" s="247" t="s">
        <v>2613</v>
      </c>
      <c r="G168" s="244"/>
      <c r="H168" s="246" t="s">
        <v>1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3" t="s">
        <v>243</v>
      </c>
      <c r="AU168" s="253" t="s">
        <v>85</v>
      </c>
      <c r="AV168" s="13" t="s">
        <v>83</v>
      </c>
      <c r="AW168" s="13" t="s">
        <v>32</v>
      </c>
      <c r="AX168" s="13" t="s">
        <v>76</v>
      </c>
      <c r="AY168" s="253" t="s">
        <v>203</v>
      </c>
    </row>
    <row r="169" s="14" customFormat="1">
      <c r="A169" s="14"/>
      <c r="B169" s="254"/>
      <c r="C169" s="255"/>
      <c r="D169" s="245" t="s">
        <v>243</v>
      </c>
      <c r="E169" s="256" t="s">
        <v>1</v>
      </c>
      <c r="F169" s="257" t="s">
        <v>2614</v>
      </c>
      <c r="G169" s="255"/>
      <c r="H169" s="258">
        <v>6.6660000000000004</v>
      </c>
      <c r="I169" s="259"/>
      <c r="J169" s="255"/>
      <c r="K169" s="255"/>
      <c r="L169" s="260"/>
      <c r="M169" s="261"/>
      <c r="N169" s="262"/>
      <c r="O169" s="262"/>
      <c r="P169" s="262"/>
      <c r="Q169" s="262"/>
      <c r="R169" s="262"/>
      <c r="S169" s="262"/>
      <c r="T169" s="26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4" t="s">
        <v>243</v>
      </c>
      <c r="AU169" s="264" t="s">
        <v>85</v>
      </c>
      <c r="AV169" s="14" t="s">
        <v>85</v>
      </c>
      <c r="AW169" s="14" t="s">
        <v>32</v>
      </c>
      <c r="AX169" s="14" t="s">
        <v>76</v>
      </c>
      <c r="AY169" s="264" t="s">
        <v>203</v>
      </c>
    </row>
    <row r="170" s="15" customFormat="1">
      <c r="A170" s="15"/>
      <c r="B170" s="265"/>
      <c r="C170" s="266"/>
      <c r="D170" s="245" t="s">
        <v>243</v>
      </c>
      <c r="E170" s="267" t="s">
        <v>1</v>
      </c>
      <c r="F170" s="268" t="s">
        <v>247</v>
      </c>
      <c r="G170" s="266"/>
      <c r="H170" s="269">
        <v>6.6660000000000004</v>
      </c>
      <c r="I170" s="270"/>
      <c r="J170" s="266"/>
      <c r="K170" s="266"/>
      <c r="L170" s="271"/>
      <c r="M170" s="272"/>
      <c r="N170" s="273"/>
      <c r="O170" s="273"/>
      <c r="P170" s="273"/>
      <c r="Q170" s="273"/>
      <c r="R170" s="273"/>
      <c r="S170" s="273"/>
      <c r="T170" s="274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5" t="s">
        <v>243</v>
      </c>
      <c r="AU170" s="275" t="s">
        <v>85</v>
      </c>
      <c r="AV170" s="15" t="s">
        <v>209</v>
      </c>
      <c r="AW170" s="15" t="s">
        <v>32</v>
      </c>
      <c r="AX170" s="15" t="s">
        <v>83</v>
      </c>
      <c r="AY170" s="275" t="s">
        <v>203</v>
      </c>
    </row>
    <row r="171" s="2" customFormat="1" ht="21.75" customHeight="1">
      <c r="A171" s="39"/>
      <c r="B171" s="40"/>
      <c r="C171" s="229" t="s">
        <v>238</v>
      </c>
      <c r="D171" s="229" t="s">
        <v>205</v>
      </c>
      <c r="E171" s="230" t="s">
        <v>223</v>
      </c>
      <c r="F171" s="231" t="s">
        <v>224</v>
      </c>
      <c r="G171" s="232" t="s">
        <v>220</v>
      </c>
      <c r="H171" s="233">
        <v>14</v>
      </c>
      <c r="I171" s="234"/>
      <c r="J171" s="235">
        <f>ROUND(I171*H171,2)</f>
        <v>0</v>
      </c>
      <c r="K171" s="236"/>
      <c r="L171" s="45"/>
      <c r="M171" s="237" t="s">
        <v>1</v>
      </c>
      <c r="N171" s="238" t="s">
        <v>41</v>
      </c>
      <c r="O171" s="92"/>
      <c r="P171" s="239">
        <f>O171*H171</f>
        <v>0</v>
      </c>
      <c r="Q171" s="239">
        <v>0.022780000000000002</v>
      </c>
      <c r="R171" s="239">
        <f>Q171*H171</f>
        <v>0.31892000000000004</v>
      </c>
      <c r="S171" s="239">
        <v>0</v>
      </c>
      <c r="T171" s="24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1" t="s">
        <v>209</v>
      </c>
      <c r="AT171" s="241" t="s">
        <v>205</v>
      </c>
      <c r="AU171" s="241" t="s">
        <v>85</v>
      </c>
      <c r="AY171" s="18" t="s">
        <v>203</v>
      </c>
      <c r="BE171" s="242">
        <f>IF(N171="základní",J171,0)</f>
        <v>0</v>
      </c>
      <c r="BF171" s="242">
        <f>IF(N171="snížená",J171,0)</f>
        <v>0</v>
      </c>
      <c r="BG171" s="242">
        <f>IF(N171="zákl. přenesená",J171,0)</f>
        <v>0</v>
      </c>
      <c r="BH171" s="242">
        <f>IF(N171="sníž. přenesená",J171,0)</f>
        <v>0</v>
      </c>
      <c r="BI171" s="242">
        <f>IF(N171="nulová",J171,0)</f>
        <v>0</v>
      </c>
      <c r="BJ171" s="18" t="s">
        <v>83</v>
      </c>
      <c r="BK171" s="242">
        <f>ROUND(I171*H171,2)</f>
        <v>0</v>
      </c>
      <c r="BL171" s="18" t="s">
        <v>209</v>
      </c>
      <c r="BM171" s="241" t="s">
        <v>225</v>
      </c>
    </row>
    <row r="172" s="2" customFormat="1" ht="21.75" customHeight="1">
      <c r="A172" s="39"/>
      <c r="B172" s="40"/>
      <c r="C172" s="229" t="s">
        <v>248</v>
      </c>
      <c r="D172" s="229" t="s">
        <v>205</v>
      </c>
      <c r="E172" s="230" t="s">
        <v>227</v>
      </c>
      <c r="F172" s="231" t="s">
        <v>228</v>
      </c>
      <c r="G172" s="232" t="s">
        <v>220</v>
      </c>
      <c r="H172" s="233">
        <v>1</v>
      </c>
      <c r="I172" s="234"/>
      <c r="J172" s="235">
        <f>ROUND(I172*H172,2)</f>
        <v>0</v>
      </c>
      <c r="K172" s="236"/>
      <c r="L172" s="45"/>
      <c r="M172" s="237" t="s">
        <v>1</v>
      </c>
      <c r="N172" s="238" t="s">
        <v>41</v>
      </c>
      <c r="O172" s="92"/>
      <c r="P172" s="239">
        <f>O172*H172</f>
        <v>0</v>
      </c>
      <c r="Q172" s="239">
        <v>0.040550000000000003</v>
      </c>
      <c r="R172" s="239">
        <f>Q172*H172</f>
        <v>0.040550000000000003</v>
      </c>
      <c r="S172" s="239">
        <v>0</v>
      </c>
      <c r="T172" s="24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1" t="s">
        <v>209</v>
      </c>
      <c r="AT172" s="241" t="s">
        <v>205</v>
      </c>
      <c r="AU172" s="241" t="s">
        <v>85</v>
      </c>
      <c r="AY172" s="18" t="s">
        <v>203</v>
      </c>
      <c r="BE172" s="242">
        <f>IF(N172="základní",J172,0)</f>
        <v>0</v>
      </c>
      <c r="BF172" s="242">
        <f>IF(N172="snížená",J172,0)</f>
        <v>0</v>
      </c>
      <c r="BG172" s="242">
        <f>IF(N172="zákl. přenesená",J172,0)</f>
        <v>0</v>
      </c>
      <c r="BH172" s="242">
        <f>IF(N172="sníž. přenesená",J172,0)</f>
        <v>0</v>
      </c>
      <c r="BI172" s="242">
        <f>IF(N172="nulová",J172,0)</f>
        <v>0</v>
      </c>
      <c r="BJ172" s="18" t="s">
        <v>83</v>
      </c>
      <c r="BK172" s="242">
        <f>ROUND(I172*H172,2)</f>
        <v>0</v>
      </c>
      <c r="BL172" s="18" t="s">
        <v>209</v>
      </c>
      <c r="BM172" s="241" t="s">
        <v>229</v>
      </c>
    </row>
    <row r="173" s="2" customFormat="1" ht="21.75" customHeight="1">
      <c r="A173" s="39"/>
      <c r="B173" s="40"/>
      <c r="C173" s="229" t="s">
        <v>253</v>
      </c>
      <c r="D173" s="229" t="s">
        <v>205</v>
      </c>
      <c r="E173" s="230" t="s">
        <v>231</v>
      </c>
      <c r="F173" s="231" t="s">
        <v>232</v>
      </c>
      <c r="G173" s="232" t="s">
        <v>220</v>
      </c>
      <c r="H173" s="233">
        <v>1</v>
      </c>
      <c r="I173" s="234"/>
      <c r="J173" s="235">
        <f>ROUND(I173*H173,2)</f>
        <v>0</v>
      </c>
      <c r="K173" s="236"/>
      <c r="L173" s="45"/>
      <c r="M173" s="237" t="s">
        <v>1</v>
      </c>
      <c r="N173" s="238" t="s">
        <v>41</v>
      </c>
      <c r="O173" s="92"/>
      <c r="P173" s="239">
        <f>O173*H173</f>
        <v>0</v>
      </c>
      <c r="Q173" s="239">
        <v>0.026929999999999999</v>
      </c>
      <c r="R173" s="239">
        <f>Q173*H173</f>
        <v>0.026929999999999999</v>
      </c>
      <c r="S173" s="239">
        <v>0</v>
      </c>
      <c r="T173" s="24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1" t="s">
        <v>209</v>
      </c>
      <c r="AT173" s="241" t="s">
        <v>205</v>
      </c>
      <c r="AU173" s="241" t="s">
        <v>85</v>
      </c>
      <c r="AY173" s="18" t="s">
        <v>203</v>
      </c>
      <c r="BE173" s="242">
        <f>IF(N173="základní",J173,0)</f>
        <v>0</v>
      </c>
      <c r="BF173" s="242">
        <f>IF(N173="snížená",J173,0)</f>
        <v>0</v>
      </c>
      <c r="BG173" s="242">
        <f>IF(N173="zákl. přenesená",J173,0)</f>
        <v>0</v>
      </c>
      <c r="BH173" s="242">
        <f>IF(N173="sníž. přenesená",J173,0)</f>
        <v>0</v>
      </c>
      <c r="BI173" s="242">
        <f>IF(N173="nulová",J173,0)</f>
        <v>0</v>
      </c>
      <c r="BJ173" s="18" t="s">
        <v>83</v>
      </c>
      <c r="BK173" s="242">
        <f>ROUND(I173*H173,2)</f>
        <v>0</v>
      </c>
      <c r="BL173" s="18" t="s">
        <v>209</v>
      </c>
      <c r="BM173" s="241" t="s">
        <v>233</v>
      </c>
    </row>
    <row r="174" s="2" customFormat="1" ht="21.75" customHeight="1">
      <c r="A174" s="39"/>
      <c r="B174" s="40"/>
      <c r="C174" s="229" t="s">
        <v>8</v>
      </c>
      <c r="D174" s="229" t="s">
        <v>205</v>
      </c>
      <c r="E174" s="230" t="s">
        <v>235</v>
      </c>
      <c r="F174" s="231" t="s">
        <v>236</v>
      </c>
      <c r="G174" s="232" t="s">
        <v>220</v>
      </c>
      <c r="H174" s="233">
        <v>4</v>
      </c>
      <c r="I174" s="234"/>
      <c r="J174" s="235">
        <f>ROUND(I174*H174,2)</f>
        <v>0</v>
      </c>
      <c r="K174" s="236"/>
      <c r="L174" s="45"/>
      <c r="M174" s="237" t="s">
        <v>1</v>
      </c>
      <c r="N174" s="238" t="s">
        <v>41</v>
      </c>
      <c r="O174" s="92"/>
      <c r="P174" s="239">
        <f>O174*H174</f>
        <v>0</v>
      </c>
      <c r="Q174" s="239">
        <v>0.04555</v>
      </c>
      <c r="R174" s="239">
        <f>Q174*H174</f>
        <v>0.1822</v>
      </c>
      <c r="S174" s="239">
        <v>0</v>
      </c>
      <c r="T174" s="24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1" t="s">
        <v>209</v>
      </c>
      <c r="AT174" s="241" t="s">
        <v>205</v>
      </c>
      <c r="AU174" s="241" t="s">
        <v>85</v>
      </c>
      <c r="AY174" s="18" t="s">
        <v>203</v>
      </c>
      <c r="BE174" s="242">
        <f>IF(N174="základní",J174,0)</f>
        <v>0</v>
      </c>
      <c r="BF174" s="242">
        <f>IF(N174="snížená",J174,0)</f>
        <v>0</v>
      </c>
      <c r="BG174" s="242">
        <f>IF(N174="zákl. přenesená",J174,0)</f>
        <v>0</v>
      </c>
      <c r="BH174" s="242">
        <f>IF(N174="sníž. přenesená",J174,0)</f>
        <v>0</v>
      </c>
      <c r="BI174" s="242">
        <f>IF(N174="nulová",J174,0)</f>
        <v>0</v>
      </c>
      <c r="BJ174" s="18" t="s">
        <v>83</v>
      </c>
      <c r="BK174" s="242">
        <f>ROUND(I174*H174,2)</f>
        <v>0</v>
      </c>
      <c r="BL174" s="18" t="s">
        <v>209</v>
      </c>
      <c r="BM174" s="241" t="s">
        <v>237</v>
      </c>
    </row>
    <row r="175" s="2" customFormat="1" ht="24.15" customHeight="1">
      <c r="A175" s="39"/>
      <c r="B175" s="40"/>
      <c r="C175" s="229" t="s">
        <v>261</v>
      </c>
      <c r="D175" s="229" t="s">
        <v>205</v>
      </c>
      <c r="E175" s="230" t="s">
        <v>239</v>
      </c>
      <c r="F175" s="231" t="s">
        <v>240</v>
      </c>
      <c r="G175" s="232" t="s">
        <v>241</v>
      </c>
      <c r="H175" s="233">
        <v>0.10199999999999999</v>
      </c>
      <c r="I175" s="234"/>
      <c r="J175" s="235">
        <f>ROUND(I175*H175,2)</f>
        <v>0</v>
      </c>
      <c r="K175" s="236"/>
      <c r="L175" s="45"/>
      <c r="M175" s="237" t="s">
        <v>1</v>
      </c>
      <c r="N175" s="238" t="s">
        <v>41</v>
      </c>
      <c r="O175" s="92"/>
      <c r="P175" s="239">
        <f>O175*H175</f>
        <v>0</v>
      </c>
      <c r="Q175" s="239">
        <v>1.0900000000000001</v>
      </c>
      <c r="R175" s="239">
        <f>Q175*H175</f>
        <v>0.11118</v>
      </c>
      <c r="S175" s="239">
        <v>0</v>
      </c>
      <c r="T175" s="24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1" t="s">
        <v>209</v>
      </c>
      <c r="AT175" s="241" t="s">
        <v>205</v>
      </c>
      <c r="AU175" s="241" t="s">
        <v>85</v>
      </c>
      <c r="AY175" s="18" t="s">
        <v>203</v>
      </c>
      <c r="BE175" s="242">
        <f>IF(N175="základní",J175,0)</f>
        <v>0</v>
      </c>
      <c r="BF175" s="242">
        <f>IF(N175="snížená",J175,0)</f>
        <v>0</v>
      </c>
      <c r="BG175" s="242">
        <f>IF(N175="zákl. přenesená",J175,0)</f>
        <v>0</v>
      </c>
      <c r="BH175" s="242">
        <f>IF(N175="sníž. přenesená",J175,0)</f>
        <v>0</v>
      </c>
      <c r="BI175" s="242">
        <f>IF(N175="nulová",J175,0)</f>
        <v>0</v>
      </c>
      <c r="BJ175" s="18" t="s">
        <v>83</v>
      </c>
      <c r="BK175" s="242">
        <f>ROUND(I175*H175,2)</f>
        <v>0</v>
      </c>
      <c r="BL175" s="18" t="s">
        <v>209</v>
      </c>
      <c r="BM175" s="241" t="s">
        <v>242</v>
      </c>
    </row>
    <row r="176" s="13" customFormat="1">
      <c r="A176" s="13"/>
      <c r="B176" s="243"/>
      <c r="C176" s="244"/>
      <c r="D176" s="245" t="s">
        <v>243</v>
      </c>
      <c r="E176" s="246" t="s">
        <v>1</v>
      </c>
      <c r="F176" s="247" t="s">
        <v>244</v>
      </c>
      <c r="G176" s="244"/>
      <c r="H176" s="246" t="s">
        <v>1</v>
      </c>
      <c r="I176" s="248"/>
      <c r="J176" s="244"/>
      <c r="K176" s="244"/>
      <c r="L176" s="249"/>
      <c r="M176" s="250"/>
      <c r="N176" s="251"/>
      <c r="O176" s="251"/>
      <c r="P176" s="251"/>
      <c r="Q176" s="251"/>
      <c r="R176" s="251"/>
      <c r="S176" s="251"/>
      <c r="T176" s="25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3" t="s">
        <v>243</v>
      </c>
      <c r="AU176" s="253" t="s">
        <v>85</v>
      </c>
      <c r="AV176" s="13" t="s">
        <v>83</v>
      </c>
      <c r="AW176" s="13" t="s">
        <v>32</v>
      </c>
      <c r="AX176" s="13" t="s">
        <v>76</v>
      </c>
      <c r="AY176" s="253" t="s">
        <v>203</v>
      </c>
    </row>
    <row r="177" s="14" customFormat="1">
      <c r="A177" s="14"/>
      <c r="B177" s="254"/>
      <c r="C177" s="255"/>
      <c r="D177" s="245" t="s">
        <v>243</v>
      </c>
      <c r="E177" s="256" t="s">
        <v>1</v>
      </c>
      <c r="F177" s="257" t="s">
        <v>2615</v>
      </c>
      <c r="G177" s="255"/>
      <c r="H177" s="258">
        <v>0.089999999999999997</v>
      </c>
      <c r="I177" s="259"/>
      <c r="J177" s="255"/>
      <c r="K177" s="255"/>
      <c r="L177" s="260"/>
      <c r="M177" s="261"/>
      <c r="N177" s="262"/>
      <c r="O177" s="262"/>
      <c r="P177" s="262"/>
      <c r="Q177" s="262"/>
      <c r="R177" s="262"/>
      <c r="S177" s="262"/>
      <c r="T177" s="26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4" t="s">
        <v>243</v>
      </c>
      <c r="AU177" s="264" t="s">
        <v>85</v>
      </c>
      <c r="AV177" s="14" t="s">
        <v>85</v>
      </c>
      <c r="AW177" s="14" t="s">
        <v>32</v>
      </c>
      <c r="AX177" s="14" t="s">
        <v>76</v>
      </c>
      <c r="AY177" s="264" t="s">
        <v>203</v>
      </c>
    </row>
    <row r="178" s="16" customFormat="1">
      <c r="A178" s="16"/>
      <c r="B178" s="292"/>
      <c r="C178" s="293"/>
      <c r="D178" s="245" t="s">
        <v>243</v>
      </c>
      <c r="E178" s="294" t="s">
        <v>1</v>
      </c>
      <c r="F178" s="295" t="s">
        <v>669</v>
      </c>
      <c r="G178" s="293"/>
      <c r="H178" s="296">
        <v>0.089999999999999997</v>
      </c>
      <c r="I178" s="297"/>
      <c r="J178" s="293"/>
      <c r="K178" s="293"/>
      <c r="L178" s="298"/>
      <c r="M178" s="299"/>
      <c r="N178" s="300"/>
      <c r="O178" s="300"/>
      <c r="P178" s="300"/>
      <c r="Q178" s="300"/>
      <c r="R178" s="300"/>
      <c r="S178" s="300"/>
      <c r="T178" s="301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T178" s="302" t="s">
        <v>243</v>
      </c>
      <c r="AU178" s="302" t="s">
        <v>85</v>
      </c>
      <c r="AV178" s="16" t="s">
        <v>108</v>
      </c>
      <c r="AW178" s="16" t="s">
        <v>32</v>
      </c>
      <c r="AX178" s="16" t="s">
        <v>76</v>
      </c>
      <c r="AY178" s="302" t="s">
        <v>203</v>
      </c>
    </row>
    <row r="179" s="14" customFormat="1">
      <c r="A179" s="14"/>
      <c r="B179" s="254"/>
      <c r="C179" s="255"/>
      <c r="D179" s="245" t="s">
        <v>243</v>
      </c>
      <c r="E179" s="256" t="s">
        <v>1</v>
      </c>
      <c r="F179" s="257" t="s">
        <v>2616</v>
      </c>
      <c r="G179" s="255"/>
      <c r="H179" s="258">
        <v>0.012</v>
      </c>
      <c r="I179" s="259"/>
      <c r="J179" s="255"/>
      <c r="K179" s="255"/>
      <c r="L179" s="260"/>
      <c r="M179" s="261"/>
      <c r="N179" s="262"/>
      <c r="O179" s="262"/>
      <c r="P179" s="262"/>
      <c r="Q179" s="262"/>
      <c r="R179" s="262"/>
      <c r="S179" s="262"/>
      <c r="T179" s="26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4" t="s">
        <v>243</v>
      </c>
      <c r="AU179" s="264" t="s">
        <v>85</v>
      </c>
      <c r="AV179" s="14" t="s">
        <v>85</v>
      </c>
      <c r="AW179" s="14" t="s">
        <v>32</v>
      </c>
      <c r="AX179" s="14" t="s">
        <v>76</v>
      </c>
      <c r="AY179" s="264" t="s">
        <v>203</v>
      </c>
    </row>
    <row r="180" s="15" customFormat="1">
      <c r="A180" s="15"/>
      <c r="B180" s="265"/>
      <c r="C180" s="266"/>
      <c r="D180" s="245" t="s">
        <v>243</v>
      </c>
      <c r="E180" s="267" t="s">
        <v>1</v>
      </c>
      <c r="F180" s="268" t="s">
        <v>247</v>
      </c>
      <c r="G180" s="266"/>
      <c r="H180" s="269">
        <v>0.10199999999999999</v>
      </c>
      <c r="I180" s="270"/>
      <c r="J180" s="266"/>
      <c r="K180" s="266"/>
      <c r="L180" s="271"/>
      <c r="M180" s="272"/>
      <c r="N180" s="273"/>
      <c r="O180" s="273"/>
      <c r="P180" s="273"/>
      <c r="Q180" s="273"/>
      <c r="R180" s="273"/>
      <c r="S180" s="273"/>
      <c r="T180" s="274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75" t="s">
        <v>243</v>
      </c>
      <c r="AU180" s="275" t="s">
        <v>85</v>
      </c>
      <c r="AV180" s="15" t="s">
        <v>209</v>
      </c>
      <c r="AW180" s="15" t="s">
        <v>32</v>
      </c>
      <c r="AX180" s="15" t="s">
        <v>83</v>
      </c>
      <c r="AY180" s="275" t="s">
        <v>203</v>
      </c>
    </row>
    <row r="181" s="2" customFormat="1" ht="21.75" customHeight="1">
      <c r="A181" s="39"/>
      <c r="B181" s="40"/>
      <c r="C181" s="229" t="s">
        <v>267</v>
      </c>
      <c r="D181" s="229" t="s">
        <v>205</v>
      </c>
      <c r="E181" s="230" t="s">
        <v>249</v>
      </c>
      <c r="F181" s="231" t="s">
        <v>250</v>
      </c>
      <c r="G181" s="232" t="s">
        <v>213</v>
      </c>
      <c r="H181" s="233">
        <v>5397.973</v>
      </c>
      <c r="I181" s="234"/>
      <c r="J181" s="235">
        <f>ROUND(I181*H181,2)</f>
        <v>0</v>
      </c>
      <c r="K181" s="236"/>
      <c r="L181" s="45"/>
      <c r="M181" s="237" t="s">
        <v>1</v>
      </c>
      <c r="N181" s="238" t="s">
        <v>41</v>
      </c>
      <c r="O181" s="92"/>
      <c r="P181" s="239">
        <f>O181*H181</f>
        <v>0</v>
      </c>
      <c r="Q181" s="239">
        <v>0.028570000000000002</v>
      </c>
      <c r="R181" s="239">
        <f>Q181*H181</f>
        <v>154.22008861000001</v>
      </c>
      <c r="S181" s="239">
        <v>0</v>
      </c>
      <c r="T181" s="24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1" t="s">
        <v>209</v>
      </c>
      <c r="AT181" s="241" t="s">
        <v>205</v>
      </c>
      <c r="AU181" s="241" t="s">
        <v>85</v>
      </c>
      <c r="AY181" s="18" t="s">
        <v>203</v>
      </c>
      <c r="BE181" s="242">
        <f>IF(N181="základní",J181,0)</f>
        <v>0</v>
      </c>
      <c r="BF181" s="242">
        <f>IF(N181="snížená",J181,0)</f>
        <v>0</v>
      </c>
      <c r="BG181" s="242">
        <f>IF(N181="zákl. přenesená",J181,0)</f>
        <v>0</v>
      </c>
      <c r="BH181" s="242">
        <f>IF(N181="sníž. přenesená",J181,0)</f>
        <v>0</v>
      </c>
      <c r="BI181" s="242">
        <f>IF(N181="nulová",J181,0)</f>
        <v>0</v>
      </c>
      <c r="BJ181" s="18" t="s">
        <v>83</v>
      </c>
      <c r="BK181" s="242">
        <f>ROUND(I181*H181,2)</f>
        <v>0</v>
      </c>
      <c r="BL181" s="18" t="s">
        <v>209</v>
      </c>
      <c r="BM181" s="241" t="s">
        <v>251</v>
      </c>
    </row>
    <row r="182" s="14" customFormat="1">
      <c r="A182" s="14"/>
      <c r="B182" s="254"/>
      <c r="C182" s="255"/>
      <c r="D182" s="245" t="s">
        <v>243</v>
      </c>
      <c r="E182" s="256" t="s">
        <v>1</v>
      </c>
      <c r="F182" s="257" t="s">
        <v>2617</v>
      </c>
      <c r="G182" s="255"/>
      <c r="H182" s="258">
        <v>684.47299999999996</v>
      </c>
      <c r="I182" s="259"/>
      <c r="J182" s="255"/>
      <c r="K182" s="255"/>
      <c r="L182" s="260"/>
      <c r="M182" s="261"/>
      <c r="N182" s="262"/>
      <c r="O182" s="262"/>
      <c r="P182" s="262"/>
      <c r="Q182" s="262"/>
      <c r="R182" s="262"/>
      <c r="S182" s="262"/>
      <c r="T182" s="26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4" t="s">
        <v>243</v>
      </c>
      <c r="AU182" s="264" t="s">
        <v>85</v>
      </c>
      <c r="AV182" s="14" t="s">
        <v>85</v>
      </c>
      <c r="AW182" s="14" t="s">
        <v>32</v>
      </c>
      <c r="AX182" s="14" t="s">
        <v>76</v>
      </c>
      <c r="AY182" s="264" t="s">
        <v>203</v>
      </c>
    </row>
    <row r="183" s="14" customFormat="1">
      <c r="A183" s="14"/>
      <c r="B183" s="254"/>
      <c r="C183" s="255"/>
      <c r="D183" s="245" t="s">
        <v>243</v>
      </c>
      <c r="E183" s="256" t="s">
        <v>1</v>
      </c>
      <c r="F183" s="257" t="s">
        <v>2618</v>
      </c>
      <c r="G183" s="255"/>
      <c r="H183" s="258">
        <v>4713.5</v>
      </c>
      <c r="I183" s="259"/>
      <c r="J183" s="255"/>
      <c r="K183" s="255"/>
      <c r="L183" s="260"/>
      <c r="M183" s="261"/>
      <c r="N183" s="262"/>
      <c r="O183" s="262"/>
      <c r="P183" s="262"/>
      <c r="Q183" s="262"/>
      <c r="R183" s="262"/>
      <c r="S183" s="262"/>
      <c r="T183" s="26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4" t="s">
        <v>243</v>
      </c>
      <c r="AU183" s="264" t="s">
        <v>85</v>
      </c>
      <c r="AV183" s="14" t="s">
        <v>85</v>
      </c>
      <c r="AW183" s="14" t="s">
        <v>32</v>
      </c>
      <c r="AX183" s="14" t="s">
        <v>76</v>
      </c>
      <c r="AY183" s="264" t="s">
        <v>203</v>
      </c>
    </row>
    <row r="184" s="15" customFormat="1">
      <c r="A184" s="15"/>
      <c r="B184" s="265"/>
      <c r="C184" s="266"/>
      <c r="D184" s="245" t="s">
        <v>243</v>
      </c>
      <c r="E184" s="267" t="s">
        <v>1</v>
      </c>
      <c r="F184" s="268" t="s">
        <v>247</v>
      </c>
      <c r="G184" s="266"/>
      <c r="H184" s="269">
        <v>5397.973</v>
      </c>
      <c r="I184" s="270"/>
      <c r="J184" s="266"/>
      <c r="K184" s="266"/>
      <c r="L184" s="271"/>
      <c r="M184" s="272"/>
      <c r="N184" s="273"/>
      <c r="O184" s="273"/>
      <c r="P184" s="273"/>
      <c r="Q184" s="273"/>
      <c r="R184" s="273"/>
      <c r="S184" s="273"/>
      <c r="T184" s="274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75" t="s">
        <v>243</v>
      </c>
      <c r="AU184" s="275" t="s">
        <v>85</v>
      </c>
      <c r="AV184" s="15" t="s">
        <v>209</v>
      </c>
      <c r="AW184" s="15" t="s">
        <v>32</v>
      </c>
      <c r="AX184" s="15" t="s">
        <v>83</v>
      </c>
      <c r="AY184" s="275" t="s">
        <v>203</v>
      </c>
    </row>
    <row r="185" s="2" customFormat="1" ht="24.15" customHeight="1">
      <c r="A185" s="39"/>
      <c r="B185" s="40"/>
      <c r="C185" s="229" t="s">
        <v>272</v>
      </c>
      <c r="D185" s="229" t="s">
        <v>205</v>
      </c>
      <c r="E185" s="230" t="s">
        <v>254</v>
      </c>
      <c r="F185" s="231" t="s">
        <v>255</v>
      </c>
      <c r="G185" s="232" t="s">
        <v>213</v>
      </c>
      <c r="H185" s="233">
        <v>2698.9859999999999</v>
      </c>
      <c r="I185" s="234"/>
      <c r="J185" s="235">
        <f>ROUND(I185*H185,2)</f>
        <v>0</v>
      </c>
      <c r="K185" s="236"/>
      <c r="L185" s="45"/>
      <c r="M185" s="237" t="s">
        <v>1</v>
      </c>
      <c r="N185" s="238" t="s">
        <v>41</v>
      </c>
      <c r="O185" s="92"/>
      <c r="P185" s="239">
        <f>O185*H185</f>
        <v>0</v>
      </c>
      <c r="Q185" s="239">
        <v>0.04795</v>
      </c>
      <c r="R185" s="239">
        <f>Q185*H185</f>
        <v>129.4163787</v>
      </c>
      <c r="S185" s="239">
        <v>0</v>
      </c>
      <c r="T185" s="24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1" t="s">
        <v>209</v>
      </c>
      <c r="AT185" s="241" t="s">
        <v>205</v>
      </c>
      <c r="AU185" s="241" t="s">
        <v>85</v>
      </c>
      <c r="AY185" s="18" t="s">
        <v>203</v>
      </c>
      <c r="BE185" s="242">
        <f>IF(N185="základní",J185,0)</f>
        <v>0</v>
      </c>
      <c r="BF185" s="242">
        <f>IF(N185="snížená",J185,0)</f>
        <v>0</v>
      </c>
      <c r="BG185" s="242">
        <f>IF(N185="zákl. přenesená",J185,0)</f>
        <v>0</v>
      </c>
      <c r="BH185" s="242">
        <f>IF(N185="sníž. přenesená",J185,0)</f>
        <v>0</v>
      </c>
      <c r="BI185" s="242">
        <f>IF(N185="nulová",J185,0)</f>
        <v>0</v>
      </c>
      <c r="BJ185" s="18" t="s">
        <v>83</v>
      </c>
      <c r="BK185" s="242">
        <f>ROUND(I185*H185,2)</f>
        <v>0</v>
      </c>
      <c r="BL185" s="18" t="s">
        <v>209</v>
      </c>
      <c r="BM185" s="241" t="s">
        <v>256</v>
      </c>
    </row>
    <row r="186" s="14" customFormat="1">
      <c r="A186" s="14"/>
      <c r="B186" s="254"/>
      <c r="C186" s="255"/>
      <c r="D186" s="245" t="s">
        <v>243</v>
      </c>
      <c r="E186" s="256" t="s">
        <v>1</v>
      </c>
      <c r="F186" s="257" t="s">
        <v>2619</v>
      </c>
      <c r="G186" s="255"/>
      <c r="H186" s="258">
        <v>342.23599999999999</v>
      </c>
      <c r="I186" s="259"/>
      <c r="J186" s="255"/>
      <c r="K186" s="255"/>
      <c r="L186" s="260"/>
      <c r="M186" s="261"/>
      <c r="N186" s="262"/>
      <c r="O186" s="262"/>
      <c r="P186" s="262"/>
      <c r="Q186" s="262"/>
      <c r="R186" s="262"/>
      <c r="S186" s="262"/>
      <c r="T186" s="26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4" t="s">
        <v>243</v>
      </c>
      <c r="AU186" s="264" t="s">
        <v>85</v>
      </c>
      <c r="AV186" s="14" t="s">
        <v>85</v>
      </c>
      <c r="AW186" s="14" t="s">
        <v>32</v>
      </c>
      <c r="AX186" s="14" t="s">
        <v>76</v>
      </c>
      <c r="AY186" s="264" t="s">
        <v>203</v>
      </c>
    </row>
    <row r="187" s="14" customFormat="1">
      <c r="A187" s="14"/>
      <c r="B187" s="254"/>
      <c r="C187" s="255"/>
      <c r="D187" s="245" t="s">
        <v>243</v>
      </c>
      <c r="E187" s="256" t="s">
        <v>1</v>
      </c>
      <c r="F187" s="257" t="s">
        <v>2620</v>
      </c>
      <c r="G187" s="255"/>
      <c r="H187" s="258">
        <v>2356.75</v>
      </c>
      <c r="I187" s="259"/>
      <c r="J187" s="255"/>
      <c r="K187" s="255"/>
      <c r="L187" s="260"/>
      <c r="M187" s="261"/>
      <c r="N187" s="262"/>
      <c r="O187" s="262"/>
      <c r="P187" s="262"/>
      <c r="Q187" s="262"/>
      <c r="R187" s="262"/>
      <c r="S187" s="262"/>
      <c r="T187" s="26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4" t="s">
        <v>243</v>
      </c>
      <c r="AU187" s="264" t="s">
        <v>85</v>
      </c>
      <c r="AV187" s="14" t="s">
        <v>85</v>
      </c>
      <c r="AW187" s="14" t="s">
        <v>32</v>
      </c>
      <c r="AX187" s="14" t="s">
        <v>76</v>
      </c>
      <c r="AY187" s="264" t="s">
        <v>203</v>
      </c>
    </row>
    <row r="188" s="15" customFormat="1">
      <c r="A188" s="15"/>
      <c r="B188" s="265"/>
      <c r="C188" s="266"/>
      <c r="D188" s="245" t="s">
        <v>243</v>
      </c>
      <c r="E188" s="267" t="s">
        <v>1</v>
      </c>
      <c r="F188" s="268" t="s">
        <v>247</v>
      </c>
      <c r="G188" s="266"/>
      <c r="H188" s="269">
        <v>2698.9859999999999</v>
      </c>
      <c r="I188" s="270"/>
      <c r="J188" s="266"/>
      <c r="K188" s="266"/>
      <c r="L188" s="271"/>
      <c r="M188" s="272"/>
      <c r="N188" s="273"/>
      <c r="O188" s="273"/>
      <c r="P188" s="273"/>
      <c r="Q188" s="273"/>
      <c r="R188" s="273"/>
      <c r="S188" s="273"/>
      <c r="T188" s="274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5" t="s">
        <v>243</v>
      </c>
      <c r="AU188" s="275" t="s">
        <v>85</v>
      </c>
      <c r="AV188" s="15" t="s">
        <v>209</v>
      </c>
      <c r="AW188" s="15" t="s">
        <v>32</v>
      </c>
      <c r="AX188" s="15" t="s">
        <v>83</v>
      </c>
      <c r="AY188" s="275" t="s">
        <v>203</v>
      </c>
    </row>
    <row r="189" s="2" customFormat="1" ht="24.15" customHeight="1">
      <c r="A189" s="39"/>
      <c r="B189" s="40"/>
      <c r="C189" s="229" t="s">
        <v>277</v>
      </c>
      <c r="D189" s="229" t="s">
        <v>205</v>
      </c>
      <c r="E189" s="230" t="s">
        <v>258</v>
      </c>
      <c r="F189" s="231" t="s">
        <v>259</v>
      </c>
      <c r="G189" s="232" t="s">
        <v>213</v>
      </c>
      <c r="H189" s="233">
        <v>414</v>
      </c>
      <c r="I189" s="234"/>
      <c r="J189" s="235">
        <f>ROUND(I189*H189,2)</f>
        <v>0</v>
      </c>
      <c r="K189" s="236"/>
      <c r="L189" s="45"/>
      <c r="M189" s="237" t="s">
        <v>1</v>
      </c>
      <c r="N189" s="238" t="s">
        <v>41</v>
      </c>
      <c r="O189" s="92"/>
      <c r="P189" s="239">
        <f>O189*H189</f>
        <v>0</v>
      </c>
      <c r="Q189" s="239">
        <v>0.11396000000000001</v>
      </c>
      <c r="R189" s="239">
        <f>Q189*H189</f>
        <v>47.17944</v>
      </c>
      <c r="S189" s="239">
        <v>0</v>
      </c>
      <c r="T189" s="24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1" t="s">
        <v>209</v>
      </c>
      <c r="AT189" s="241" t="s">
        <v>205</v>
      </c>
      <c r="AU189" s="241" t="s">
        <v>85</v>
      </c>
      <c r="AY189" s="18" t="s">
        <v>203</v>
      </c>
      <c r="BE189" s="242">
        <f>IF(N189="základní",J189,0)</f>
        <v>0</v>
      </c>
      <c r="BF189" s="242">
        <f>IF(N189="snížená",J189,0)</f>
        <v>0</v>
      </c>
      <c r="BG189" s="242">
        <f>IF(N189="zákl. přenesená",J189,0)</f>
        <v>0</v>
      </c>
      <c r="BH189" s="242">
        <f>IF(N189="sníž. přenesená",J189,0)</f>
        <v>0</v>
      </c>
      <c r="BI189" s="242">
        <f>IF(N189="nulová",J189,0)</f>
        <v>0</v>
      </c>
      <c r="BJ189" s="18" t="s">
        <v>83</v>
      </c>
      <c r="BK189" s="242">
        <f>ROUND(I189*H189,2)</f>
        <v>0</v>
      </c>
      <c r="BL189" s="18" t="s">
        <v>209</v>
      </c>
      <c r="BM189" s="241" t="s">
        <v>260</v>
      </c>
    </row>
    <row r="190" s="2" customFormat="1" ht="24.15" customHeight="1">
      <c r="A190" s="39"/>
      <c r="B190" s="40"/>
      <c r="C190" s="229" t="s">
        <v>283</v>
      </c>
      <c r="D190" s="229" t="s">
        <v>205</v>
      </c>
      <c r="E190" s="230" t="s">
        <v>2621</v>
      </c>
      <c r="F190" s="231" t="s">
        <v>2622</v>
      </c>
      <c r="G190" s="232" t="s">
        <v>213</v>
      </c>
      <c r="H190" s="233">
        <v>28.800000000000001</v>
      </c>
      <c r="I190" s="234"/>
      <c r="J190" s="235">
        <f>ROUND(I190*H190,2)</f>
        <v>0</v>
      </c>
      <c r="K190" s="236"/>
      <c r="L190" s="45"/>
      <c r="M190" s="237" t="s">
        <v>1</v>
      </c>
      <c r="N190" s="238" t="s">
        <v>41</v>
      </c>
      <c r="O190" s="92"/>
      <c r="P190" s="239">
        <f>O190*H190</f>
        <v>0</v>
      </c>
      <c r="Q190" s="239">
        <v>0.052499999999999998</v>
      </c>
      <c r="R190" s="239">
        <f>Q190*H190</f>
        <v>1.512</v>
      </c>
      <c r="S190" s="239">
        <v>0</v>
      </c>
      <c r="T190" s="24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1" t="s">
        <v>209</v>
      </c>
      <c r="AT190" s="241" t="s">
        <v>205</v>
      </c>
      <c r="AU190" s="241" t="s">
        <v>85</v>
      </c>
      <c r="AY190" s="18" t="s">
        <v>203</v>
      </c>
      <c r="BE190" s="242">
        <f>IF(N190="základní",J190,0)</f>
        <v>0</v>
      </c>
      <c r="BF190" s="242">
        <f>IF(N190="snížená",J190,0)</f>
        <v>0</v>
      </c>
      <c r="BG190" s="242">
        <f>IF(N190="zákl. přenesená",J190,0)</f>
        <v>0</v>
      </c>
      <c r="BH190" s="242">
        <f>IF(N190="sníž. přenesená",J190,0)</f>
        <v>0</v>
      </c>
      <c r="BI190" s="242">
        <f>IF(N190="nulová",J190,0)</f>
        <v>0</v>
      </c>
      <c r="BJ190" s="18" t="s">
        <v>83</v>
      </c>
      <c r="BK190" s="242">
        <f>ROUND(I190*H190,2)</f>
        <v>0</v>
      </c>
      <c r="BL190" s="18" t="s">
        <v>209</v>
      </c>
      <c r="BM190" s="241" t="s">
        <v>536</v>
      </c>
    </row>
    <row r="191" s="14" customFormat="1">
      <c r="A191" s="14"/>
      <c r="B191" s="254"/>
      <c r="C191" s="255"/>
      <c r="D191" s="245" t="s">
        <v>243</v>
      </c>
      <c r="E191" s="256" t="s">
        <v>1</v>
      </c>
      <c r="F191" s="257" t="s">
        <v>2623</v>
      </c>
      <c r="G191" s="255"/>
      <c r="H191" s="258">
        <v>28.800000000000001</v>
      </c>
      <c r="I191" s="259"/>
      <c r="J191" s="255"/>
      <c r="K191" s="255"/>
      <c r="L191" s="260"/>
      <c r="M191" s="261"/>
      <c r="N191" s="262"/>
      <c r="O191" s="262"/>
      <c r="P191" s="262"/>
      <c r="Q191" s="262"/>
      <c r="R191" s="262"/>
      <c r="S191" s="262"/>
      <c r="T191" s="26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4" t="s">
        <v>243</v>
      </c>
      <c r="AU191" s="264" t="s">
        <v>85</v>
      </c>
      <c r="AV191" s="14" t="s">
        <v>85</v>
      </c>
      <c r="AW191" s="14" t="s">
        <v>32</v>
      </c>
      <c r="AX191" s="14" t="s">
        <v>76</v>
      </c>
      <c r="AY191" s="264" t="s">
        <v>203</v>
      </c>
    </row>
    <row r="192" s="15" customFormat="1">
      <c r="A192" s="15"/>
      <c r="B192" s="265"/>
      <c r="C192" s="266"/>
      <c r="D192" s="245" t="s">
        <v>243</v>
      </c>
      <c r="E192" s="267" t="s">
        <v>1</v>
      </c>
      <c r="F192" s="268" t="s">
        <v>247</v>
      </c>
      <c r="G192" s="266"/>
      <c r="H192" s="269">
        <v>28.800000000000001</v>
      </c>
      <c r="I192" s="270"/>
      <c r="J192" s="266"/>
      <c r="K192" s="266"/>
      <c r="L192" s="271"/>
      <c r="M192" s="272"/>
      <c r="N192" s="273"/>
      <c r="O192" s="273"/>
      <c r="P192" s="273"/>
      <c r="Q192" s="273"/>
      <c r="R192" s="273"/>
      <c r="S192" s="273"/>
      <c r="T192" s="274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75" t="s">
        <v>243</v>
      </c>
      <c r="AU192" s="275" t="s">
        <v>85</v>
      </c>
      <c r="AV192" s="15" t="s">
        <v>209</v>
      </c>
      <c r="AW192" s="15" t="s">
        <v>32</v>
      </c>
      <c r="AX192" s="15" t="s">
        <v>83</v>
      </c>
      <c r="AY192" s="275" t="s">
        <v>203</v>
      </c>
    </row>
    <row r="193" s="2" customFormat="1" ht="16.5" customHeight="1">
      <c r="A193" s="39"/>
      <c r="B193" s="40"/>
      <c r="C193" s="229" t="s">
        <v>288</v>
      </c>
      <c r="D193" s="229" t="s">
        <v>205</v>
      </c>
      <c r="E193" s="230" t="s">
        <v>262</v>
      </c>
      <c r="F193" s="231" t="s">
        <v>263</v>
      </c>
      <c r="G193" s="232" t="s">
        <v>213</v>
      </c>
      <c r="H193" s="233">
        <v>806.65999999999997</v>
      </c>
      <c r="I193" s="234"/>
      <c r="J193" s="235">
        <f>ROUND(I193*H193,2)</f>
        <v>0</v>
      </c>
      <c r="K193" s="236"/>
      <c r="L193" s="45"/>
      <c r="M193" s="237" t="s">
        <v>1</v>
      </c>
      <c r="N193" s="238" t="s">
        <v>41</v>
      </c>
      <c r="O193" s="92"/>
      <c r="P193" s="239">
        <f>O193*H193</f>
        <v>0</v>
      </c>
      <c r="Q193" s="239">
        <v>0.25364999999999999</v>
      </c>
      <c r="R193" s="239">
        <f>Q193*H193</f>
        <v>204.60930899999997</v>
      </c>
      <c r="S193" s="239">
        <v>0</v>
      </c>
      <c r="T193" s="240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41" t="s">
        <v>209</v>
      </c>
      <c r="AT193" s="241" t="s">
        <v>205</v>
      </c>
      <c r="AU193" s="241" t="s">
        <v>85</v>
      </c>
      <c r="AY193" s="18" t="s">
        <v>203</v>
      </c>
      <c r="BE193" s="242">
        <f>IF(N193="základní",J193,0)</f>
        <v>0</v>
      </c>
      <c r="BF193" s="242">
        <f>IF(N193="snížená",J193,0)</f>
        <v>0</v>
      </c>
      <c r="BG193" s="242">
        <f>IF(N193="zákl. přenesená",J193,0)</f>
        <v>0</v>
      </c>
      <c r="BH193" s="242">
        <f>IF(N193="sníž. přenesená",J193,0)</f>
        <v>0</v>
      </c>
      <c r="BI193" s="242">
        <f>IF(N193="nulová",J193,0)</f>
        <v>0</v>
      </c>
      <c r="BJ193" s="18" t="s">
        <v>83</v>
      </c>
      <c r="BK193" s="242">
        <f>ROUND(I193*H193,2)</f>
        <v>0</v>
      </c>
      <c r="BL193" s="18" t="s">
        <v>209</v>
      </c>
      <c r="BM193" s="241" t="s">
        <v>264</v>
      </c>
    </row>
    <row r="194" s="13" customFormat="1">
      <c r="A194" s="13"/>
      <c r="B194" s="243"/>
      <c r="C194" s="244"/>
      <c r="D194" s="245" t="s">
        <v>243</v>
      </c>
      <c r="E194" s="246" t="s">
        <v>1</v>
      </c>
      <c r="F194" s="247" t="s">
        <v>265</v>
      </c>
      <c r="G194" s="244"/>
      <c r="H194" s="246" t="s">
        <v>1</v>
      </c>
      <c r="I194" s="248"/>
      <c r="J194" s="244"/>
      <c r="K194" s="244"/>
      <c r="L194" s="249"/>
      <c r="M194" s="250"/>
      <c r="N194" s="251"/>
      <c r="O194" s="251"/>
      <c r="P194" s="251"/>
      <c r="Q194" s="251"/>
      <c r="R194" s="251"/>
      <c r="S194" s="251"/>
      <c r="T194" s="25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3" t="s">
        <v>243</v>
      </c>
      <c r="AU194" s="253" t="s">
        <v>85</v>
      </c>
      <c r="AV194" s="13" t="s">
        <v>83</v>
      </c>
      <c r="AW194" s="13" t="s">
        <v>32</v>
      </c>
      <c r="AX194" s="13" t="s">
        <v>76</v>
      </c>
      <c r="AY194" s="253" t="s">
        <v>203</v>
      </c>
    </row>
    <row r="195" s="14" customFormat="1">
      <c r="A195" s="14"/>
      <c r="B195" s="254"/>
      <c r="C195" s="255"/>
      <c r="D195" s="245" t="s">
        <v>243</v>
      </c>
      <c r="E195" s="256" t="s">
        <v>1</v>
      </c>
      <c r="F195" s="257" t="s">
        <v>2624</v>
      </c>
      <c r="G195" s="255"/>
      <c r="H195" s="258">
        <v>806.65999999999997</v>
      </c>
      <c r="I195" s="259"/>
      <c r="J195" s="255"/>
      <c r="K195" s="255"/>
      <c r="L195" s="260"/>
      <c r="M195" s="261"/>
      <c r="N195" s="262"/>
      <c r="O195" s="262"/>
      <c r="P195" s="262"/>
      <c r="Q195" s="262"/>
      <c r="R195" s="262"/>
      <c r="S195" s="262"/>
      <c r="T195" s="26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4" t="s">
        <v>243</v>
      </c>
      <c r="AU195" s="264" t="s">
        <v>85</v>
      </c>
      <c r="AV195" s="14" t="s">
        <v>85</v>
      </c>
      <c r="AW195" s="14" t="s">
        <v>32</v>
      </c>
      <c r="AX195" s="14" t="s">
        <v>76</v>
      </c>
      <c r="AY195" s="264" t="s">
        <v>203</v>
      </c>
    </row>
    <row r="196" s="15" customFormat="1">
      <c r="A196" s="15"/>
      <c r="B196" s="265"/>
      <c r="C196" s="266"/>
      <c r="D196" s="245" t="s">
        <v>243</v>
      </c>
      <c r="E196" s="267" t="s">
        <v>1</v>
      </c>
      <c r="F196" s="268" t="s">
        <v>247</v>
      </c>
      <c r="G196" s="266"/>
      <c r="H196" s="269">
        <v>806.65999999999997</v>
      </c>
      <c r="I196" s="270"/>
      <c r="J196" s="266"/>
      <c r="K196" s="266"/>
      <c r="L196" s="271"/>
      <c r="M196" s="272"/>
      <c r="N196" s="273"/>
      <c r="O196" s="273"/>
      <c r="P196" s="273"/>
      <c r="Q196" s="273"/>
      <c r="R196" s="273"/>
      <c r="S196" s="273"/>
      <c r="T196" s="274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75" t="s">
        <v>243</v>
      </c>
      <c r="AU196" s="275" t="s">
        <v>85</v>
      </c>
      <c r="AV196" s="15" t="s">
        <v>209</v>
      </c>
      <c r="AW196" s="15" t="s">
        <v>32</v>
      </c>
      <c r="AX196" s="15" t="s">
        <v>83</v>
      </c>
      <c r="AY196" s="275" t="s">
        <v>203</v>
      </c>
    </row>
    <row r="197" s="2" customFormat="1" ht="16.5" customHeight="1">
      <c r="A197" s="39"/>
      <c r="B197" s="40"/>
      <c r="C197" s="229" t="s">
        <v>294</v>
      </c>
      <c r="D197" s="229" t="s">
        <v>205</v>
      </c>
      <c r="E197" s="230" t="s">
        <v>268</v>
      </c>
      <c r="F197" s="231" t="s">
        <v>269</v>
      </c>
      <c r="G197" s="232" t="s">
        <v>213</v>
      </c>
      <c r="H197" s="233">
        <v>71.599999999999994</v>
      </c>
      <c r="I197" s="234"/>
      <c r="J197" s="235">
        <f>ROUND(I197*H197,2)</f>
        <v>0</v>
      </c>
      <c r="K197" s="236"/>
      <c r="L197" s="45"/>
      <c r="M197" s="237" t="s">
        <v>1</v>
      </c>
      <c r="N197" s="238" t="s">
        <v>41</v>
      </c>
      <c r="O197" s="92"/>
      <c r="P197" s="239">
        <f>O197*H197</f>
        <v>0</v>
      </c>
      <c r="Q197" s="239">
        <v>0.17330000000000001</v>
      </c>
      <c r="R197" s="239">
        <f>Q197*H197</f>
        <v>12.40828</v>
      </c>
      <c r="S197" s="239">
        <v>0</v>
      </c>
      <c r="T197" s="24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41" t="s">
        <v>209</v>
      </c>
      <c r="AT197" s="241" t="s">
        <v>205</v>
      </c>
      <c r="AU197" s="241" t="s">
        <v>85</v>
      </c>
      <c r="AY197" s="18" t="s">
        <v>203</v>
      </c>
      <c r="BE197" s="242">
        <f>IF(N197="základní",J197,0)</f>
        <v>0</v>
      </c>
      <c r="BF197" s="242">
        <f>IF(N197="snížená",J197,0)</f>
        <v>0</v>
      </c>
      <c r="BG197" s="242">
        <f>IF(N197="zákl. přenesená",J197,0)</f>
        <v>0</v>
      </c>
      <c r="BH197" s="242">
        <f>IF(N197="sníž. přenesená",J197,0)</f>
        <v>0</v>
      </c>
      <c r="BI197" s="242">
        <f>IF(N197="nulová",J197,0)</f>
        <v>0</v>
      </c>
      <c r="BJ197" s="18" t="s">
        <v>83</v>
      </c>
      <c r="BK197" s="242">
        <f>ROUND(I197*H197,2)</f>
        <v>0</v>
      </c>
      <c r="BL197" s="18" t="s">
        <v>209</v>
      </c>
      <c r="BM197" s="241" t="s">
        <v>270</v>
      </c>
    </row>
    <row r="198" s="12" customFormat="1" ht="22.8" customHeight="1">
      <c r="A198" s="12"/>
      <c r="B198" s="213"/>
      <c r="C198" s="214"/>
      <c r="D198" s="215" t="s">
        <v>75</v>
      </c>
      <c r="E198" s="227" t="s">
        <v>209</v>
      </c>
      <c r="F198" s="227" t="s">
        <v>271</v>
      </c>
      <c r="G198" s="214"/>
      <c r="H198" s="214"/>
      <c r="I198" s="217"/>
      <c r="J198" s="228">
        <f>BK198</f>
        <v>0</v>
      </c>
      <c r="K198" s="214"/>
      <c r="L198" s="219"/>
      <c r="M198" s="220"/>
      <c r="N198" s="221"/>
      <c r="O198" s="221"/>
      <c r="P198" s="222">
        <f>SUM(P199:P212)</f>
        <v>0</v>
      </c>
      <c r="Q198" s="221"/>
      <c r="R198" s="222">
        <f>SUM(R199:R212)</f>
        <v>17.301558190000002</v>
      </c>
      <c r="S198" s="221"/>
      <c r="T198" s="223">
        <f>SUM(T199:T212)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24" t="s">
        <v>83</v>
      </c>
      <c r="AT198" s="225" t="s">
        <v>75</v>
      </c>
      <c r="AU198" s="225" t="s">
        <v>83</v>
      </c>
      <c r="AY198" s="224" t="s">
        <v>203</v>
      </c>
      <c r="BK198" s="226">
        <f>SUM(BK199:BK212)</f>
        <v>0</v>
      </c>
    </row>
    <row r="199" s="2" customFormat="1" ht="21.75" customHeight="1">
      <c r="A199" s="39"/>
      <c r="B199" s="40"/>
      <c r="C199" s="229" t="s">
        <v>299</v>
      </c>
      <c r="D199" s="229" t="s">
        <v>205</v>
      </c>
      <c r="E199" s="230" t="s">
        <v>2625</v>
      </c>
      <c r="F199" s="231" t="s">
        <v>2626</v>
      </c>
      <c r="G199" s="232" t="s">
        <v>220</v>
      </c>
      <c r="H199" s="233">
        <v>57</v>
      </c>
      <c r="I199" s="234"/>
      <c r="J199" s="235">
        <f>ROUND(I199*H199,2)</f>
        <v>0</v>
      </c>
      <c r="K199" s="236"/>
      <c r="L199" s="45"/>
      <c r="M199" s="237" t="s">
        <v>1</v>
      </c>
      <c r="N199" s="238" t="s">
        <v>41</v>
      </c>
      <c r="O199" s="92"/>
      <c r="P199" s="239">
        <f>O199*H199</f>
        <v>0</v>
      </c>
      <c r="Q199" s="239">
        <v>0.0045900000000000003</v>
      </c>
      <c r="R199" s="239">
        <f>Q199*H199</f>
        <v>0.26163000000000003</v>
      </c>
      <c r="S199" s="239">
        <v>0</v>
      </c>
      <c r="T199" s="240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41" t="s">
        <v>209</v>
      </c>
      <c r="AT199" s="241" t="s">
        <v>205</v>
      </c>
      <c r="AU199" s="241" t="s">
        <v>85</v>
      </c>
      <c r="AY199" s="18" t="s">
        <v>203</v>
      </c>
      <c r="BE199" s="242">
        <f>IF(N199="základní",J199,0)</f>
        <v>0</v>
      </c>
      <c r="BF199" s="242">
        <f>IF(N199="snížená",J199,0)</f>
        <v>0</v>
      </c>
      <c r="BG199" s="242">
        <f>IF(N199="zákl. přenesená",J199,0)</f>
        <v>0</v>
      </c>
      <c r="BH199" s="242">
        <f>IF(N199="sníž. přenesená",J199,0)</f>
        <v>0</v>
      </c>
      <c r="BI199" s="242">
        <f>IF(N199="nulová",J199,0)</f>
        <v>0</v>
      </c>
      <c r="BJ199" s="18" t="s">
        <v>83</v>
      </c>
      <c r="BK199" s="242">
        <f>ROUND(I199*H199,2)</f>
        <v>0</v>
      </c>
      <c r="BL199" s="18" t="s">
        <v>209</v>
      </c>
      <c r="BM199" s="241" t="s">
        <v>564</v>
      </c>
    </row>
    <row r="200" s="14" customFormat="1">
      <c r="A200" s="14"/>
      <c r="B200" s="254"/>
      <c r="C200" s="255"/>
      <c r="D200" s="245" t="s">
        <v>243</v>
      </c>
      <c r="E200" s="256" t="s">
        <v>1</v>
      </c>
      <c r="F200" s="257" t="s">
        <v>2627</v>
      </c>
      <c r="G200" s="255"/>
      <c r="H200" s="258">
        <v>25</v>
      </c>
      <c r="I200" s="259"/>
      <c r="J200" s="255"/>
      <c r="K200" s="255"/>
      <c r="L200" s="260"/>
      <c r="M200" s="261"/>
      <c r="N200" s="262"/>
      <c r="O200" s="262"/>
      <c r="P200" s="262"/>
      <c r="Q200" s="262"/>
      <c r="R200" s="262"/>
      <c r="S200" s="262"/>
      <c r="T200" s="26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4" t="s">
        <v>243</v>
      </c>
      <c r="AU200" s="264" t="s">
        <v>85</v>
      </c>
      <c r="AV200" s="14" t="s">
        <v>85</v>
      </c>
      <c r="AW200" s="14" t="s">
        <v>32</v>
      </c>
      <c r="AX200" s="14" t="s">
        <v>76</v>
      </c>
      <c r="AY200" s="264" t="s">
        <v>203</v>
      </c>
    </row>
    <row r="201" s="14" customFormat="1">
      <c r="A201" s="14"/>
      <c r="B201" s="254"/>
      <c r="C201" s="255"/>
      <c r="D201" s="245" t="s">
        <v>243</v>
      </c>
      <c r="E201" s="256" t="s">
        <v>1</v>
      </c>
      <c r="F201" s="257" t="s">
        <v>2628</v>
      </c>
      <c r="G201" s="255"/>
      <c r="H201" s="258">
        <v>32</v>
      </c>
      <c r="I201" s="259"/>
      <c r="J201" s="255"/>
      <c r="K201" s="255"/>
      <c r="L201" s="260"/>
      <c r="M201" s="261"/>
      <c r="N201" s="262"/>
      <c r="O201" s="262"/>
      <c r="P201" s="262"/>
      <c r="Q201" s="262"/>
      <c r="R201" s="262"/>
      <c r="S201" s="262"/>
      <c r="T201" s="26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4" t="s">
        <v>243</v>
      </c>
      <c r="AU201" s="264" t="s">
        <v>85</v>
      </c>
      <c r="AV201" s="14" t="s">
        <v>85</v>
      </c>
      <c r="AW201" s="14" t="s">
        <v>32</v>
      </c>
      <c r="AX201" s="14" t="s">
        <v>76</v>
      </c>
      <c r="AY201" s="264" t="s">
        <v>203</v>
      </c>
    </row>
    <row r="202" s="15" customFormat="1">
      <c r="A202" s="15"/>
      <c r="B202" s="265"/>
      <c r="C202" s="266"/>
      <c r="D202" s="245" t="s">
        <v>243</v>
      </c>
      <c r="E202" s="267" t="s">
        <v>1</v>
      </c>
      <c r="F202" s="268" t="s">
        <v>247</v>
      </c>
      <c r="G202" s="266"/>
      <c r="H202" s="269">
        <v>57</v>
      </c>
      <c r="I202" s="270"/>
      <c r="J202" s="266"/>
      <c r="K202" s="266"/>
      <c r="L202" s="271"/>
      <c r="M202" s="272"/>
      <c r="N202" s="273"/>
      <c r="O202" s="273"/>
      <c r="P202" s="273"/>
      <c r="Q202" s="273"/>
      <c r="R202" s="273"/>
      <c r="S202" s="273"/>
      <c r="T202" s="274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75" t="s">
        <v>243</v>
      </c>
      <c r="AU202" s="275" t="s">
        <v>85</v>
      </c>
      <c r="AV202" s="15" t="s">
        <v>209</v>
      </c>
      <c r="AW202" s="15" t="s">
        <v>32</v>
      </c>
      <c r="AX202" s="15" t="s">
        <v>83</v>
      </c>
      <c r="AY202" s="275" t="s">
        <v>203</v>
      </c>
    </row>
    <row r="203" s="2" customFormat="1" ht="16.5" customHeight="1">
      <c r="A203" s="39"/>
      <c r="B203" s="40"/>
      <c r="C203" s="281" t="s">
        <v>7</v>
      </c>
      <c r="D203" s="281" t="s">
        <v>643</v>
      </c>
      <c r="E203" s="282" t="s">
        <v>2629</v>
      </c>
      <c r="F203" s="283" t="s">
        <v>2630</v>
      </c>
      <c r="G203" s="284" t="s">
        <v>220</v>
      </c>
      <c r="H203" s="285">
        <v>62.700000000000003</v>
      </c>
      <c r="I203" s="286"/>
      <c r="J203" s="287">
        <f>ROUND(I203*H203,2)</f>
        <v>0</v>
      </c>
      <c r="K203" s="288"/>
      <c r="L203" s="289"/>
      <c r="M203" s="290" t="s">
        <v>1</v>
      </c>
      <c r="N203" s="291" t="s">
        <v>41</v>
      </c>
      <c r="O203" s="92"/>
      <c r="P203" s="239">
        <f>O203*H203</f>
        <v>0</v>
      </c>
      <c r="Q203" s="239">
        <v>0.11700000000000001</v>
      </c>
      <c r="R203" s="239">
        <f>Q203*H203</f>
        <v>7.3359000000000005</v>
      </c>
      <c r="S203" s="239">
        <v>0</v>
      </c>
      <c r="T203" s="24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1" t="s">
        <v>234</v>
      </c>
      <c r="AT203" s="241" t="s">
        <v>643</v>
      </c>
      <c r="AU203" s="241" t="s">
        <v>85</v>
      </c>
      <c r="AY203" s="18" t="s">
        <v>203</v>
      </c>
      <c r="BE203" s="242">
        <f>IF(N203="základní",J203,0)</f>
        <v>0</v>
      </c>
      <c r="BF203" s="242">
        <f>IF(N203="snížená",J203,0)</f>
        <v>0</v>
      </c>
      <c r="BG203" s="242">
        <f>IF(N203="zákl. přenesená",J203,0)</f>
        <v>0</v>
      </c>
      <c r="BH203" s="242">
        <f>IF(N203="sníž. přenesená",J203,0)</f>
        <v>0</v>
      </c>
      <c r="BI203" s="242">
        <f>IF(N203="nulová",J203,0)</f>
        <v>0</v>
      </c>
      <c r="BJ203" s="18" t="s">
        <v>83</v>
      </c>
      <c r="BK203" s="242">
        <f>ROUND(I203*H203,2)</f>
        <v>0</v>
      </c>
      <c r="BL203" s="18" t="s">
        <v>209</v>
      </c>
      <c r="BM203" s="241" t="s">
        <v>574</v>
      </c>
    </row>
    <row r="204" s="14" customFormat="1">
      <c r="A204" s="14"/>
      <c r="B204" s="254"/>
      <c r="C204" s="255"/>
      <c r="D204" s="245" t="s">
        <v>243</v>
      </c>
      <c r="E204" s="256" t="s">
        <v>1</v>
      </c>
      <c r="F204" s="257" t="s">
        <v>2631</v>
      </c>
      <c r="G204" s="255"/>
      <c r="H204" s="258">
        <v>62.700000000000003</v>
      </c>
      <c r="I204" s="259"/>
      <c r="J204" s="255"/>
      <c r="K204" s="255"/>
      <c r="L204" s="260"/>
      <c r="M204" s="261"/>
      <c r="N204" s="262"/>
      <c r="O204" s="262"/>
      <c r="P204" s="262"/>
      <c r="Q204" s="262"/>
      <c r="R204" s="262"/>
      <c r="S204" s="262"/>
      <c r="T204" s="26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4" t="s">
        <v>243</v>
      </c>
      <c r="AU204" s="264" t="s">
        <v>85</v>
      </c>
      <c r="AV204" s="14" t="s">
        <v>85</v>
      </c>
      <c r="AW204" s="14" t="s">
        <v>32</v>
      </c>
      <c r="AX204" s="14" t="s">
        <v>76</v>
      </c>
      <c r="AY204" s="264" t="s">
        <v>203</v>
      </c>
    </row>
    <row r="205" s="15" customFormat="1">
      <c r="A205" s="15"/>
      <c r="B205" s="265"/>
      <c r="C205" s="266"/>
      <c r="D205" s="245" t="s">
        <v>243</v>
      </c>
      <c r="E205" s="267" t="s">
        <v>1</v>
      </c>
      <c r="F205" s="268" t="s">
        <v>247</v>
      </c>
      <c r="G205" s="266"/>
      <c r="H205" s="269">
        <v>62.700000000000003</v>
      </c>
      <c r="I205" s="270"/>
      <c r="J205" s="266"/>
      <c r="K205" s="266"/>
      <c r="L205" s="271"/>
      <c r="M205" s="272"/>
      <c r="N205" s="273"/>
      <c r="O205" s="273"/>
      <c r="P205" s="273"/>
      <c r="Q205" s="273"/>
      <c r="R205" s="273"/>
      <c r="S205" s="273"/>
      <c r="T205" s="274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5" t="s">
        <v>243</v>
      </c>
      <c r="AU205" s="275" t="s">
        <v>85</v>
      </c>
      <c r="AV205" s="15" t="s">
        <v>209</v>
      </c>
      <c r="AW205" s="15" t="s">
        <v>32</v>
      </c>
      <c r="AX205" s="15" t="s">
        <v>83</v>
      </c>
      <c r="AY205" s="275" t="s">
        <v>203</v>
      </c>
    </row>
    <row r="206" s="2" customFormat="1" ht="16.5" customHeight="1">
      <c r="A206" s="39"/>
      <c r="B206" s="40"/>
      <c r="C206" s="229" t="s">
        <v>306</v>
      </c>
      <c r="D206" s="229" t="s">
        <v>205</v>
      </c>
      <c r="E206" s="230" t="s">
        <v>273</v>
      </c>
      <c r="F206" s="231" t="s">
        <v>274</v>
      </c>
      <c r="G206" s="232" t="s">
        <v>208</v>
      </c>
      <c r="H206" s="233">
        <v>2.835</v>
      </c>
      <c r="I206" s="234"/>
      <c r="J206" s="235">
        <f>ROUND(I206*H206,2)</f>
        <v>0</v>
      </c>
      <c r="K206" s="236"/>
      <c r="L206" s="45"/>
      <c r="M206" s="237" t="s">
        <v>1</v>
      </c>
      <c r="N206" s="238" t="s">
        <v>41</v>
      </c>
      <c r="O206" s="92"/>
      <c r="P206" s="239">
        <f>O206*H206</f>
        <v>0</v>
      </c>
      <c r="Q206" s="239">
        <v>2.3011599999999999</v>
      </c>
      <c r="R206" s="239">
        <f>Q206*H206</f>
        <v>6.5237885999999996</v>
      </c>
      <c r="S206" s="239">
        <v>0</v>
      </c>
      <c r="T206" s="24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1" t="s">
        <v>209</v>
      </c>
      <c r="AT206" s="241" t="s">
        <v>205</v>
      </c>
      <c r="AU206" s="241" t="s">
        <v>85</v>
      </c>
      <c r="AY206" s="18" t="s">
        <v>203</v>
      </c>
      <c r="BE206" s="242">
        <f>IF(N206="základní",J206,0)</f>
        <v>0</v>
      </c>
      <c r="BF206" s="242">
        <f>IF(N206="snížená",J206,0)</f>
        <v>0</v>
      </c>
      <c r="BG206" s="242">
        <f>IF(N206="zákl. přenesená",J206,0)</f>
        <v>0</v>
      </c>
      <c r="BH206" s="242">
        <f>IF(N206="sníž. přenesená",J206,0)</f>
        <v>0</v>
      </c>
      <c r="BI206" s="242">
        <f>IF(N206="nulová",J206,0)</f>
        <v>0</v>
      </c>
      <c r="BJ206" s="18" t="s">
        <v>83</v>
      </c>
      <c r="BK206" s="242">
        <f>ROUND(I206*H206,2)</f>
        <v>0</v>
      </c>
      <c r="BL206" s="18" t="s">
        <v>209</v>
      </c>
      <c r="BM206" s="241" t="s">
        <v>275</v>
      </c>
    </row>
    <row r="207" s="14" customFormat="1">
      <c r="A207" s="14"/>
      <c r="B207" s="254"/>
      <c r="C207" s="255"/>
      <c r="D207" s="245" t="s">
        <v>243</v>
      </c>
      <c r="E207" s="256" t="s">
        <v>1</v>
      </c>
      <c r="F207" s="257" t="s">
        <v>2632</v>
      </c>
      <c r="G207" s="255"/>
      <c r="H207" s="258">
        <v>2.835</v>
      </c>
      <c r="I207" s="259"/>
      <c r="J207" s="255"/>
      <c r="K207" s="255"/>
      <c r="L207" s="260"/>
      <c r="M207" s="261"/>
      <c r="N207" s="262"/>
      <c r="O207" s="262"/>
      <c r="P207" s="262"/>
      <c r="Q207" s="262"/>
      <c r="R207" s="262"/>
      <c r="S207" s="262"/>
      <c r="T207" s="26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4" t="s">
        <v>243</v>
      </c>
      <c r="AU207" s="264" t="s">
        <v>85</v>
      </c>
      <c r="AV207" s="14" t="s">
        <v>85</v>
      </c>
      <c r="AW207" s="14" t="s">
        <v>32</v>
      </c>
      <c r="AX207" s="14" t="s">
        <v>76</v>
      </c>
      <c r="AY207" s="264" t="s">
        <v>203</v>
      </c>
    </row>
    <row r="208" s="15" customFormat="1">
      <c r="A208" s="15"/>
      <c r="B208" s="265"/>
      <c r="C208" s="266"/>
      <c r="D208" s="245" t="s">
        <v>243</v>
      </c>
      <c r="E208" s="267" t="s">
        <v>1</v>
      </c>
      <c r="F208" s="268" t="s">
        <v>247</v>
      </c>
      <c r="G208" s="266"/>
      <c r="H208" s="269">
        <v>2.835</v>
      </c>
      <c r="I208" s="270"/>
      <c r="J208" s="266"/>
      <c r="K208" s="266"/>
      <c r="L208" s="271"/>
      <c r="M208" s="272"/>
      <c r="N208" s="273"/>
      <c r="O208" s="273"/>
      <c r="P208" s="273"/>
      <c r="Q208" s="273"/>
      <c r="R208" s="273"/>
      <c r="S208" s="273"/>
      <c r="T208" s="274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75" t="s">
        <v>243</v>
      </c>
      <c r="AU208" s="275" t="s">
        <v>85</v>
      </c>
      <c r="AV208" s="15" t="s">
        <v>209</v>
      </c>
      <c r="AW208" s="15" t="s">
        <v>32</v>
      </c>
      <c r="AX208" s="15" t="s">
        <v>83</v>
      </c>
      <c r="AY208" s="275" t="s">
        <v>203</v>
      </c>
    </row>
    <row r="209" s="2" customFormat="1" ht="21.75" customHeight="1">
      <c r="A209" s="39"/>
      <c r="B209" s="40"/>
      <c r="C209" s="229" t="s">
        <v>312</v>
      </c>
      <c r="D209" s="229" t="s">
        <v>205</v>
      </c>
      <c r="E209" s="230" t="s">
        <v>278</v>
      </c>
      <c r="F209" s="231" t="s">
        <v>279</v>
      </c>
      <c r="G209" s="232" t="s">
        <v>241</v>
      </c>
      <c r="H209" s="233">
        <v>0.26700000000000002</v>
      </c>
      <c r="I209" s="234"/>
      <c r="J209" s="235">
        <f>ROUND(I209*H209,2)</f>
        <v>0</v>
      </c>
      <c r="K209" s="236"/>
      <c r="L209" s="45"/>
      <c r="M209" s="237" t="s">
        <v>1</v>
      </c>
      <c r="N209" s="238" t="s">
        <v>41</v>
      </c>
      <c r="O209" s="92"/>
      <c r="P209" s="239">
        <f>O209*H209</f>
        <v>0</v>
      </c>
      <c r="Q209" s="239">
        <v>1.06277</v>
      </c>
      <c r="R209" s="239">
        <f>Q209*H209</f>
        <v>0.28375959000000001</v>
      </c>
      <c r="S209" s="239">
        <v>0</v>
      </c>
      <c r="T209" s="24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1" t="s">
        <v>209</v>
      </c>
      <c r="AT209" s="241" t="s">
        <v>205</v>
      </c>
      <c r="AU209" s="241" t="s">
        <v>85</v>
      </c>
      <c r="AY209" s="18" t="s">
        <v>203</v>
      </c>
      <c r="BE209" s="242">
        <f>IF(N209="základní",J209,0)</f>
        <v>0</v>
      </c>
      <c r="BF209" s="242">
        <f>IF(N209="snížená",J209,0)</f>
        <v>0</v>
      </c>
      <c r="BG209" s="242">
        <f>IF(N209="zákl. přenesená",J209,0)</f>
        <v>0</v>
      </c>
      <c r="BH209" s="242">
        <f>IF(N209="sníž. přenesená",J209,0)</f>
        <v>0</v>
      </c>
      <c r="BI209" s="242">
        <f>IF(N209="nulová",J209,0)</f>
        <v>0</v>
      </c>
      <c r="BJ209" s="18" t="s">
        <v>83</v>
      </c>
      <c r="BK209" s="242">
        <f>ROUND(I209*H209,2)</f>
        <v>0</v>
      </c>
      <c r="BL209" s="18" t="s">
        <v>209</v>
      </c>
      <c r="BM209" s="241" t="s">
        <v>280</v>
      </c>
    </row>
    <row r="210" s="14" customFormat="1">
      <c r="A210" s="14"/>
      <c r="B210" s="254"/>
      <c r="C210" s="255"/>
      <c r="D210" s="245" t="s">
        <v>243</v>
      </c>
      <c r="E210" s="256" t="s">
        <v>1</v>
      </c>
      <c r="F210" s="257" t="s">
        <v>2633</v>
      </c>
      <c r="G210" s="255"/>
      <c r="H210" s="258">
        <v>0.26700000000000002</v>
      </c>
      <c r="I210" s="259"/>
      <c r="J210" s="255"/>
      <c r="K210" s="255"/>
      <c r="L210" s="260"/>
      <c r="M210" s="261"/>
      <c r="N210" s="262"/>
      <c r="O210" s="262"/>
      <c r="P210" s="262"/>
      <c r="Q210" s="262"/>
      <c r="R210" s="262"/>
      <c r="S210" s="262"/>
      <c r="T210" s="26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4" t="s">
        <v>243</v>
      </c>
      <c r="AU210" s="264" t="s">
        <v>85</v>
      </c>
      <c r="AV210" s="14" t="s">
        <v>85</v>
      </c>
      <c r="AW210" s="14" t="s">
        <v>32</v>
      </c>
      <c r="AX210" s="14" t="s">
        <v>76</v>
      </c>
      <c r="AY210" s="264" t="s">
        <v>203</v>
      </c>
    </row>
    <row r="211" s="15" customFormat="1">
      <c r="A211" s="15"/>
      <c r="B211" s="265"/>
      <c r="C211" s="266"/>
      <c r="D211" s="245" t="s">
        <v>243</v>
      </c>
      <c r="E211" s="267" t="s">
        <v>1</v>
      </c>
      <c r="F211" s="268" t="s">
        <v>247</v>
      </c>
      <c r="G211" s="266"/>
      <c r="H211" s="269">
        <v>0.26700000000000002</v>
      </c>
      <c r="I211" s="270"/>
      <c r="J211" s="266"/>
      <c r="K211" s="266"/>
      <c r="L211" s="271"/>
      <c r="M211" s="272"/>
      <c r="N211" s="273"/>
      <c r="O211" s="273"/>
      <c r="P211" s="273"/>
      <c r="Q211" s="273"/>
      <c r="R211" s="273"/>
      <c r="S211" s="273"/>
      <c r="T211" s="274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75" t="s">
        <v>243</v>
      </c>
      <c r="AU211" s="275" t="s">
        <v>85</v>
      </c>
      <c r="AV211" s="15" t="s">
        <v>209</v>
      </c>
      <c r="AW211" s="15" t="s">
        <v>32</v>
      </c>
      <c r="AX211" s="15" t="s">
        <v>83</v>
      </c>
      <c r="AY211" s="275" t="s">
        <v>203</v>
      </c>
    </row>
    <row r="212" s="2" customFormat="1" ht="16.5" customHeight="1">
      <c r="A212" s="39"/>
      <c r="B212" s="40"/>
      <c r="C212" s="229" t="s">
        <v>316</v>
      </c>
      <c r="D212" s="229" t="s">
        <v>205</v>
      </c>
      <c r="E212" s="230" t="s">
        <v>284</v>
      </c>
      <c r="F212" s="231" t="s">
        <v>285</v>
      </c>
      <c r="G212" s="232" t="s">
        <v>220</v>
      </c>
      <c r="H212" s="233">
        <v>43</v>
      </c>
      <c r="I212" s="234"/>
      <c r="J212" s="235">
        <f>ROUND(I212*H212,2)</f>
        <v>0</v>
      </c>
      <c r="K212" s="236"/>
      <c r="L212" s="45"/>
      <c r="M212" s="237" t="s">
        <v>1</v>
      </c>
      <c r="N212" s="238" t="s">
        <v>41</v>
      </c>
      <c r="O212" s="92"/>
      <c r="P212" s="239">
        <f>O212*H212</f>
        <v>0</v>
      </c>
      <c r="Q212" s="239">
        <v>0.067360000000000003</v>
      </c>
      <c r="R212" s="239">
        <f>Q212*H212</f>
        <v>2.8964799999999999</v>
      </c>
      <c r="S212" s="239">
        <v>0</v>
      </c>
      <c r="T212" s="24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1" t="s">
        <v>209</v>
      </c>
      <c r="AT212" s="241" t="s">
        <v>205</v>
      </c>
      <c r="AU212" s="241" t="s">
        <v>85</v>
      </c>
      <c r="AY212" s="18" t="s">
        <v>203</v>
      </c>
      <c r="BE212" s="242">
        <f>IF(N212="základní",J212,0)</f>
        <v>0</v>
      </c>
      <c r="BF212" s="242">
        <f>IF(N212="snížená",J212,0)</f>
        <v>0</v>
      </c>
      <c r="BG212" s="242">
        <f>IF(N212="zákl. přenesená",J212,0)</f>
        <v>0</v>
      </c>
      <c r="BH212" s="242">
        <f>IF(N212="sníž. přenesená",J212,0)</f>
        <v>0</v>
      </c>
      <c r="BI212" s="242">
        <f>IF(N212="nulová",J212,0)</f>
        <v>0</v>
      </c>
      <c r="BJ212" s="18" t="s">
        <v>83</v>
      </c>
      <c r="BK212" s="242">
        <f>ROUND(I212*H212,2)</f>
        <v>0</v>
      </c>
      <c r="BL212" s="18" t="s">
        <v>209</v>
      </c>
      <c r="BM212" s="241" t="s">
        <v>286</v>
      </c>
    </row>
    <row r="213" s="12" customFormat="1" ht="22.8" customHeight="1">
      <c r="A213" s="12"/>
      <c r="B213" s="213"/>
      <c r="C213" s="214"/>
      <c r="D213" s="215" t="s">
        <v>75</v>
      </c>
      <c r="E213" s="227" t="s">
        <v>226</v>
      </c>
      <c r="F213" s="227" t="s">
        <v>287</v>
      </c>
      <c r="G213" s="214"/>
      <c r="H213" s="214"/>
      <c r="I213" s="217"/>
      <c r="J213" s="228">
        <f>BK213</f>
        <v>0</v>
      </c>
      <c r="K213" s="214"/>
      <c r="L213" s="219"/>
      <c r="M213" s="220"/>
      <c r="N213" s="221"/>
      <c r="O213" s="221"/>
      <c r="P213" s="222">
        <f>SUM(P214:P419)</f>
        <v>0</v>
      </c>
      <c r="Q213" s="221"/>
      <c r="R213" s="222">
        <f>SUM(R214:R419)</f>
        <v>1782.4985528199998</v>
      </c>
      <c r="S213" s="221"/>
      <c r="T213" s="223">
        <f>SUM(T214:T419)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24" t="s">
        <v>83</v>
      </c>
      <c r="AT213" s="225" t="s">
        <v>75</v>
      </c>
      <c r="AU213" s="225" t="s">
        <v>83</v>
      </c>
      <c r="AY213" s="224" t="s">
        <v>203</v>
      </c>
      <c r="BK213" s="226">
        <f>SUM(BK214:BK419)</f>
        <v>0</v>
      </c>
    </row>
    <row r="214" s="2" customFormat="1" ht="24.15" customHeight="1">
      <c r="A214" s="39"/>
      <c r="B214" s="40"/>
      <c r="C214" s="229" t="s">
        <v>324</v>
      </c>
      <c r="D214" s="229" t="s">
        <v>205</v>
      </c>
      <c r="E214" s="230" t="s">
        <v>2634</v>
      </c>
      <c r="F214" s="231" t="s">
        <v>2635</v>
      </c>
      <c r="G214" s="232" t="s">
        <v>213</v>
      </c>
      <c r="H214" s="233">
        <v>803</v>
      </c>
      <c r="I214" s="234"/>
      <c r="J214" s="235">
        <f>ROUND(I214*H214,2)</f>
        <v>0</v>
      </c>
      <c r="K214" s="236"/>
      <c r="L214" s="45"/>
      <c r="M214" s="237" t="s">
        <v>1</v>
      </c>
      <c r="N214" s="238" t="s">
        <v>41</v>
      </c>
      <c r="O214" s="92"/>
      <c r="P214" s="239">
        <f>O214*H214</f>
        <v>0</v>
      </c>
      <c r="Q214" s="239">
        <v>0.0073499999999999998</v>
      </c>
      <c r="R214" s="239">
        <f>Q214*H214</f>
        <v>5.90205</v>
      </c>
      <c r="S214" s="239">
        <v>0</v>
      </c>
      <c r="T214" s="24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1" t="s">
        <v>209</v>
      </c>
      <c r="AT214" s="241" t="s">
        <v>205</v>
      </c>
      <c r="AU214" s="241" t="s">
        <v>85</v>
      </c>
      <c r="AY214" s="18" t="s">
        <v>203</v>
      </c>
      <c r="BE214" s="242">
        <f>IF(N214="základní",J214,0)</f>
        <v>0</v>
      </c>
      <c r="BF214" s="242">
        <f>IF(N214="snížená",J214,0)</f>
        <v>0</v>
      </c>
      <c r="BG214" s="242">
        <f>IF(N214="zákl. přenesená",J214,0)</f>
        <v>0</v>
      </c>
      <c r="BH214" s="242">
        <f>IF(N214="sníž. přenesená",J214,0)</f>
        <v>0</v>
      </c>
      <c r="BI214" s="242">
        <f>IF(N214="nulová",J214,0)</f>
        <v>0</v>
      </c>
      <c r="BJ214" s="18" t="s">
        <v>83</v>
      </c>
      <c r="BK214" s="242">
        <f>ROUND(I214*H214,2)</f>
        <v>0</v>
      </c>
      <c r="BL214" s="18" t="s">
        <v>209</v>
      </c>
      <c r="BM214" s="241" t="s">
        <v>617</v>
      </c>
    </row>
    <row r="215" s="2" customFormat="1" ht="24.15" customHeight="1">
      <c r="A215" s="39"/>
      <c r="B215" s="40"/>
      <c r="C215" s="229" t="s">
        <v>329</v>
      </c>
      <c r="D215" s="229" t="s">
        <v>205</v>
      </c>
      <c r="E215" s="230" t="s">
        <v>2636</v>
      </c>
      <c r="F215" s="231" t="s">
        <v>2637</v>
      </c>
      <c r="G215" s="232" t="s">
        <v>213</v>
      </c>
      <c r="H215" s="233">
        <v>803</v>
      </c>
      <c r="I215" s="234"/>
      <c r="J215" s="235">
        <f>ROUND(I215*H215,2)</f>
        <v>0</v>
      </c>
      <c r="K215" s="236"/>
      <c r="L215" s="45"/>
      <c r="M215" s="237" t="s">
        <v>1</v>
      </c>
      <c r="N215" s="238" t="s">
        <v>41</v>
      </c>
      <c r="O215" s="92"/>
      <c r="P215" s="239">
        <f>O215*H215</f>
        <v>0</v>
      </c>
      <c r="Q215" s="239">
        <v>0.00025999999999999998</v>
      </c>
      <c r="R215" s="239">
        <f>Q215*H215</f>
        <v>0.20877999999999999</v>
      </c>
      <c r="S215" s="239">
        <v>0</v>
      </c>
      <c r="T215" s="240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1" t="s">
        <v>209</v>
      </c>
      <c r="AT215" s="241" t="s">
        <v>205</v>
      </c>
      <c r="AU215" s="241" t="s">
        <v>85</v>
      </c>
      <c r="AY215" s="18" t="s">
        <v>203</v>
      </c>
      <c r="BE215" s="242">
        <f>IF(N215="základní",J215,0)</f>
        <v>0</v>
      </c>
      <c r="BF215" s="242">
        <f>IF(N215="snížená",J215,0)</f>
        <v>0</v>
      </c>
      <c r="BG215" s="242">
        <f>IF(N215="zákl. přenesená",J215,0)</f>
        <v>0</v>
      </c>
      <c r="BH215" s="242">
        <f>IF(N215="sníž. přenesená",J215,0)</f>
        <v>0</v>
      </c>
      <c r="BI215" s="242">
        <f>IF(N215="nulová",J215,0)</f>
        <v>0</v>
      </c>
      <c r="BJ215" s="18" t="s">
        <v>83</v>
      </c>
      <c r="BK215" s="242">
        <f>ROUND(I215*H215,2)</f>
        <v>0</v>
      </c>
      <c r="BL215" s="18" t="s">
        <v>209</v>
      </c>
      <c r="BM215" s="241" t="s">
        <v>629</v>
      </c>
    </row>
    <row r="216" s="2" customFormat="1" ht="21.75" customHeight="1">
      <c r="A216" s="39"/>
      <c r="B216" s="40"/>
      <c r="C216" s="229" t="s">
        <v>333</v>
      </c>
      <c r="D216" s="229" t="s">
        <v>205</v>
      </c>
      <c r="E216" s="230" t="s">
        <v>2638</v>
      </c>
      <c r="F216" s="231" t="s">
        <v>2639</v>
      </c>
      <c r="G216" s="232" t="s">
        <v>213</v>
      </c>
      <c r="H216" s="233">
        <v>80.299999999999997</v>
      </c>
      <c r="I216" s="234"/>
      <c r="J216" s="235">
        <f>ROUND(I216*H216,2)</f>
        <v>0</v>
      </c>
      <c r="K216" s="236"/>
      <c r="L216" s="45"/>
      <c r="M216" s="237" t="s">
        <v>1</v>
      </c>
      <c r="N216" s="238" t="s">
        <v>41</v>
      </c>
      <c r="O216" s="92"/>
      <c r="P216" s="239">
        <f>O216*H216</f>
        <v>0</v>
      </c>
      <c r="Q216" s="239">
        <v>0.056000000000000001</v>
      </c>
      <c r="R216" s="239">
        <f>Q216*H216</f>
        <v>4.4968000000000004</v>
      </c>
      <c r="S216" s="239">
        <v>0</v>
      </c>
      <c r="T216" s="240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1" t="s">
        <v>209</v>
      </c>
      <c r="AT216" s="241" t="s">
        <v>205</v>
      </c>
      <c r="AU216" s="241" t="s">
        <v>85</v>
      </c>
      <c r="AY216" s="18" t="s">
        <v>203</v>
      </c>
      <c r="BE216" s="242">
        <f>IF(N216="základní",J216,0)</f>
        <v>0</v>
      </c>
      <c r="BF216" s="242">
        <f>IF(N216="snížená",J216,0)</f>
        <v>0</v>
      </c>
      <c r="BG216" s="242">
        <f>IF(N216="zákl. přenesená",J216,0)</f>
        <v>0</v>
      </c>
      <c r="BH216" s="242">
        <f>IF(N216="sníž. přenesená",J216,0)</f>
        <v>0</v>
      </c>
      <c r="BI216" s="242">
        <f>IF(N216="nulová",J216,0)</f>
        <v>0</v>
      </c>
      <c r="BJ216" s="18" t="s">
        <v>83</v>
      </c>
      <c r="BK216" s="242">
        <f>ROUND(I216*H216,2)</f>
        <v>0</v>
      </c>
      <c r="BL216" s="18" t="s">
        <v>209</v>
      </c>
      <c r="BM216" s="241" t="s">
        <v>642</v>
      </c>
    </row>
    <row r="217" s="2" customFormat="1" ht="24.15" customHeight="1">
      <c r="A217" s="39"/>
      <c r="B217" s="40"/>
      <c r="C217" s="229" t="s">
        <v>338</v>
      </c>
      <c r="D217" s="229" t="s">
        <v>205</v>
      </c>
      <c r="E217" s="230" t="s">
        <v>2640</v>
      </c>
      <c r="F217" s="231" t="s">
        <v>2641</v>
      </c>
      <c r="G217" s="232" t="s">
        <v>213</v>
      </c>
      <c r="H217" s="233">
        <v>803</v>
      </c>
      <c r="I217" s="234"/>
      <c r="J217" s="235">
        <f>ROUND(I217*H217,2)</f>
        <v>0</v>
      </c>
      <c r="K217" s="236"/>
      <c r="L217" s="45"/>
      <c r="M217" s="237" t="s">
        <v>1</v>
      </c>
      <c r="N217" s="238" t="s">
        <v>41</v>
      </c>
      <c r="O217" s="92"/>
      <c r="P217" s="239">
        <f>O217*H217</f>
        <v>0</v>
      </c>
      <c r="Q217" s="239">
        <v>0.0043800000000000002</v>
      </c>
      <c r="R217" s="239">
        <f>Q217*H217</f>
        <v>3.5171400000000004</v>
      </c>
      <c r="S217" s="239">
        <v>0</v>
      </c>
      <c r="T217" s="24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1" t="s">
        <v>209</v>
      </c>
      <c r="AT217" s="241" t="s">
        <v>205</v>
      </c>
      <c r="AU217" s="241" t="s">
        <v>85</v>
      </c>
      <c r="AY217" s="18" t="s">
        <v>203</v>
      </c>
      <c r="BE217" s="242">
        <f>IF(N217="základní",J217,0)</f>
        <v>0</v>
      </c>
      <c r="BF217" s="242">
        <f>IF(N217="snížená",J217,0)</f>
        <v>0</v>
      </c>
      <c r="BG217" s="242">
        <f>IF(N217="zákl. přenesená",J217,0)</f>
        <v>0</v>
      </c>
      <c r="BH217" s="242">
        <f>IF(N217="sníž. přenesená",J217,0)</f>
        <v>0</v>
      </c>
      <c r="BI217" s="242">
        <f>IF(N217="nulová",J217,0)</f>
        <v>0</v>
      </c>
      <c r="BJ217" s="18" t="s">
        <v>83</v>
      </c>
      <c r="BK217" s="242">
        <f>ROUND(I217*H217,2)</f>
        <v>0</v>
      </c>
      <c r="BL217" s="18" t="s">
        <v>209</v>
      </c>
      <c r="BM217" s="241" t="s">
        <v>655</v>
      </c>
    </row>
    <row r="218" s="2" customFormat="1" ht="24.15" customHeight="1">
      <c r="A218" s="39"/>
      <c r="B218" s="40"/>
      <c r="C218" s="229" t="s">
        <v>343</v>
      </c>
      <c r="D218" s="229" t="s">
        <v>205</v>
      </c>
      <c r="E218" s="230" t="s">
        <v>2642</v>
      </c>
      <c r="F218" s="231" t="s">
        <v>2643</v>
      </c>
      <c r="G218" s="232" t="s">
        <v>213</v>
      </c>
      <c r="H218" s="233">
        <v>803</v>
      </c>
      <c r="I218" s="234"/>
      <c r="J218" s="235">
        <f>ROUND(I218*H218,2)</f>
        <v>0</v>
      </c>
      <c r="K218" s="236"/>
      <c r="L218" s="45"/>
      <c r="M218" s="237" t="s">
        <v>1</v>
      </c>
      <c r="N218" s="238" t="s">
        <v>41</v>
      </c>
      <c r="O218" s="92"/>
      <c r="P218" s="239">
        <f>O218*H218</f>
        <v>0</v>
      </c>
      <c r="Q218" s="239">
        <v>0.0040000000000000001</v>
      </c>
      <c r="R218" s="239">
        <f>Q218*H218</f>
        <v>3.2120000000000002</v>
      </c>
      <c r="S218" s="239">
        <v>0</v>
      </c>
      <c r="T218" s="240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1" t="s">
        <v>209</v>
      </c>
      <c r="AT218" s="241" t="s">
        <v>205</v>
      </c>
      <c r="AU218" s="241" t="s">
        <v>85</v>
      </c>
      <c r="AY218" s="18" t="s">
        <v>203</v>
      </c>
      <c r="BE218" s="242">
        <f>IF(N218="základní",J218,0)</f>
        <v>0</v>
      </c>
      <c r="BF218" s="242">
        <f>IF(N218="snížená",J218,0)</f>
        <v>0</v>
      </c>
      <c r="BG218" s="242">
        <f>IF(N218="zákl. přenesená",J218,0)</f>
        <v>0</v>
      </c>
      <c r="BH218" s="242">
        <f>IF(N218="sníž. přenesená",J218,0)</f>
        <v>0</v>
      </c>
      <c r="BI218" s="242">
        <f>IF(N218="nulová",J218,0)</f>
        <v>0</v>
      </c>
      <c r="BJ218" s="18" t="s">
        <v>83</v>
      </c>
      <c r="BK218" s="242">
        <f>ROUND(I218*H218,2)</f>
        <v>0</v>
      </c>
      <c r="BL218" s="18" t="s">
        <v>209</v>
      </c>
      <c r="BM218" s="241" t="s">
        <v>671</v>
      </c>
    </row>
    <row r="219" s="2" customFormat="1" ht="24.15" customHeight="1">
      <c r="A219" s="39"/>
      <c r="B219" s="40"/>
      <c r="C219" s="229" t="s">
        <v>210</v>
      </c>
      <c r="D219" s="229" t="s">
        <v>205</v>
      </c>
      <c r="E219" s="230" t="s">
        <v>2644</v>
      </c>
      <c r="F219" s="231" t="s">
        <v>2645</v>
      </c>
      <c r="G219" s="232" t="s">
        <v>213</v>
      </c>
      <c r="H219" s="233">
        <v>803</v>
      </c>
      <c r="I219" s="234"/>
      <c r="J219" s="235">
        <f>ROUND(I219*H219,2)</f>
        <v>0</v>
      </c>
      <c r="K219" s="236"/>
      <c r="L219" s="45"/>
      <c r="M219" s="237" t="s">
        <v>1</v>
      </c>
      <c r="N219" s="238" t="s">
        <v>41</v>
      </c>
      <c r="O219" s="92"/>
      <c r="P219" s="239">
        <f>O219*H219</f>
        <v>0</v>
      </c>
      <c r="Q219" s="239">
        <v>0.01575</v>
      </c>
      <c r="R219" s="239">
        <f>Q219*H219</f>
        <v>12.64725</v>
      </c>
      <c r="S219" s="239">
        <v>0</v>
      </c>
      <c r="T219" s="24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1" t="s">
        <v>209</v>
      </c>
      <c r="AT219" s="241" t="s">
        <v>205</v>
      </c>
      <c r="AU219" s="241" t="s">
        <v>85</v>
      </c>
      <c r="AY219" s="18" t="s">
        <v>203</v>
      </c>
      <c r="BE219" s="242">
        <f>IF(N219="základní",J219,0)</f>
        <v>0</v>
      </c>
      <c r="BF219" s="242">
        <f>IF(N219="snížená",J219,0)</f>
        <v>0</v>
      </c>
      <c r="BG219" s="242">
        <f>IF(N219="zákl. přenesená",J219,0)</f>
        <v>0</v>
      </c>
      <c r="BH219" s="242">
        <f>IF(N219="sníž. přenesená",J219,0)</f>
        <v>0</v>
      </c>
      <c r="BI219" s="242">
        <f>IF(N219="nulová",J219,0)</f>
        <v>0</v>
      </c>
      <c r="BJ219" s="18" t="s">
        <v>83</v>
      </c>
      <c r="BK219" s="242">
        <f>ROUND(I219*H219,2)</f>
        <v>0</v>
      </c>
      <c r="BL219" s="18" t="s">
        <v>209</v>
      </c>
      <c r="BM219" s="241" t="s">
        <v>681</v>
      </c>
    </row>
    <row r="220" s="2" customFormat="1" ht="24.15" customHeight="1">
      <c r="A220" s="39"/>
      <c r="B220" s="40"/>
      <c r="C220" s="229" t="s">
        <v>360</v>
      </c>
      <c r="D220" s="229" t="s">
        <v>205</v>
      </c>
      <c r="E220" s="230" t="s">
        <v>2646</v>
      </c>
      <c r="F220" s="231" t="s">
        <v>2647</v>
      </c>
      <c r="G220" s="232" t="s">
        <v>213</v>
      </c>
      <c r="H220" s="233">
        <v>6424</v>
      </c>
      <c r="I220" s="234"/>
      <c r="J220" s="235">
        <f>ROUND(I220*H220,2)</f>
        <v>0</v>
      </c>
      <c r="K220" s="236"/>
      <c r="L220" s="45"/>
      <c r="M220" s="237" t="s">
        <v>1</v>
      </c>
      <c r="N220" s="238" t="s">
        <v>41</v>
      </c>
      <c r="O220" s="92"/>
      <c r="P220" s="239">
        <f>O220*H220</f>
        <v>0</v>
      </c>
      <c r="Q220" s="239">
        <v>0.0079000000000000008</v>
      </c>
      <c r="R220" s="239">
        <f>Q220*H220</f>
        <v>50.749600000000008</v>
      </c>
      <c r="S220" s="239">
        <v>0</v>
      </c>
      <c r="T220" s="240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1" t="s">
        <v>209</v>
      </c>
      <c r="AT220" s="241" t="s">
        <v>205</v>
      </c>
      <c r="AU220" s="241" t="s">
        <v>85</v>
      </c>
      <c r="AY220" s="18" t="s">
        <v>203</v>
      </c>
      <c r="BE220" s="242">
        <f>IF(N220="základní",J220,0)</f>
        <v>0</v>
      </c>
      <c r="BF220" s="242">
        <f>IF(N220="snížená",J220,0)</f>
        <v>0</v>
      </c>
      <c r="BG220" s="242">
        <f>IF(N220="zákl. přenesená",J220,0)</f>
        <v>0</v>
      </c>
      <c r="BH220" s="242">
        <f>IF(N220="sníž. přenesená",J220,0)</f>
        <v>0</v>
      </c>
      <c r="BI220" s="242">
        <f>IF(N220="nulová",J220,0)</f>
        <v>0</v>
      </c>
      <c r="BJ220" s="18" t="s">
        <v>83</v>
      </c>
      <c r="BK220" s="242">
        <f>ROUND(I220*H220,2)</f>
        <v>0</v>
      </c>
      <c r="BL220" s="18" t="s">
        <v>209</v>
      </c>
      <c r="BM220" s="241" t="s">
        <v>692</v>
      </c>
    </row>
    <row r="221" s="14" customFormat="1">
      <c r="A221" s="14"/>
      <c r="B221" s="254"/>
      <c r="C221" s="255"/>
      <c r="D221" s="245" t="s">
        <v>243</v>
      </c>
      <c r="E221" s="256" t="s">
        <v>1</v>
      </c>
      <c r="F221" s="257" t="s">
        <v>2648</v>
      </c>
      <c r="G221" s="255"/>
      <c r="H221" s="258">
        <v>6424</v>
      </c>
      <c r="I221" s="259"/>
      <c r="J221" s="255"/>
      <c r="K221" s="255"/>
      <c r="L221" s="260"/>
      <c r="M221" s="261"/>
      <c r="N221" s="262"/>
      <c r="O221" s="262"/>
      <c r="P221" s="262"/>
      <c r="Q221" s="262"/>
      <c r="R221" s="262"/>
      <c r="S221" s="262"/>
      <c r="T221" s="26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4" t="s">
        <v>243</v>
      </c>
      <c r="AU221" s="264" t="s">
        <v>85</v>
      </c>
      <c r="AV221" s="14" t="s">
        <v>85</v>
      </c>
      <c r="AW221" s="14" t="s">
        <v>32</v>
      </c>
      <c r="AX221" s="14" t="s">
        <v>76</v>
      </c>
      <c r="AY221" s="264" t="s">
        <v>203</v>
      </c>
    </row>
    <row r="222" s="15" customFormat="1">
      <c r="A222" s="15"/>
      <c r="B222" s="265"/>
      <c r="C222" s="266"/>
      <c r="D222" s="245" t="s">
        <v>243</v>
      </c>
      <c r="E222" s="267" t="s">
        <v>1</v>
      </c>
      <c r="F222" s="268" t="s">
        <v>247</v>
      </c>
      <c r="G222" s="266"/>
      <c r="H222" s="269">
        <v>6424</v>
      </c>
      <c r="I222" s="270"/>
      <c r="J222" s="266"/>
      <c r="K222" s="266"/>
      <c r="L222" s="271"/>
      <c r="M222" s="272"/>
      <c r="N222" s="273"/>
      <c r="O222" s="273"/>
      <c r="P222" s="273"/>
      <c r="Q222" s="273"/>
      <c r="R222" s="273"/>
      <c r="S222" s="273"/>
      <c r="T222" s="274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75" t="s">
        <v>243</v>
      </c>
      <c r="AU222" s="275" t="s">
        <v>85</v>
      </c>
      <c r="AV222" s="15" t="s">
        <v>209</v>
      </c>
      <c r="AW222" s="15" t="s">
        <v>32</v>
      </c>
      <c r="AX222" s="15" t="s">
        <v>83</v>
      </c>
      <c r="AY222" s="275" t="s">
        <v>203</v>
      </c>
    </row>
    <row r="223" s="2" customFormat="1" ht="24.15" customHeight="1">
      <c r="A223" s="39"/>
      <c r="B223" s="40"/>
      <c r="C223" s="229" t="s">
        <v>214</v>
      </c>
      <c r="D223" s="229" t="s">
        <v>205</v>
      </c>
      <c r="E223" s="230" t="s">
        <v>289</v>
      </c>
      <c r="F223" s="231" t="s">
        <v>290</v>
      </c>
      <c r="G223" s="232" t="s">
        <v>213</v>
      </c>
      <c r="H223" s="233">
        <v>6236.5</v>
      </c>
      <c r="I223" s="234"/>
      <c r="J223" s="235">
        <f>ROUND(I223*H223,2)</f>
        <v>0</v>
      </c>
      <c r="K223" s="236"/>
      <c r="L223" s="45"/>
      <c r="M223" s="237" t="s">
        <v>1</v>
      </c>
      <c r="N223" s="238" t="s">
        <v>41</v>
      </c>
      <c r="O223" s="92"/>
      <c r="P223" s="239">
        <f>O223*H223</f>
        <v>0</v>
      </c>
      <c r="Q223" s="239">
        <v>0.0073499999999999998</v>
      </c>
      <c r="R223" s="239">
        <f>Q223*H223</f>
        <v>45.838274999999996</v>
      </c>
      <c r="S223" s="239">
        <v>0</v>
      </c>
      <c r="T223" s="24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1" t="s">
        <v>209</v>
      </c>
      <c r="AT223" s="241" t="s">
        <v>205</v>
      </c>
      <c r="AU223" s="241" t="s">
        <v>85</v>
      </c>
      <c r="AY223" s="18" t="s">
        <v>203</v>
      </c>
      <c r="BE223" s="242">
        <f>IF(N223="základní",J223,0)</f>
        <v>0</v>
      </c>
      <c r="BF223" s="242">
        <f>IF(N223="snížená",J223,0)</f>
        <v>0</v>
      </c>
      <c r="BG223" s="242">
        <f>IF(N223="zákl. přenesená",J223,0)</f>
        <v>0</v>
      </c>
      <c r="BH223" s="242">
        <f>IF(N223="sníž. přenesená",J223,0)</f>
        <v>0</v>
      </c>
      <c r="BI223" s="242">
        <f>IF(N223="nulová",J223,0)</f>
        <v>0</v>
      </c>
      <c r="BJ223" s="18" t="s">
        <v>83</v>
      </c>
      <c r="BK223" s="242">
        <f>ROUND(I223*H223,2)</f>
        <v>0</v>
      </c>
      <c r="BL223" s="18" t="s">
        <v>209</v>
      </c>
      <c r="BM223" s="241" t="s">
        <v>291</v>
      </c>
    </row>
    <row r="224" s="14" customFormat="1">
      <c r="A224" s="14"/>
      <c r="B224" s="254"/>
      <c r="C224" s="255"/>
      <c r="D224" s="245" t="s">
        <v>243</v>
      </c>
      <c r="E224" s="256" t="s">
        <v>1</v>
      </c>
      <c r="F224" s="257" t="s">
        <v>2649</v>
      </c>
      <c r="G224" s="255"/>
      <c r="H224" s="258">
        <v>4713.5</v>
      </c>
      <c r="I224" s="259"/>
      <c r="J224" s="255"/>
      <c r="K224" s="255"/>
      <c r="L224" s="260"/>
      <c r="M224" s="261"/>
      <c r="N224" s="262"/>
      <c r="O224" s="262"/>
      <c r="P224" s="262"/>
      <c r="Q224" s="262"/>
      <c r="R224" s="262"/>
      <c r="S224" s="262"/>
      <c r="T224" s="263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4" t="s">
        <v>243</v>
      </c>
      <c r="AU224" s="264" t="s">
        <v>85</v>
      </c>
      <c r="AV224" s="14" t="s">
        <v>85</v>
      </c>
      <c r="AW224" s="14" t="s">
        <v>32</v>
      </c>
      <c r="AX224" s="14" t="s">
        <v>76</v>
      </c>
      <c r="AY224" s="264" t="s">
        <v>203</v>
      </c>
    </row>
    <row r="225" s="14" customFormat="1">
      <c r="A225" s="14"/>
      <c r="B225" s="254"/>
      <c r="C225" s="255"/>
      <c r="D225" s="245" t="s">
        <v>243</v>
      </c>
      <c r="E225" s="256" t="s">
        <v>1</v>
      </c>
      <c r="F225" s="257" t="s">
        <v>2650</v>
      </c>
      <c r="G225" s="255"/>
      <c r="H225" s="258">
        <v>1523</v>
      </c>
      <c r="I225" s="259"/>
      <c r="J225" s="255"/>
      <c r="K225" s="255"/>
      <c r="L225" s="260"/>
      <c r="M225" s="261"/>
      <c r="N225" s="262"/>
      <c r="O225" s="262"/>
      <c r="P225" s="262"/>
      <c r="Q225" s="262"/>
      <c r="R225" s="262"/>
      <c r="S225" s="262"/>
      <c r="T225" s="26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4" t="s">
        <v>243</v>
      </c>
      <c r="AU225" s="264" t="s">
        <v>85</v>
      </c>
      <c r="AV225" s="14" t="s">
        <v>85</v>
      </c>
      <c r="AW225" s="14" t="s">
        <v>32</v>
      </c>
      <c r="AX225" s="14" t="s">
        <v>76</v>
      </c>
      <c r="AY225" s="264" t="s">
        <v>203</v>
      </c>
    </row>
    <row r="226" s="15" customFormat="1">
      <c r="A226" s="15"/>
      <c r="B226" s="265"/>
      <c r="C226" s="266"/>
      <c r="D226" s="245" t="s">
        <v>243</v>
      </c>
      <c r="E226" s="267" t="s">
        <v>1</v>
      </c>
      <c r="F226" s="268" t="s">
        <v>247</v>
      </c>
      <c r="G226" s="266"/>
      <c r="H226" s="269">
        <v>6236.5</v>
      </c>
      <c r="I226" s="270"/>
      <c r="J226" s="266"/>
      <c r="K226" s="266"/>
      <c r="L226" s="271"/>
      <c r="M226" s="272"/>
      <c r="N226" s="273"/>
      <c r="O226" s="273"/>
      <c r="P226" s="273"/>
      <c r="Q226" s="273"/>
      <c r="R226" s="273"/>
      <c r="S226" s="273"/>
      <c r="T226" s="274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75" t="s">
        <v>243</v>
      </c>
      <c r="AU226" s="275" t="s">
        <v>85</v>
      </c>
      <c r="AV226" s="15" t="s">
        <v>209</v>
      </c>
      <c r="AW226" s="15" t="s">
        <v>32</v>
      </c>
      <c r="AX226" s="15" t="s">
        <v>83</v>
      </c>
      <c r="AY226" s="275" t="s">
        <v>203</v>
      </c>
    </row>
    <row r="227" s="2" customFormat="1" ht="24.15" customHeight="1">
      <c r="A227" s="39"/>
      <c r="B227" s="40"/>
      <c r="C227" s="229" t="s">
        <v>374</v>
      </c>
      <c r="D227" s="229" t="s">
        <v>205</v>
      </c>
      <c r="E227" s="230" t="s">
        <v>295</v>
      </c>
      <c r="F227" s="231" t="s">
        <v>296</v>
      </c>
      <c r="G227" s="232" t="s">
        <v>213</v>
      </c>
      <c r="H227" s="233">
        <v>5211.759</v>
      </c>
      <c r="I227" s="234"/>
      <c r="J227" s="235">
        <f>ROUND(I227*H227,2)</f>
        <v>0</v>
      </c>
      <c r="K227" s="236"/>
      <c r="L227" s="45"/>
      <c r="M227" s="237" t="s">
        <v>1</v>
      </c>
      <c r="N227" s="238" t="s">
        <v>41</v>
      </c>
      <c r="O227" s="92"/>
      <c r="P227" s="239">
        <f>O227*H227</f>
        <v>0</v>
      </c>
      <c r="Q227" s="239">
        <v>0.00025999999999999998</v>
      </c>
      <c r="R227" s="239">
        <f>Q227*H227</f>
        <v>1.3550573399999999</v>
      </c>
      <c r="S227" s="239">
        <v>0</v>
      </c>
      <c r="T227" s="24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1" t="s">
        <v>209</v>
      </c>
      <c r="AT227" s="241" t="s">
        <v>205</v>
      </c>
      <c r="AU227" s="241" t="s">
        <v>85</v>
      </c>
      <c r="AY227" s="18" t="s">
        <v>203</v>
      </c>
      <c r="BE227" s="242">
        <f>IF(N227="základní",J227,0)</f>
        <v>0</v>
      </c>
      <c r="BF227" s="242">
        <f>IF(N227="snížená",J227,0)</f>
        <v>0</v>
      </c>
      <c r="BG227" s="242">
        <f>IF(N227="zákl. přenesená",J227,0)</f>
        <v>0</v>
      </c>
      <c r="BH227" s="242">
        <f>IF(N227="sníž. přenesená",J227,0)</f>
        <v>0</v>
      </c>
      <c r="BI227" s="242">
        <f>IF(N227="nulová",J227,0)</f>
        <v>0</v>
      </c>
      <c r="BJ227" s="18" t="s">
        <v>83</v>
      </c>
      <c r="BK227" s="242">
        <f>ROUND(I227*H227,2)</f>
        <v>0</v>
      </c>
      <c r="BL227" s="18" t="s">
        <v>209</v>
      </c>
      <c r="BM227" s="241" t="s">
        <v>297</v>
      </c>
    </row>
    <row r="228" s="14" customFormat="1">
      <c r="A228" s="14"/>
      <c r="B228" s="254"/>
      <c r="C228" s="255"/>
      <c r="D228" s="245" t="s">
        <v>243</v>
      </c>
      <c r="E228" s="256" t="s">
        <v>1</v>
      </c>
      <c r="F228" s="257" t="s">
        <v>2651</v>
      </c>
      <c r="G228" s="255"/>
      <c r="H228" s="258">
        <v>5211.759</v>
      </c>
      <c r="I228" s="259"/>
      <c r="J228" s="255"/>
      <c r="K228" s="255"/>
      <c r="L228" s="260"/>
      <c r="M228" s="261"/>
      <c r="N228" s="262"/>
      <c r="O228" s="262"/>
      <c r="P228" s="262"/>
      <c r="Q228" s="262"/>
      <c r="R228" s="262"/>
      <c r="S228" s="262"/>
      <c r="T228" s="26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4" t="s">
        <v>243</v>
      </c>
      <c r="AU228" s="264" t="s">
        <v>85</v>
      </c>
      <c r="AV228" s="14" t="s">
        <v>85</v>
      </c>
      <c r="AW228" s="14" t="s">
        <v>32</v>
      </c>
      <c r="AX228" s="14" t="s">
        <v>76</v>
      </c>
      <c r="AY228" s="264" t="s">
        <v>203</v>
      </c>
    </row>
    <row r="229" s="15" customFormat="1">
      <c r="A229" s="15"/>
      <c r="B229" s="265"/>
      <c r="C229" s="266"/>
      <c r="D229" s="245" t="s">
        <v>243</v>
      </c>
      <c r="E229" s="267" t="s">
        <v>1</v>
      </c>
      <c r="F229" s="268" t="s">
        <v>247</v>
      </c>
      <c r="G229" s="266"/>
      <c r="H229" s="269">
        <v>5211.759</v>
      </c>
      <c r="I229" s="270"/>
      <c r="J229" s="266"/>
      <c r="K229" s="266"/>
      <c r="L229" s="271"/>
      <c r="M229" s="272"/>
      <c r="N229" s="273"/>
      <c r="O229" s="273"/>
      <c r="P229" s="273"/>
      <c r="Q229" s="273"/>
      <c r="R229" s="273"/>
      <c r="S229" s="273"/>
      <c r="T229" s="274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75" t="s">
        <v>243</v>
      </c>
      <c r="AU229" s="275" t="s">
        <v>85</v>
      </c>
      <c r="AV229" s="15" t="s">
        <v>209</v>
      </c>
      <c r="AW229" s="15" t="s">
        <v>32</v>
      </c>
      <c r="AX229" s="15" t="s">
        <v>83</v>
      </c>
      <c r="AY229" s="275" t="s">
        <v>203</v>
      </c>
    </row>
    <row r="230" s="2" customFormat="1" ht="21.75" customHeight="1">
      <c r="A230" s="39"/>
      <c r="B230" s="40"/>
      <c r="C230" s="229" t="s">
        <v>381</v>
      </c>
      <c r="D230" s="229" t="s">
        <v>205</v>
      </c>
      <c r="E230" s="230" t="s">
        <v>300</v>
      </c>
      <c r="F230" s="231" t="s">
        <v>301</v>
      </c>
      <c r="G230" s="232" t="s">
        <v>213</v>
      </c>
      <c r="H230" s="233">
        <v>623</v>
      </c>
      <c r="I230" s="234"/>
      <c r="J230" s="235">
        <f>ROUND(I230*H230,2)</f>
        <v>0</v>
      </c>
      <c r="K230" s="236"/>
      <c r="L230" s="45"/>
      <c r="M230" s="237" t="s">
        <v>1</v>
      </c>
      <c r="N230" s="238" t="s">
        <v>41</v>
      </c>
      <c r="O230" s="92"/>
      <c r="P230" s="239">
        <f>O230*H230</f>
        <v>0</v>
      </c>
      <c r="Q230" s="239">
        <v>0.056000000000000001</v>
      </c>
      <c r="R230" s="239">
        <f>Q230*H230</f>
        <v>34.887999999999998</v>
      </c>
      <c r="S230" s="239">
        <v>0</v>
      </c>
      <c r="T230" s="240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1" t="s">
        <v>209</v>
      </c>
      <c r="AT230" s="241" t="s">
        <v>205</v>
      </c>
      <c r="AU230" s="241" t="s">
        <v>85</v>
      </c>
      <c r="AY230" s="18" t="s">
        <v>203</v>
      </c>
      <c r="BE230" s="242">
        <f>IF(N230="základní",J230,0)</f>
        <v>0</v>
      </c>
      <c r="BF230" s="242">
        <f>IF(N230="snížená",J230,0)</f>
        <v>0</v>
      </c>
      <c r="BG230" s="242">
        <f>IF(N230="zákl. přenesená",J230,0)</f>
        <v>0</v>
      </c>
      <c r="BH230" s="242">
        <f>IF(N230="sníž. přenesená",J230,0)</f>
        <v>0</v>
      </c>
      <c r="BI230" s="242">
        <f>IF(N230="nulová",J230,0)</f>
        <v>0</v>
      </c>
      <c r="BJ230" s="18" t="s">
        <v>83</v>
      </c>
      <c r="BK230" s="242">
        <f>ROUND(I230*H230,2)</f>
        <v>0</v>
      </c>
      <c r="BL230" s="18" t="s">
        <v>209</v>
      </c>
      <c r="BM230" s="241" t="s">
        <v>302</v>
      </c>
    </row>
    <row r="231" s="2" customFormat="1" ht="24.15" customHeight="1">
      <c r="A231" s="39"/>
      <c r="B231" s="40"/>
      <c r="C231" s="229" t="s">
        <v>386</v>
      </c>
      <c r="D231" s="229" t="s">
        <v>205</v>
      </c>
      <c r="E231" s="230" t="s">
        <v>303</v>
      </c>
      <c r="F231" s="231" t="s">
        <v>304</v>
      </c>
      <c r="G231" s="232" t="s">
        <v>213</v>
      </c>
      <c r="H231" s="233">
        <v>6236.5</v>
      </c>
      <c r="I231" s="234"/>
      <c r="J231" s="235">
        <f>ROUND(I231*H231,2)</f>
        <v>0</v>
      </c>
      <c r="K231" s="236"/>
      <c r="L231" s="45"/>
      <c r="M231" s="237" t="s">
        <v>1</v>
      </c>
      <c r="N231" s="238" t="s">
        <v>41</v>
      </c>
      <c r="O231" s="92"/>
      <c r="P231" s="239">
        <f>O231*H231</f>
        <v>0</v>
      </c>
      <c r="Q231" s="239">
        <v>0.0043800000000000002</v>
      </c>
      <c r="R231" s="239">
        <f>Q231*H231</f>
        <v>27.31587</v>
      </c>
      <c r="S231" s="239">
        <v>0</v>
      </c>
      <c r="T231" s="240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1" t="s">
        <v>209</v>
      </c>
      <c r="AT231" s="241" t="s">
        <v>205</v>
      </c>
      <c r="AU231" s="241" t="s">
        <v>85</v>
      </c>
      <c r="AY231" s="18" t="s">
        <v>203</v>
      </c>
      <c r="BE231" s="242">
        <f>IF(N231="základní",J231,0)</f>
        <v>0</v>
      </c>
      <c r="BF231" s="242">
        <f>IF(N231="snížená",J231,0)</f>
        <v>0</v>
      </c>
      <c r="BG231" s="242">
        <f>IF(N231="zákl. přenesená",J231,0)</f>
        <v>0</v>
      </c>
      <c r="BH231" s="242">
        <f>IF(N231="sníž. přenesená",J231,0)</f>
        <v>0</v>
      </c>
      <c r="BI231" s="242">
        <f>IF(N231="nulová",J231,0)</f>
        <v>0</v>
      </c>
      <c r="BJ231" s="18" t="s">
        <v>83</v>
      </c>
      <c r="BK231" s="242">
        <f>ROUND(I231*H231,2)</f>
        <v>0</v>
      </c>
      <c r="BL231" s="18" t="s">
        <v>209</v>
      </c>
      <c r="BM231" s="241" t="s">
        <v>305</v>
      </c>
    </row>
    <row r="232" s="2" customFormat="1" ht="44.25" customHeight="1">
      <c r="A232" s="39"/>
      <c r="B232" s="40"/>
      <c r="C232" s="229" t="s">
        <v>217</v>
      </c>
      <c r="D232" s="229" t="s">
        <v>205</v>
      </c>
      <c r="E232" s="230" t="s">
        <v>307</v>
      </c>
      <c r="F232" s="231" t="s">
        <v>308</v>
      </c>
      <c r="G232" s="232" t="s">
        <v>213</v>
      </c>
      <c r="H232" s="233">
        <v>7039.5</v>
      </c>
      <c r="I232" s="234"/>
      <c r="J232" s="235">
        <f>ROUND(I232*H232,2)</f>
        <v>0</v>
      </c>
      <c r="K232" s="236"/>
      <c r="L232" s="45"/>
      <c r="M232" s="237" t="s">
        <v>1</v>
      </c>
      <c r="N232" s="238" t="s">
        <v>41</v>
      </c>
      <c r="O232" s="92"/>
      <c r="P232" s="239">
        <f>O232*H232</f>
        <v>0</v>
      </c>
      <c r="Q232" s="239">
        <v>0</v>
      </c>
      <c r="R232" s="239">
        <f>Q232*H232</f>
        <v>0</v>
      </c>
      <c r="S232" s="239">
        <v>0</v>
      </c>
      <c r="T232" s="240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1" t="s">
        <v>209</v>
      </c>
      <c r="AT232" s="241" t="s">
        <v>205</v>
      </c>
      <c r="AU232" s="241" t="s">
        <v>85</v>
      </c>
      <c r="AY232" s="18" t="s">
        <v>203</v>
      </c>
      <c r="BE232" s="242">
        <f>IF(N232="základní",J232,0)</f>
        <v>0</v>
      </c>
      <c r="BF232" s="242">
        <f>IF(N232="snížená",J232,0)</f>
        <v>0</v>
      </c>
      <c r="BG232" s="242">
        <f>IF(N232="zákl. přenesená",J232,0)</f>
        <v>0</v>
      </c>
      <c r="BH232" s="242">
        <f>IF(N232="sníž. přenesená",J232,0)</f>
        <v>0</v>
      </c>
      <c r="BI232" s="242">
        <f>IF(N232="nulová",J232,0)</f>
        <v>0</v>
      </c>
      <c r="BJ232" s="18" t="s">
        <v>83</v>
      </c>
      <c r="BK232" s="242">
        <f>ROUND(I232*H232,2)</f>
        <v>0</v>
      </c>
      <c r="BL232" s="18" t="s">
        <v>209</v>
      </c>
      <c r="BM232" s="241" t="s">
        <v>309</v>
      </c>
    </row>
    <row r="233" s="13" customFormat="1">
      <c r="A233" s="13"/>
      <c r="B233" s="243"/>
      <c r="C233" s="244"/>
      <c r="D233" s="245" t="s">
        <v>243</v>
      </c>
      <c r="E233" s="246" t="s">
        <v>1</v>
      </c>
      <c r="F233" s="247" t="s">
        <v>310</v>
      </c>
      <c r="G233" s="244"/>
      <c r="H233" s="246" t="s">
        <v>1</v>
      </c>
      <c r="I233" s="248"/>
      <c r="J233" s="244"/>
      <c r="K233" s="244"/>
      <c r="L233" s="249"/>
      <c r="M233" s="250"/>
      <c r="N233" s="251"/>
      <c r="O233" s="251"/>
      <c r="P233" s="251"/>
      <c r="Q233" s="251"/>
      <c r="R233" s="251"/>
      <c r="S233" s="251"/>
      <c r="T233" s="25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3" t="s">
        <v>243</v>
      </c>
      <c r="AU233" s="253" t="s">
        <v>85</v>
      </c>
      <c r="AV233" s="13" t="s">
        <v>83</v>
      </c>
      <c r="AW233" s="13" t="s">
        <v>32</v>
      </c>
      <c r="AX233" s="13" t="s">
        <v>76</v>
      </c>
      <c r="AY233" s="253" t="s">
        <v>203</v>
      </c>
    </row>
    <row r="234" s="14" customFormat="1">
      <c r="A234" s="14"/>
      <c r="B234" s="254"/>
      <c r="C234" s="255"/>
      <c r="D234" s="245" t="s">
        <v>243</v>
      </c>
      <c r="E234" s="256" t="s">
        <v>1</v>
      </c>
      <c r="F234" s="257" t="s">
        <v>2652</v>
      </c>
      <c r="G234" s="255"/>
      <c r="H234" s="258">
        <v>7039.5</v>
      </c>
      <c r="I234" s="259"/>
      <c r="J234" s="255"/>
      <c r="K234" s="255"/>
      <c r="L234" s="260"/>
      <c r="M234" s="261"/>
      <c r="N234" s="262"/>
      <c r="O234" s="262"/>
      <c r="P234" s="262"/>
      <c r="Q234" s="262"/>
      <c r="R234" s="262"/>
      <c r="S234" s="262"/>
      <c r="T234" s="26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4" t="s">
        <v>243</v>
      </c>
      <c r="AU234" s="264" t="s">
        <v>85</v>
      </c>
      <c r="AV234" s="14" t="s">
        <v>85</v>
      </c>
      <c r="AW234" s="14" t="s">
        <v>32</v>
      </c>
      <c r="AX234" s="14" t="s">
        <v>76</v>
      </c>
      <c r="AY234" s="264" t="s">
        <v>203</v>
      </c>
    </row>
    <row r="235" s="15" customFormat="1">
      <c r="A235" s="15"/>
      <c r="B235" s="265"/>
      <c r="C235" s="266"/>
      <c r="D235" s="245" t="s">
        <v>243</v>
      </c>
      <c r="E235" s="267" t="s">
        <v>1</v>
      </c>
      <c r="F235" s="268" t="s">
        <v>247</v>
      </c>
      <c r="G235" s="266"/>
      <c r="H235" s="269">
        <v>7039.5</v>
      </c>
      <c r="I235" s="270"/>
      <c r="J235" s="266"/>
      <c r="K235" s="266"/>
      <c r="L235" s="271"/>
      <c r="M235" s="272"/>
      <c r="N235" s="273"/>
      <c r="O235" s="273"/>
      <c r="P235" s="273"/>
      <c r="Q235" s="273"/>
      <c r="R235" s="273"/>
      <c r="S235" s="273"/>
      <c r="T235" s="274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75" t="s">
        <v>243</v>
      </c>
      <c r="AU235" s="275" t="s">
        <v>85</v>
      </c>
      <c r="AV235" s="15" t="s">
        <v>209</v>
      </c>
      <c r="AW235" s="15" t="s">
        <v>32</v>
      </c>
      <c r="AX235" s="15" t="s">
        <v>83</v>
      </c>
      <c r="AY235" s="275" t="s">
        <v>203</v>
      </c>
    </row>
    <row r="236" s="2" customFormat="1" ht="24.15" customHeight="1">
      <c r="A236" s="39"/>
      <c r="B236" s="40"/>
      <c r="C236" s="229" t="s">
        <v>407</v>
      </c>
      <c r="D236" s="229" t="s">
        <v>205</v>
      </c>
      <c r="E236" s="230" t="s">
        <v>313</v>
      </c>
      <c r="F236" s="231" t="s">
        <v>314</v>
      </c>
      <c r="G236" s="232" t="s">
        <v>213</v>
      </c>
      <c r="H236" s="233">
        <v>5211.759</v>
      </c>
      <c r="I236" s="234"/>
      <c r="J236" s="235">
        <f>ROUND(I236*H236,2)</f>
        <v>0</v>
      </c>
      <c r="K236" s="236"/>
      <c r="L236" s="45"/>
      <c r="M236" s="237" t="s">
        <v>1</v>
      </c>
      <c r="N236" s="238" t="s">
        <v>41</v>
      </c>
      <c r="O236" s="92"/>
      <c r="P236" s="239">
        <f>O236*H236</f>
        <v>0</v>
      </c>
      <c r="Q236" s="239">
        <v>0.0040000000000000001</v>
      </c>
      <c r="R236" s="239">
        <f>Q236*H236</f>
        <v>20.847035999999999</v>
      </c>
      <c r="S236" s="239">
        <v>0</v>
      </c>
      <c r="T236" s="240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41" t="s">
        <v>209</v>
      </c>
      <c r="AT236" s="241" t="s">
        <v>205</v>
      </c>
      <c r="AU236" s="241" t="s">
        <v>85</v>
      </c>
      <c r="AY236" s="18" t="s">
        <v>203</v>
      </c>
      <c r="BE236" s="242">
        <f>IF(N236="základní",J236,0)</f>
        <v>0</v>
      </c>
      <c r="BF236" s="242">
        <f>IF(N236="snížená",J236,0)</f>
        <v>0</v>
      </c>
      <c r="BG236" s="242">
        <f>IF(N236="zákl. přenesená",J236,0)</f>
        <v>0</v>
      </c>
      <c r="BH236" s="242">
        <f>IF(N236="sníž. přenesená",J236,0)</f>
        <v>0</v>
      </c>
      <c r="BI236" s="242">
        <f>IF(N236="nulová",J236,0)</f>
        <v>0</v>
      </c>
      <c r="BJ236" s="18" t="s">
        <v>83</v>
      </c>
      <c r="BK236" s="242">
        <f>ROUND(I236*H236,2)</f>
        <v>0</v>
      </c>
      <c r="BL236" s="18" t="s">
        <v>209</v>
      </c>
      <c r="BM236" s="241" t="s">
        <v>315</v>
      </c>
    </row>
    <row r="237" s="2" customFormat="1" ht="24.15" customHeight="1">
      <c r="A237" s="39"/>
      <c r="B237" s="40"/>
      <c r="C237" s="229" t="s">
        <v>413</v>
      </c>
      <c r="D237" s="229" t="s">
        <v>205</v>
      </c>
      <c r="E237" s="230" t="s">
        <v>317</v>
      </c>
      <c r="F237" s="231" t="s">
        <v>318</v>
      </c>
      <c r="G237" s="232" t="s">
        <v>213</v>
      </c>
      <c r="H237" s="233">
        <v>7310.71</v>
      </c>
      <c r="I237" s="234"/>
      <c r="J237" s="235">
        <f>ROUND(I237*H237,2)</f>
        <v>0</v>
      </c>
      <c r="K237" s="236"/>
      <c r="L237" s="45"/>
      <c r="M237" s="237" t="s">
        <v>1</v>
      </c>
      <c r="N237" s="238" t="s">
        <v>41</v>
      </c>
      <c r="O237" s="92"/>
      <c r="P237" s="239">
        <f>O237*H237</f>
        <v>0</v>
      </c>
      <c r="Q237" s="239">
        <v>0.01575</v>
      </c>
      <c r="R237" s="239">
        <f>Q237*H237</f>
        <v>115.1436825</v>
      </c>
      <c r="S237" s="239">
        <v>0</v>
      </c>
      <c r="T237" s="240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41" t="s">
        <v>209</v>
      </c>
      <c r="AT237" s="241" t="s">
        <v>205</v>
      </c>
      <c r="AU237" s="241" t="s">
        <v>85</v>
      </c>
      <c r="AY237" s="18" t="s">
        <v>203</v>
      </c>
      <c r="BE237" s="242">
        <f>IF(N237="základní",J237,0)</f>
        <v>0</v>
      </c>
      <c r="BF237" s="242">
        <f>IF(N237="snížená",J237,0)</f>
        <v>0</v>
      </c>
      <c r="BG237" s="242">
        <f>IF(N237="zákl. přenesená",J237,0)</f>
        <v>0</v>
      </c>
      <c r="BH237" s="242">
        <f>IF(N237="sníž. přenesená",J237,0)</f>
        <v>0</v>
      </c>
      <c r="BI237" s="242">
        <f>IF(N237="nulová",J237,0)</f>
        <v>0</v>
      </c>
      <c r="BJ237" s="18" t="s">
        <v>83</v>
      </c>
      <c r="BK237" s="242">
        <f>ROUND(I237*H237,2)</f>
        <v>0</v>
      </c>
      <c r="BL237" s="18" t="s">
        <v>209</v>
      </c>
      <c r="BM237" s="241" t="s">
        <v>319</v>
      </c>
    </row>
    <row r="238" s="13" customFormat="1">
      <c r="A238" s="13"/>
      <c r="B238" s="243"/>
      <c r="C238" s="244"/>
      <c r="D238" s="245" t="s">
        <v>243</v>
      </c>
      <c r="E238" s="246" t="s">
        <v>1</v>
      </c>
      <c r="F238" s="247" t="s">
        <v>320</v>
      </c>
      <c r="G238" s="244"/>
      <c r="H238" s="246" t="s">
        <v>1</v>
      </c>
      <c r="I238" s="248"/>
      <c r="J238" s="244"/>
      <c r="K238" s="244"/>
      <c r="L238" s="249"/>
      <c r="M238" s="250"/>
      <c r="N238" s="251"/>
      <c r="O238" s="251"/>
      <c r="P238" s="251"/>
      <c r="Q238" s="251"/>
      <c r="R238" s="251"/>
      <c r="S238" s="251"/>
      <c r="T238" s="252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3" t="s">
        <v>243</v>
      </c>
      <c r="AU238" s="253" t="s">
        <v>85</v>
      </c>
      <c r="AV238" s="13" t="s">
        <v>83</v>
      </c>
      <c r="AW238" s="13" t="s">
        <v>32</v>
      </c>
      <c r="AX238" s="13" t="s">
        <v>76</v>
      </c>
      <c r="AY238" s="253" t="s">
        <v>203</v>
      </c>
    </row>
    <row r="239" s="14" customFormat="1">
      <c r="A239" s="14"/>
      <c r="B239" s="254"/>
      <c r="C239" s="255"/>
      <c r="D239" s="245" t="s">
        <v>243</v>
      </c>
      <c r="E239" s="256" t="s">
        <v>1</v>
      </c>
      <c r="F239" s="257" t="s">
        <v>2653</v>
      </c>
      <c r="G239" s="255"/>
      <c r="H239" s="258">
        <v>6236.5</v>
      </c>
      <c r="I239" s="259"/>
      <c r="J239" s="255"/>
      <c r="K239" s="255"/>
      <c r="L239" s="260"/>
      <c r="M239" s="261"/>
      <c r="N239" s="262"/>
      <c r="O239" s="262"/>
      <c r="P239" s="262"/>
      <c r="Q239" s="262"/>
      <c r="R239" s="262"/>
      <c r="S239" s="262"/>
      <c r="T239" s="263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4" t="s">
        <v>243</v>
      </c>
      <c r="AU239" s="264" t="s">
        <v>85</v>
      </c>
      <c r="AV239" s="14" t="s">
        <v>85</v>
      </c>
      <c r="AW239" s="14" t="s">
        <v>32</v>
      </c>
      <c r="AX239" s="14" t="s">
        <v>76</v>
      </c>
      <c r="AY239" s="264" t="s">
        <v>203</v>
      </c>
    </row>
    <row r="240" s="13" customFormat="1">
      <c r="A240" s="13"/>
      <c r="B240" s="243"/>
      <c r="C240" s="244"/>
      <c r="D240" s="245" t="s">
        <v>243</v>
      </c>
      <c r="E240" s="246" t="s">
        <v>1</v>
      </c>
      <c r="F240" s="247" t="s">
        <v>322</v>
      </c>
      <c r="G240" s="244"/>
      <c r="H240" s="246" t="s">
        <v>1</v>
      </c>
      <c r="I240" s="248"/>
      <c r="J240" s="244"/>
      <c r="K240" s="244"/>
      <c r="L240" s="249"/>
      <c r="M240" s="250"/>
      <c r="N240" s="251"/>
      <c r="O240" s="251"/>
      <c r="P240" s="251"/>
      <c r="Q240" s="251"/>
      <c r="R240" s="251"/>
      <c r="S240" s="251"/>
      <c r="T240" s="25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3" t="s">
        <v>243</v>
      </c>
      <c r="AU240" s="253" t="s">
        <v>85</v>
      </c>
      <c r="AV240" s="13" t="s">
        <v>83</v>
      </c>
      <c r="AW240" s="13" t="s">
        <v>32</v>
      </c>
      <c r="AX240" s="13" t="s">
        <v>76</v>
      </c>
      <c r="AY240" s="253" t="s">
        <v>203</v>
      </c>
    </row>
    <row r="241" s="14" customFormat="1">
      <c r="A241" s="14"/>
      <c r="B241" s="254"/>
      <c r="C241" s="255"/>
      <c r="D241" s="245" t="s">
        <v>243</v>
      </c>
      <c r="E241" s="256" t="s">
        <v>1</v>
      </c>
      <c r="F241" s="257" t="s">
        <v>2654</v>
      </c>
      <c r="G241" s="255"/>
      <c r="H241" s="258">
        <v>1074.21</v>
      </c>
      <c r="I241" s="259"/>
      <c r="J241" s="255"/>
      <c r="K241" s="255"/>
      <c r="L241" s="260"/>
      <c r="M241" s="261"/>
      <c r="N241" s="262"/>
      <c r="O241" s="262"/>
      <c r="P241" s="262"/>
      <c r="Q241" s="262"/>
      <c r="R241" s="262"/>
      <c r="S241" s="262"/>
      <c r="T241" s="263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4" t="s">
        <v>243</v>
      </c>
      <c r="AU241" s="264" t="s">
        <v>85</v>
      </c>
      <c r="AV241" s="14" t="s">
        <v>85</v>
      </c>
      <c r="AW241" s="14" t="s">
        <v>32</v>
      </c>
      <c r="AX241" s="14" t="s">
        <v>76</v>
      </c>
      <c r="AY241" s="264" t="s">
        <v>203</v>
      </c>
    </row>
    <row r="242" s="15" customFormat="1">
      <c r="A242" s="15"/>
      <c r="B242" s="265"/>
      <c r="C242" s="266"/>
      <c r="D242" s="245" t="s">
        <v>243</v>
      </c>
      <c r="E242" s="267" t="s">
        <v>1</v>
      </c>
      <c r="F242" s="268" t="s">
        <v>247</v>
      </c>
      <c r="G242" s="266"/>
      <c r="H242" s="269">
        <v>7310.71</v>
      </c>
      <c r="I242" s="270"/>
      <c r="J242" s="266"/>
      <c r="K242" s="266"/>
      <c r="L242" s="271"/>
      <c r="M242" s="272"/>
      <c r="N242" s="273"/>
      <c r="O242" s="273"/>
      <c r="P242" s="273"/>
      <c r="Q242" s="273"/>
      <c r="R242" s="273"/>
      <c r="S242" s="273"/>
      <c r="T242" s="274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75" t="s">
        <v>243</v>
      </c>
      <c r="AU242" s="275" t="s">
        <v>85</v>
      </c>
      <c r="AV242" s="15" t="s">
        <v>209</v>
      </c>
      <c r="AW242" s="15" t="s">
        <v>32</v>
      </c>
      <c r="AX242" s="15" t="s">
        <v>83</v>
      </c>
      <c r="AY242" s="275" t="s">
        <v>203</v>
      </c>
    </row>
    <row r="243" s="2" customFormat="1" ht="24.15" customHeight="1">
      <c r="A243" s="39"/>
      <c r="B243" s="40"/>
      <c r="C243" s="229" t="s">
        <v>418</v>
      </c>
      <c r="D243" s="229" t="s">
        <v>205</v>
      </c>
      <c r="E243" s="230" t="s">
        <v>325</v>
      </c>
      <c r="F243" s="231" t="s">
        <v>326</v>
      </c>
      <c r="G243" s="232" t="s">
        <v>213</v>
      </c>
      <c r="H243" s="233">
        <v>58485.68</v>
      </c>
      <c r="I243" s="234"/>
      <c r="J243" s="235">
        <f>ROUND(I243*H243,2)</f>
        <v>0</v>
      </c>
      <c r="K243" s="236"/>
      <c r="L243" s="45"/>
      <c r="M243" s="237" t="s">
        <v>1</v>
      </c>
      <c r="N243" s="238" t="s">
        <v>41</v>
      </c>
      <c r="O243" s="92"/>
      <c r="P243" s="239">
        <f>O243*H243</f>
        <v>0</v>
      </c>
      <c r="Q243" s="239">
        <v>0.0079000000000000008</v>
      </c>
      <c r="R243" s="239">
        <f>Q243*H243</f>
        <v>462.03687200000007</v>
      </c>
      <c r="S243" s="239">
        <v>0</v>
      </c>
      <c r="T243" s="240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1" t="s">
        <v>209</v>
      </c>
      <c r="AT243" s="241" t="s">
        <v>205</v>
      </c>
      <c r="AU243" s="241" t="s">
        <v>85</v>
      </c>
      <c r="AY243" s="18" t="s">
        <v>203</v>
      </c>
      <c r="BE243" s="242">
        <f>IF(N243="základní",J243,0)</f>
        <v>0</v>
      </c>
      <c r="BF243" s="242">
        <f>IF(N243="snížená",J243,0)</f>
        <v>0</v>
      </c>
      <c r="BG243" s="242">
        <f>IF(N243="zákl. přenesená",J243,0)</f>
        <v>0</v>
      </c>
      <c r="BH243" s="242">
        <f>IF(N243="sníž. přenesená",J243,0)</f>
        <v>0</v>
      </c>
      <c r="BI243" s="242">
        <f>IF(N243="nulová",J243,0)</f>
        <v>0</v>
      </c>
      <c r="BJ243" s="18" t="s">
        <v>83</v>
      </c>
      <c r="BK243" s="242">
        <f>ROUND(I243*H243,2)</f>
        <v>0</v>
      </c>
      <c r="BL243" s="18" t="s">
        <v>209</v>
      </c>
      <c r="BM243" s="241" t="s">
        <v>327</v>
      </c>
    </row>
    <row r="244" s="14" customFormat="1">
      <c r="A244" s="14"/>
      <c r="B244" s="254"/>
      <c r="C244" s="255"/>
      <c r="D244" s="245" t="s">
        <v>243</v>
      </c>
      <c r="E244" s="255"/>
      <c r="F244" s="257" t="s">
        <v>2655</v>
      </c>
      <c r="G244" s="255"/>
      <c r="H244" s="258">
        <v>58485.68</v>
      </c>
      <c r="I244" s="259"/>
      <c r="J244" s="255"/>
      <c r="K244" s="255"/>
      <c r="L244" s="260"/>
      <c r="M244" s="261"/>
      <c r="N244" s="262"/>
      <c r="O244" s="262"/>
      <c r="P244" s="262"/>
      <c r="Q244" s="262"/>
      <c r="R244" s="262"/>
      <c r="S244" s="262"/>
      <c r="T244" s="263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4" t="s">
        <v>243</v>
      </c>
      <c r="AU244" s="264" t="s">
        <v>85</v>
      </c>
      <c r="AV244" s="14" t="s">
        <v>85</v>
      </c>
      <c r="AW244" s="14" t="s">
        <v>4</v>
      </c>
      <c r="AX244" s="14" t="s">
        <v>83</v>
      </c>
      <c r="AY244" s="264" t="s">
        <v>203</v>
      </c>
    </row>
    <row r="245" s="2" customFormat="1" ht="24.15" customHeight="1">
      <c r="A245" s="39"/>
      <c r="B245" s="40"/>
      <c r="C245" s="229" t="s">
        <v>424</v>
      </c>
      <c r="D245" s="229" t="s">
        <v>205</v>
      </c>
      <c r="E245" s="230" t="s">
        <v>2656</v>
      </c>
      <c r="F245" s="231" t="s">
        <v>2657</v>
      </c>
      <c r="G245" s="232" t="s">
        <v>213</v>
      </c>
      <c r="H245" s="233">
        <v>684.47299999999996</v>
      </c>
      <c r="I245" s="234"/>
      <c r="J245" s="235">
        <f>ROUND(I245*H245,2)</f>
        <v>0</v>
      </c>
      <c r="K245" s="236"/>
      <c r="L245" s="45"/>
      <c r="M245" s="237" t="s">
        <v>1</v>
      </c>
      <c r="N245" s="238" t="s">
        <v>41</v>
      </c>
      <c r="O245" s="92"/>
      <c r="P245" s="239">
        <f>O245*H245</f>
        <v>0</v>
      </c>
      <c r="Q245" s="239">
        <v>0.033579999999999999</v>
      </c>
      <c r="R245" s="239">
        <f>Q245*H245</f>
        <v>22.984603339999996</v>
      </c>
      <c r="S245" s="239">
        <v>0</v>
      </c>
      <c r="T245" s="240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1" t="s">
        <v>209</v>
      </c>
      <c r="AT245" s="241" t="s">
        <v>205</v>
      </c>
      <c r="AU245" s="241" t="s">
        <v>85</v>
      </c>
      <c r="AY245" s="18" t="s">
        <v>203</v>
      </c>
      <c r="BE245" s="242">
        <f>IF(N245="základní",J245,0)</f>
        <v>0</v>
      </c>
      <c r="BF245" s="242">
        <f>IF(N245="snížená",J245,0)</f>
        <v>0</v>
      </c>
      <c r="BG245" s="242">
        <f>IF(N245="zákl. přenesená",J245,0)</f>
        <v>0</v>
      </c>
      <c r="BH245" s="242">
        <f>IF(N245="sníž. přenesená",J245,0)</f>
        <v>0</v>
      </c>
      <c r="BI245" s="242">
        <f>IF(N245="nulová",J245,0)</f>
        <v>0</v>
      </c>
      <c r="BJ245" s="18" t="s">
        <v>83</v>
      </c>
      <c r="BK245" s="242">
        <f>ROUND(I245*H245,2)</f>
        <v>0</v>
      </c>
      <c r="BL245" s="18" t="s">
        <v>209</v>
      </c>
      <c r="BM245" s="241" t="s">
        <v>771</v>
      </c>
    </row>
    <row r="246" s="14" customFormat="1">
      <c r="A246" s="14"/>
      <c r="B246" s="254"/>
      <c r="C246" s="255"/>
      <c r="D246" s="245" t="s">
        <v>243</v>
      </c>
      <c r="E246" s="256" t="s">
        <v>1</v>
      </c>
      <c r="F246" s="257" t="s">
        <v>2658</v>
      </c>
      <c r="G246" s="255"/>
      <c r="H246" s="258">
        <v>684.47299999999996</v>
      </c>
      <c r="I246" s="259"/>
      <c r="J246" s="255"/>
      <c r="K246" s="255"/>
      <c r="L246" s="260"/>
      <c r="M246" s="261"/>
      <c r="N246" s="262"/>
      <c r="O246" s="262"/>
      <c r="P246" s="262"/>
      <c r="Q246" s="262"/>
      <c r="R246" s="262"/>
      <c r="S246" s="262"/>
      <c r="T246" s="26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4" t="s">
        <v>243</v>
      </c>
      <c r="AU246" s="264" t="s">
        <v>85</v>
      </c>
      <c r="AV246" s="14" t="s">
        <v>85</v>
      </c>
      <c r="AW246" s="14" t="s">
        <v>32</v>
      </c>
      <c r="AX246" s="14" t="s">
        <v>76</v>
      </c>
      <c r="AY246" s="264" t="s">
        <v>203</v>
      </c>
    </row>
    <row r="247" s="15" customFormat="1">
      <c r="A247" s="15"/>
      <c r="B247" s="265"/>
      <c r="C247" s="266"/>
      <c r="D247" s="245" t="s">
        <v>243</v>
      </c>
      <c r="E247" s="267" t="s">
        <v>1</v>
      </c>
      <c r="F247" s="268" t="s">
        <v>247</v>
      </c>
      <c r="G247" s="266"/>
      <c r="H247" s="269">
        <v>684.47299999999996</v>
      </c>
      <c r="I247" s="270"/>
      <c r="J247" s="266"/>
      <c r="K247" s="266"/>
      <c r="L247" s="271"/>
      <c r="M247" s="272"/>
      <c r="N247" s="273"/>
      <c r="O247" s="273"/>
      <c r="P247" s="273"/>
      <c r="Q247" s="273"/>
      <c r="R247" s="273"/>
      <c r="S247" s="273"/>
      <c r="T247" s="274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75" t="s">
        <v>243</v>
      </c>
      <c r="AU247" s="275" t="s">
        <v>85</v>
      </c>
      <c r="AV247" s="15" t="s">
        <v>209</v>
      </c>
      <c r="AW247" s="15" t="s">
        <v>32</v>
      </c>
      <c r="AX247" s="15" t="s">
        <v>83</v>
      </c>
      <c r="AY247" s="275" t="s">
        <v>203</v>
      </c>
    </row>
    <row r="248" s="2" customFormat="1" ht="24.15" customHeight="1">
      <c r="A248" s="39"/>
      <c r="B248" s="40"/>
      <c r="C248" s="229" t="s">
        <v>429</v>
      </c>
      <c r="D248" s="229" t="s">
        <v>205</v>
      </c>
      <c r="E248" s="230" t="s">
        <v>2659</v>
      </c>
      <c r="F248" s="231" t="s">
        <v>2660</v>
      </c>
      <c r="G248" s="232" t="s">
        <v>213</v>
      </c>
      <c r="H248" s="233">
        <v>1631</v>
      </c>
      <c r="I248" s="234"/>
      <c r="J248" s="235">
        <f>ROUND(I248*H248,2)</f>
        <v>0</v>
      </c>
      <c r="K248" s="236"/>
      <c r="L248" s="45"/>
      <c r="M248" s="237" t="s">
        <v>1</v>
      </c>
      <c r="N248" s="238" t="s">
        <v>41</v>
      </c>
      <c r="O248" s="92"/>
      <c r="P248" s="239">
        <f>O248*H248</f>
        <v>0</v>
      </c>
      <c r="Q248" s="239">
        <v>0</v>
      </c>
      <c r="R248" s="239">
        <f>Q248*H248</f>
        <v>0</v>
      </c>
      <c r="S248" s="239">
        <v>0</v>
      </c>
      <c r="T248" s="240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1" t="s">
        <v>209</v>
      </c>
      <c r="AT248" s="241" t="s">
        <v>205</v>
      </c>
      <c r="AU248" s="241" t="s">
        <v>85</v>
      </c>
      <c r="AY248" s="18" t="s">
        <v>203</v>
      </c>
      <c r="BE248" s="242">
        <f>IF(N248="základní",J248,0)</f>
        <v>0</v>
      </c>
      <c r="BF248" s="242">
        <f>IF(N248="snížená",J248,0)</f>
        <v>0</v>
      </c>
      <c r="BG248" s="242">
        <f>IF(N248="zákl. přenesená",J248,0)</f>
        <v>0</v>
      </c>
      <c r="BH248" s="242">
        <f>IF(N248="sníž. přenesená",J248,0)</f>
        <v>0</v>
      </c>
      <c r="BI248" s="242">
        <f>IF(N248="nulová",J248,0)</f>
        <v>0</v>
      </c>
      <c r="BJ248" s="18" t="s">
        <v>83</v>
      </c>
      <c r="BK248" s="242">
        <f>ROUND(I248*H248,2)</f>
        <v>0</v>
      </c>
      <c r="BL248" s="18" t="s">
        <v>209</v>
      </c>
      <c r="BM248" s="241" t="s">
        <v>783</v>
      </c>
    </row>
    <row r="249" s="2" customFormat="1" ht="21.75" customHeight="1">
      <c r="A249" s="39"/>
      <c r="B249" s="40"/>
      <c r="C249" s="229" t="s">
        <v>221</v>
      </c>
      <c r="D249" s="229" t="s">
        <v>205</v>
      </c>
      <c r="E249" s="230" t="s">
        <v>2661</v>
      </c>
      <c r="F249" s="231" t="s">
        <v>2662</v>
      </c>
      <c r="G249" s="232" t="s">
        <v>213</v>
      </c>
      <c r="H249" s="233">
        <v>1631</v>
      </c>
      <c r="I249" s="234"/>
      <c r="J249" s="235">
        <f>ROUND(I249*H249,2)</f>
        <v>0</v>
      </c>
      <c r="K249" s="236"/>
      <c r="L249" s="45"/>
      <c r="M249" s="237" t="s">
        <v>1</v>
      </c>
      <c r="N249" s="238" t="s">
        <v>41</v>
      </c>
      <c r="O249" s="92"/>
      <c r="P249" s="239">
        <f>O249*H249</f>
        <v>0</v>
      </c>
      <c r="Q249" s="239">
        <v>0</v>
      </c>
      <c r="R249" s="239">
        <f>Q249*H249</f>
        <v>0</v>
      </c>
      <c r="S249" s="239">
        <v>0</v>
      </c>
      <c r="T249" s="240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1" t="s">
        <v>209</v>
      </c>
      <c r="AT249" s="241" t="s">
        <v>205</v>
      </c>
      <c r="AU249" s="241" t="s">
        <v>85</v>
      </c>
      <c r="AY249" s="18" t="s">
        <v>203</v>
      </c>
      <c r="BE249" s="242">
        <f>IF(N249="základní",J249,0)</f>
        <v>0</v>
      </c>
      <c r="BF249" s="242">
        <f>IF(N249="snížená",J249,0)</f>
        <v>0</v>
      </c>
      <c r="BG249" s="242">
        <f>IF(N249="zákl. přenesená",J249,0)</f>
        <v>0</v>
      </c>
      <c r="BH249" s="242">
        <f>IF(N249="sníž. přenesená",J249,0)</f>
        <v>0</v>
      </c>
      <c r="BI249" s="242">
        <f>IF(N249="nulová",J249,0)</f>
        <v>0</v>
      </c>
      <c r="BJ249" s="18" t="s">
        <v>83</v>
      </c>
      <c r="BK249" s="242">
        <f>ROUND(I249*H249,2)</f>
        <v>0</v>
      </c>
      <c r="BL249" s="18" t="s">
        <v>209</v>
      </c>
      <c r="BM249" s="241" t="s">
        <v>794</v>
      </c>
    </row>
    <row r="250" s="14" customFormat="1">
      <c r="A250" s="14"/>
      <c r="B250" s="254"/>
      <c r="C250" s="255"/>
      <c r="D250" s="245" t="s">
        <v>243</v>
      </c>
      <c r="E250" s="256" t="s">
        <v>1</v>
      </c>
      <c r="F250" s="257" t="s">
        <v>2663</v>
      </c>
      <c r="G250" s="255"/>
      <c r="H250" s="258">
        <v>1631</v>
      </c>
      <c r="I250" s="259"/>
      <c r="J250" s="255"/>
      <c r="K250" s="255"/>
      <c r="L250" s="260"/>
      <c r="M250" s="261"/>
      <c r="N250" s="262"/>
      <c r="O250" s="262"/>
      <c r="P250" s="262"/>
      <c r="Q250" s="262"/>
      <c r="R250" s="262"/>
      <c r="S250" s="262"/>
      <c r="T250" s="26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4" t="s">
        <v>243</v>
      </c>
      <c r="AU250" s="264" t="s">
        <v>85</v>
      </c>
      <c r="AV250" s="14" t="s">
        <v>85</v>
      </c>
      <c r="AW250" s="14" t="s">
        <v>32</v>
      </c>
      <c r="AX250" s="14" t="s">
        <v>76</v>
      </c>
      <c r="AY250" s="264" t="s">
        <v>203</v>
      </c>
    </row>
    <row r="251" s="15" customFormat="1">
      <c r="A251" s="15"/>
      <c r="B251" s="265"/>
      <c r="C251" s="266"/>
      <c r="D251" s="245" t="s">
        <v>243</v>
      </c>
      <c r="E251" s="267" t="s">
        <v>1</v>
      </c>
      <c r="F251" s="268" t="s">
        <v>247</v>
      </c>
      <c r="G251" s="266"/>
      <c r="H251" s="269">
        <v>1631</v>
      </c>
      <c r="I251" s="270"/>
      <c r="J251" s="266"/>
      <c r="K251" s="266"/>
      <c r="L251" s="271"/>
      <c r="M251" s="272"/>
      <c r="N251" s="273"/>
      <c r="O251" s="273"/>
      <c r="P251" s="273"/>
      <c r="Q251" s="273"/>
      <c r="R251" s="273"/>
      <c r="S251" s="273"/>
      <c r="T251" s="274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75" t="s">
        <v>243</v>
      </c>
      <c r="AU251" s="275" t="s">
        <v>85</v>
      </c>
      <c r="AV251" s="15" t="s">
        <v>209</v>
      </c>
      <c r="AW251" s="15" t="s">
        <v>32</v>
      </c>
      <c r="AX251" s="15" t="s">
        <v>83</v>
      </c>
      <c r="AY251" s="275" t="s">
        <v>203</v>
      </c>
    </row>
    <row r="252" s="2" customFormat="1" ht="33" customHeight="1">
      <c r="A252" s="39"/>
      <c r="B252" s="40"/>
      <c r="C252" s="229" t="s">
        <v>437</v>
      </c>
      <c r="D252" s="229" t="s">
        <v>205</v>
      </c>
      <c r="E252" s="230" t="s">
        <v>2664</v>
      </c>
      <c r="F252" s="231" t="s">
        <v>2665</v>
      </c>
      <c r="G252" s="232" t="s">
        <v>213</v>
      </c>
      <c r="H252" s="233">
        <v>4893</v>
      </c>
      <c r="I252" s="234"/>
      <c r="J252" s="235">
        <f>ROUND(I252*H252,2)</f>
        <v>0</v>
      </c>
      <c r="K252" s="236"/>
      <c r="L252" s="45"/>
      <c r="M252" s="237" t="s">
        <v>1</v>
      </c>
      <c r="N252" s="238" t="s">
        <v>41</v>
      </c>
      <c r="O252" s="92"/>
      <c r="P252" s="239">
        <f>O252*H252</f>
        <v>0</v>
      </c>
      <c r="Q252" s="239">
        <v>0</v>
      </c>
      <c r="R252" s="239">
        <f>Q252*H252</f>
        <v>0</v>
      </c>
      <c r="S252" s="239">
        <v>0</v>
      </c>
      <c r="T252" s="240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41" t="s">
        <v>209</v>
      </c>
      <c r="AT252" s="241" t="s">
        <v>205</v>
      </c>
      <c r="AU252" s="241" t="s">
        <v>85</v>
      </c>
      <c r="AY252" s="18" t="s">
        <v>203</v>
      </c>
      <c r="BE252" s="242">
        <f>IF(N252="základní",J252,0)</f>
        <v>0</v>
      </c>
      <c r="BF252" s="242">
        <f>IF(N252="snížená",J252,0)</f>
        <v>0</v>
      </c>
      <c r="BG252" s="242">
        <f>IF(N252="zákl. přenesená",J252,0)</f>
        <v>0</v>
      </c>
      <c r="BH252" s="242">
        <f>IF(N252="sníž. přenesená",J252,0)</f>
        <v>0</v>
      </c>
      <c r="BI252" s="242">
        <f>IF(N252="nulová",J252,0)</f>
        <v>0</v>
      </c>
      <c r="BJ252" s="18" t="s">
        <v>83</v>
      </c>
      <c r="BK252" s="242">
        <f>ROUND(I252*H252,2)</f>
        <v>0</v>
      </c>
      <c r="BL252" s="18" t="s">
        <v>209</v>
      </c>
      <c r="BM252" s="241" t="s">
        <v>804</v>
      </c>
    </row>
    <row r="253" s="14" customFormat="1">
      <c r="A253" s="14"/>
      <c r="B253" s="254"/>
      <c r="C253" s="255"/>
      <c r="D253" s="245" t="s">
        <v>243</v>
      </c>
      <c r="E253" s="256" t="s">
        <v>1</v>
      </c>
      <c r="F253" s="257" t="s">
        <v>2666</v>
      </c>
      <c r="G253" s="255"/>
      <c r="H253" s="258">
        <v>4893</v>
      </c>
      <c r="I253" s="259"/>
      <c r="J253" s="255"/>
      <c r="K253" s="255"/>
      <c r="L253" s="260"/>
      <c r="M253" s="261"/>
      <c r="N253" s="262"/>
      <c r="O253" s="262"/>
      <c r="P253" s="262"/>
      <c r="Q253" s="262"/>
      <c r="R253" s="262"/>
      <c r="S253" s="262"/>
      <c r="T253" s="26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4" t="s">
        <v>243</v>
      </c>
      <c r="AU253" s="264" t="s">
        <v>85</v>
      </c>
      <c r="AV253" s="14" t="s">
        <v>85</v>
      </c>
      <c r="AW253" s="14" t="s">
        <v>32</v>
      </c>
      <c r="AX253" s="14" t="s">
        <v>76</v>
      </c>
      <c r="AY253" s="264" t="s">
        <v>203</v>
      </c>
    </row>
    <row r="254" s="15" customFormat="1">
      <c r="A254" s="15"/>
      <c r="B254" s="265"/>
      <c r="C254" s="266"/>
      <c r="D254" s="245" t="s">
        <v>243</v>
      </c>
      <c r="E254" s="267" t="s">
        <v>1</v>
      </c>
      <c r="F254" s="268" t="s">
        <v>247</v>
      </c>
      <c r="G254" s="266"/>
      <c r="H254" s="269">
        <v>4893</v>
      </c>
      <c r="I254" s="270"/>
      <c r="J254" s="266"/>
      <c r="K254" s="266"/>
      <c r="L254" s="271"/>
      <c r="M254" s="272"/>
      <c r="N254" s="273"/>
      <c r="O254" s="273"/>
      <c r="P254" s="273"/>
      <c r="Q254" s="273"/>
      <c r="R254" s="273"/>
      <c r="S254" s="273"/>
      <c r="T254" s="274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75" t="s">
        <v>243</v>
      </c>
      <c r="AU254" s="275" t="s">
        <v>85</v>
      </c>
      <c r="AV254" s="15" t="s">
        <v>209</v>
      </c>
      <c r="AW254" s="15" t="s">
        <v>32</v>
      </c>
      <c r="AX254" s="15" t="s">
        <v>83</v>
      </c>
      <c r="AY254" s="275" t="s">
        <v>203</v>
      </c>
    </row>
    <row r="255" s="2" customFormat="1" ht="16.5" customHeight="1">
      <c r="A255" s="39"/>
      <c r="B255" s="40"/>
      <c r="C255" s="229" t="s">
        <v>225</v>
      </c>
      <c r="D255" s="229" t="s">
        <v>205</v>
      </c>
      <c r="E255" s="230" t="s">
        <v>330</v>
      </c>
      <c r="F255" s="231" t="s">
        <v>331</v>
      </c>
      <c r="G255" s="232" t="s">
        <v>213</v>
      </c>
      <c r="H255" s="233">
        <v>71.599999999999994</v>
      </c>
      <c r="I255" s="234"/>
      <c r="J255" s="235">
        <f>ROUND(I255*H255,2)</f>
        <v>0</v>
      </c>
      <c r="K255" s="236"/>
      <c r="L255" s="45"/>
      <c r="M255" s="237" t="s">
        <v>1</v>
      </c>
      <c r="N255" s="238" t="s">
        <v>41</v>
      </c>
      <c r="O255" s="92"/>
      <c r="P255" s="239">
        <f>O255*H255</f>
        <v>0</v>
      </c>
      <c r="Q255" s="239">
        <v>0.00084999999999999995</v>
      </c>
      <c r="R255" s="239">
        <f>Q255*H255</f>
        <v>0.06085999999999999</v>
      </c>
      <c r="S255" s="239">
        <v>0</v>
      </c>
      <c r="T255" s="240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1" t="s">
        <v>209</v>
      </c>
      <c r="AT255" s="241" t="s">
        <v>205</v>
      </c>
      <c r="AU255" s="241" t="s">
        <v>85</v>
      </c>
      <c r="AY255" s="18" t="s">
        <v>203</v>
      </c>
      <c r="BE255" s="242">
        <f>IF(N255="základní",J255,0)</f>
        <v>0</v>
      </c>
      <c r="BF255" s="242">
        <f>IF(N255="snížená",J255,0)</f>
        <v>0</v>
      </c>
      <c r="BG255" s="242">
        <f>IF(N255="zákl. přenesená",J255,0)</f>
        <v>0</v>
      </c>
      <c r="BH255" s="242">
        <f>IF(N255="sníž. přenesená",J255,0)</f>
        <v>0</v>
      </c>
      <c r="BI255" s="242">
        <f>IF(N255="nulová",J255,0)</f>
        <v>0</v>
      </c>
      <c r="BJ255" s="18" t="s">
        <v>83</v>
      </c>
      <c r="BK255" s="242">
        <f>ROUND(I255*H255,2)</f>
        <v>0</v>
      </c>
      <c r="BL255" s="18" t="s">
        <v>209</v>
      </c>
      <c r="BM255" s="241" t="s">
        <v>332</v>
      </c>
    </row>
    <row r="256" s="2" customFormat="1" ht="24.15" customHeight="1">
      <c r="A256" s="39"/>
      <c r="B256" s="40"/>
      <c r="C256" s="229" t="s">
        <v>445</v>
      </c>
      <c r="D256" s="229" t="s">
        <v>205</v>
      </c>
      <c r="E256" s="230" t="s">
        <v>334</v>
      </c>
      <c r="F256" s="231" t="s">
        <v>335</v>
      </c>
      <c r="G256" s="232" t="s">
        <v>336</v>
      </c>
      <c r="H256" s="233">
        <v>3042</v>
      </c>
      <c r="I256" s="234"/>
      <c r="J256" s="235">
        <f>ROUND(I256*H256,2)</f>
        <v>0</v>
      </c>
      <c r="K256" s="236"/>
      <c r="L256" s="45"/>
      <c r="M256" s="237" t="s">
        <v>1</v>
      </c>
      <c r="N256" s="238" t="s">
        <v>41</v>
      </c>
      <c r="O256" s="92"/>
      <c r="P256" s="239">
        <f>O256*H256</f>
        <v>0</v>
      </c>
      <c r="Q256" s="239">
        <v>0.0015</v>
      </c>
      <c r="R256" s="239">
        <f>Q256*H256</f>
        <v>4.5629999999999997</v>
      </c>
      <c r="S256" s="239">
        <v>0</v>
      </c>
      <c r="T256" s="240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1" t="s">
        <v>209</v>
      </c>
      <c r="AT256" s="241" t="s">
        <v>205</v>
      </c>
      <c r="AU256" s="241" t="s">
        <v>85</v>
      </c>
      <c r="AY256" s="18" t="s">
        <v>203</v>
      </c>
      <c r="BE256" s="242">
        <f>IF(N256="základní",J256,0)</f>
        <v>0</v>
      </c>
      <c r="BF256" s="242">
        <f>IF(N256="snížená",J256,0)</f>
        <v>0</v>
      </c>
      <c r="BG256" s="242">
        <f>IF(N256="zákl. přenesená",J256,0)</f>
        <v>0</v>
      </c>
      <c r="BH256" s="242">
        <f>IF(N256="sníž. přenesená",J256,0)</f>
        <v>0</v>
      </c>
      <c r="BI256" s="242">
        <f>IF(N256="nulová",J256,0)</f>
        <v>0</v>
      </c>
      <c r="BJ256" s="18" t="s">
        <v>83</v>
      </c>
      <c r="BK256" s="242">
        <f>ROUND(I256*H256,2)</f>
        <v>0</v>
      </c>
      <c r="BL256" s="18" t="s">
        <v>209</v>
      </c>
      <c r="BM256" s="241" t="s">
        <v>337</v>
      </c>
    </row>
    <row r="257" s="2" customFormat="1" ht="16.5" customHeight="1">
      <c r="A257" s="39"/>
      <c r="B257" s="40"/>
      <c r="C257" s="229" t="s">
        <v>452</v>
      </c>
      <c r="D257" s="229" t="s">
        <v>205</v>
      </c>
      <c r="E257" s="230" t="s">
        <v>2667</v>
      </c>
      <c r="F257" s="231" t="s">
        <v>2668</v>
      </c>
      <c r="G257" s="232" t="s">
        <v>213</v>
      </c>
      <c r="H257" s="233">
        <v>2282.2579999999998</v>
      </c>
      <c r="I257" s="234"/>
      <c r="J257" s="235">
        <f>ROUND(I257*H257,2)</f>
        <v>0</v>
      </c>
      <c r="K257" s="236"/>
      <c r="L257" s="45"/>
      <c r="M257" s="237" t="s">
        <v>1</v>
      </c>
      <c r="N257" s="238" t="s">
        <v>41</v>
      </c>
      <c r="O257" s="92"/>
      <c r="P257" s="239">
        <f>O257*H257</f>
        <v>0</v>
      </c>
      <c r="Q257" s="239">
        <v>0.00025999999999999998</v>
      </c>
      <c r="R257" s="239">
        <f>Q257*H257</f>
        <v>0.59338707999999984</v>
      </c>
      <c r="S257" s="239">
        <v>0</v>
      </c>
      <c r="T257" s="240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1" t="s">
        <v>209</v>
      </c>
      <c r="AT257" s="241" t="s">
        <v>205</v>
      </c>
      <c r="AU257" s="241" t="s">
        <v>85</v>
      </c>
      <c r="AY257" s="18" t="s">
        <v>203</v>
      </c>
      <c r="BE257" s="242">
        <f>IF(N257="základní",J257,0)</f>
        <v>0</v>
      </c>
      <c r="BF257" s="242">
        <f>IF(N257="snížená",J257,0)</f>
        <v>0</v>
      </c>
      <c r="BG257" s="242">
        <f>IF(N257="zákl. přenesená",J257,0)</f>
        <v>0</v>
      </c>
      <c r="BH257" s="242">
        <f>IF(N257="sníž. přenesená",J257,0)</f>
        <v>0</v>
      </c>
      <c r="BI257" s="242">
        <f>IF(N257="nulová",J257,0)</f>
        <v>0</v>
      </c>
      <c r="BJ257" s="18" t="s">
        <v>83</v>
      </c>
      <c r="BK257" s="242">
        <f>ROUND(I257*H257,2)</f>
        <v>0</v>
      </c>
      <c r="BL257" s="18" t="s">
        <v>209</v>
      </c>
      <c r="BM257" s="241" t="s">
        <v>825</v>
      </c>
    </row>
    <row r="258" s="14" customFormat="1">
      <c r="A258" s="14"/>
      <c r="B258" s="254"/>
      <c r="C258" s="255"/>
      <c r="D258" s="245" t="s">
        <v>243</v>
      </c>
      <c r="E258" s="256" t="s">
        <v>1</v>
      </c>
      <c r="F258" s="257" t="s">
        <v>2669</v>
      </c>
      <c r="G258" s="255"/>
      <c r="H258" s="258">
        <v>22</v>
      </c>
      <c r="I258" s="259"/>
      <c r="J258" s="255"/>
      <c r="K258" s="255"/>
      <c r="L258" s="260"/>
      <c r="M258" s="261"/>
      <c r="N258" s="262"/>
      <c r="O258" s="262"/>
      <c r="P258" s="262"/>
      <c r="Q258" s="262"/>
      <c r="R258" s="262"/>
      <c r="S258" s="262"/>
      <c r="T258" s="263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4" t="s">
        <v>243</v>
      </c>
      <c r="AU258" s="264" t="s">
        <v>85</v>
      </c>
      <c r="AV258" s="14" t="s">
        <v>85</v>
      </c>
      <c r="AW258" s="14" t="s">
        <v>32</v>
      </c>
      <c r="AX258" s="14" t="s">
        <v>76</v>
      </c>
      <c r="AY258" s="264" t="s">
        <v>203</v>
      </c>
    </row>
    <row r="259" s="14" customFormat="1">
      <c r="A259" s="14"/>
      <c r="B259" s="254"/>
      <c r="C259" s="255"/>
      <c r="D259" s="245" t="s">
        <v>243</v>
      </c>
      <c r="E259" s="256" t="s">
        <v>1</v>
      </c>
      <c r="F259" s="257" t="s">
        <v>2670</v>
      </c>
      <c r="G259" s="255"/>
      <c r="H259" s="258">
        <v>2260.2579999999998</v>
      </c>
      <c r="I259" s="259"/>
      <c r="J259" s="255"/>
      <c r="K259" s="255"/>
      <c r="L259" s="260"/>
      <c r="M259" s="261"/>
      <c r="N259" s="262"/>
      <c r="O259" s="262"/>
      <c r="P259" s="262"/>
      <c r="Q259" s="262"/>
      <c r="R259" s="262"/>
      <c r="S259" s="262"/>
      <c r="T259" s="263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4" t="s">
        <v>243</v>
      </c>
      <c r="AU259" s="264" t="s">
        <v>85</v>
      </c>
      <c r="AV259" s="14" t="s">
        <v>85</v>
      </c>
      <c r="AW259" s="14" t="s">
        <v>32</v>
      </c>
      <c r="AX259" s="14" t="s">
        <v>76</v>
      </c>
      <c r="AY259" s="264" t="s">
        <v>203</v>
      </c>
    </row>
    <row r="260" s="15" customFormat="1">
      <c r="A260" s="15"/>
      <c r="B260" s="265"/>
      <c r="C260" s="266"/>
      <c r="D260" s="245" t="s">
        <v>243</v>
      </c>
      <c r="E260" s="267" t="s">
        <v>1</v>
      </c>
      <c r="F260" s="268" t="s">
        <v>247</v>
      </c>
      <c r="G260" s="266"/>
      <c r="H260" s="269">
        <v>2282.2579999999998</v>
      </c>
      <c r="I260" s="270"/>
      <c r="J260" s="266"/>
      <c r="K260" s="266"/>
      <c r="L260" s="271"/>
      <c r="M260" s="272"/>
      <c r="N260" s="273"/>
      <c r="O260" s="273"/>
      <c r="P260" s="273"/>
      <c r="Q260" s="273"/>
      <c r="R260" s="273"/>
      <c r="S260" s="273"/>
      <c r="T260" s="274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75" t="s">
        <v>243</v>
      </c>
      <c r="AU260" s="275" t="s">
        <v>85</v>
      </c>
      <c r="AV260" s="15" t="s">
        <v>209</v>
      </c>
      <c r="AW260" s="15" t="s">
        <v>32</v>
      </c>
      <c r="AX260" s="15" t="s">
        <v>83</v>
      </c>
      <c r="AY260" s="275" t="s">
        <v>203</v>
      </c>
    </row>
    <row r="261" s="2" customFormat="1" ht="24.15" customHeight="1">
      <c r="A261" s="39"/>
      <c r="B261" s="40"/>
      <c r="C261" s="229" t="s">
        <v>458</v>
      </c>
      <c r="D261" s="229" t="s">
        <v>205</v>
      </c>
      <c r="E261" s="230" t="s">
        <v>2671</v>
      </c>
      <c r="F261" s="231" t="s">
        <v>2672</v>
      </c>
      <c r="G261" s="232" t="s">
        <v>336</v>
      </c>
      <c r="H261" s="233">
        <v>1185.2000000000001</v>
      </c>
      <c r="I261" s="234"/>
      <c r="J261" s="235">
        <f>ROUND(I261*H261,2)</f>
        <v>0</v>
      </c>
      <c r="K261" s="236"/>
      <c r="L261" s="45"/>
      <c r="M261" s="237" t="s">
        <v>1</v>
      </c>
      <c r="N261" s="238" t="s">
        <v>41</v>
      </c>
      <c r="O261" s="92"/>
      <c r="P261" s="239">
        <f>O261*H261</f>
        <v>0</v>
      </c>
      <c r="Q261" s="239">
        <v>0</v>
      </c>
      <c r="R261" s="239">
        <f>Q261*H261</f>
        <v>0</v>
      </c>
      <c r="S261" s="239">
        <v>0</v>
      </c>
      <c r="T261" s="240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1" t="s">
        <v>209</v>
      </c>
      <c r="AT261" s="241" t="s">
        <v>205</v>
      </c>
      <c r="AU261" s="241" t="s">
        <v>85</v>
      </c>
      <c r="AY261" s="18" t="s">
        <v>203</v>
      </c>
      <c r="BE261" s="242">
        <f>IF(N261="základní",J261,0)</f>
        <v>0</v>
      </c>
      <c r="BF261" s="242">
        <f>IF(N261="snížená",J261,0)</f>
        <v>0</v>
      </c>
      <c r="BG261" s="242">
        <f>IF(N261="zákl. přenesená",J261,0)</f>
        <v>0</v>
      </c>
      <c r="BH261" s="242">
        <f>IF(N261="sníž. přenesená",J261,0)</f>
        <v>0</v>
      </c>
      <c r="BI261" s="242">
        <f>IF(N261="nulová",J261,0)</f>
        <v>0</v>
      </c>
      <c r="BJ261" s="18" t="s">
        <v>83</v>
      </c>
      <c r="BK261" s="242">
        <f>ROUND(I261*H261,2)</f>
        <v>0</v>
      </c>
      <c r="BL261" s="18" t="s">
        <v>209</v>
      </c>
      <c r="BM261" s="241" t="s">
        <v>833</v>
      </c>
    </row>
    <row r="262" s="14" customFormat="1">
      <c r="A262" s="14"/>
      <c r="B262" s="254"/>
      <c r="C262" s="255"/>
      <c r="D262" s="245" t="s">
        <v>243</v>
      </c>
      <c r="E262" s="256" t="s">
        <v>1</v>
      </c>
      <c r="F262" s="257" t="s">
        <v>2673</v>
      </c>
      <c r="G262" s="255"/>
      <c r="H262" s="258">
        <v>1185.2000000000001</v>
      </c>
      <c r="I262" s="259"/>
      <c r="J262" s="255"/>
      <c r="K262" s="255"/>
      <c r="L262" s="260"/>
      <c r="M262" s="261"/>
      <c r="N262" s="262"/>
      <c r="O262" s="262"/>
      <c r="P262" s="262"/>
      <c r="Q262" s="262"/>
      <c r="R262" s="262"/>
      <c r="S262" s="262"/>
      <c r="T262" s="263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4" t="s">
        <v>243</v>
      </c>
      <c r="AU262" s="264" t="s">
        <v>85</v>
      </c>
      <c r="AV262" s="14" t="s">
        <v>85</v>
      </c>
      <c r="AW262" s="14" t="s">
        <v>32</v>
      </c>
      <c r="AX262" s="14" t="s">
        <v>76</v>
      </c>
      <c r="AY262" s="264" t="s">
        <v>203</v>
      </c>
    </row>
    <row r="263" s="15" customFormat="1">
      <c r="A263" s="15"/>
      <c r="B263" s="265"/>
      <c r="C263" s="266"/>
      <c r="D263" s="245" t="s">
        <v>243</v>
      </c>
      <c r="E263" s="267" t="s">
        <v>1</v>
      </c>
      <c r="F263" s="268" t="s">
        <v>247</v>
      </c>
      <c r="G263" s="266"/>
      <c r="H263" s="269">
        <v>1185.2000000000001</v>
      </c>
      <c r="I263" s="270"/>
      <c r="J263" s="266"/>
      <c r="K263" s="266"/>
      <c r="L263" s="271"/>
      <c r="M263" s="272"/>
      <c r="N263" s="273"/>
      <c r="O263" s="273"/>
      <c r="P263" s="273"/>
      <c r="Q263" s="273"/>
      <c r="R263" s="273"/>
      <c r="S263" s="273"/>
      <c r="T263" s="274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75" t="s">
        <v>243</v>
      </c>
      <c r="AU263" s="275" t="s">
        <v>85</v>
      </c>
      <c r="AV263" s="15" t="s">
        <v>209</v>
      </c>
      <c r="AW263" s="15" t="s">
        <v>32</v>
      </c>
      <c r="AX263" s="15" t="s">
        <v>83</v>
      </c>
      <c r="AY263" s="275" t="s">
        <v>203</v>
      </c>
    </row>
    <row r="264" s="2" customFormat="1" ht="16.5" customHeight="1">
      <c r="A264" s="39"/>
      <c r="B264" s="40"/>
      <c r="C264" s="281" t="s">
        <v>462</v>
      </c>
      <c r="D264" s="281" t="s">
        <v>643</v>
      </c>
      <c r="E264" s="282" t="s">
        <v>2674</v>
      </c>
      <c r="F264" s="283" t="s">
        <v>2675</v>
      </c>
      <c r="G264" s="284" t="s">
        <v>336</v>
      </c>
      <c r="H264" s="285">
        <v>1303.72</v>
      </c>
      <c r="I264" s="286"/>
      <c r="J264" s="287">
        <f>ROUND(I264*H264,2)</f>
        <v>0</v>
      </c>
      <c r="K264" s="288"/>
      <c r="L264" s="289"/>
      <c r="M264" s="290" t="s">
        <v>1</v>
      </c>
      <c r="N264" s="291" t="s">
        <v>41</v>
      </c>
      <c r="O264" s="92"/>
      <c r="P264" s="239">
        <f>O264*H264</f>
        <v>0</v>
      </c>
      <c r="Q264" s="239">
        <v>3.0000000000000001E-05</v>
      </c>
      <c r="R264" s="239">
        <f>Q264*H264</f>
        <v>0.039111600000000003</v>
      </c>
      <c r="S264" s="239">
        <v>0</v>
      </c>
      <c r="T264" s="240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1" t="s">
        <v>234</v>
      </c>
      <c r="AT264" s="241" t="s">
        <v>643</v>
      </c>
      <c r="AU264" s="241" t="s">
        <v>85</v>
      </c>
      <c r="AY264" s="18" t="s">
        <v>203</v>
      </c>
      <c r="BE264" s="242">
        <f>IF(N264="základní",J264,0)</f>
        <v>0</v>
      </c>
      <c r="BF264" s="242">
        <f>IF(N264="snížená",J264,0)</f>
        <v>0</v>
      </c>
      <c r="BG264" s="242">
        <f>IF(N264="zákl. přenesená",J264,0)</f>
        <v>0</v>
      </c>
      <c r="BH264" s="242">
        <f>IF(N264="sníž. přenesená",J264,0)</f>
        <v>0</v>
      </c>
      <c r="BI264" s="242">
        <f>IF(N264="nulová",J264,0)</f>
        <v>0</v>
      </c>
      <c r="BJ264" s="18" t="s">
        <v>83</v>
      </c>
      <c r="BK264" s="242">
        <f>ROUND(I264*H264,2)</f>
        <v>0</v>
      </c>
      <c r="BL264" s="18" t="s">
        <v>209</v>
      </c>
      <c r="BM264" s="241" t="s">
        <v>841</v>
      </c>
    </row>
    <row r="265" s="14" customFormat="1">
      <c r="A265" s="14"/>
      <c r="B265" s="254"/>
      <c r="C265" s="255"/>
      <c r="D265" s="245" t="s">
        <v>243</v>
      </c>
      <c r="E265" s="256" t="s">
        <v>1</v>
      </c>
      <c r="F265" s="257" t="s">
        <v>2676</v>
      </c>
      <c r="G265" s="255"/>
      <c r="H265" s="258">
        <v>1303.72</v>
      </c>
      <c r="I265" s="259"/>
      <c r="J265" s="255"/>
      <c r="K265" s="255"/>
      <c r="L265" s="260"/>
      <c r="M265" s="261"/>
      <c r="N265" s="262"/>
      <c r="O265" s="262"/>
      <c r="P265" s="262"/>
      <c r="Q265" s="262"/>
      <c r="R265" s="262"/>
      <c r="S265" s="262"/>
      <c r="T265" s="263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4" t="s">
        <v>243</v>
      </c>
      <c r="AU265" s="264" t="s">
        <v>85</v>
      </c>
      <c r="AV265" s="14" t="s">
        <v>85</v>
      </c>
      <c r="AW265" s="14" t="s">
        <v>32</v>
      </c>
      <c r="AX265" s="14" t="s">
        <v>76</v>
      </c>
      <c r="AY265" s="264" t="s">
        <v>203</v>
      </c>
    </row>
    <row r="266" s="15" customFormat="1">
      <c r="A266" s="15"/>
      <c r="B266" s="265"/>
      <c r="C266" s="266"/>
      <c r="D266" s="245" t="s">
        <v>243</v>
      </c>
      <c r="E266" s="267" t="s">
        <v>1</v>
      </c>
      <c r="F266" s="268" t="s">
        <v>247</v>
      </c>
      <c r="G266" s="266"/>
      <c r="H266" s="269">
        <v>1303.72</v>
      </c>
      <c r="I266" s="270"/>
      <c r="J266" s="266"/>
      <c r="K266" s="266"/>
      <c r="L266" s="271"/>
      <c r="M266" s="272"/>
      <c r="N266" s="273"/>
      <c r="O266" s="273"/>
      <c r="P266" s="273"/>
      <c r="Q266" s="273"/>
      <c r="R266" s="273"/>
      <c r="S266" s="273"/>
      <c r="T266" s="274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75" t="s">
        <v>243</v>
      </c>
      <c r="AU266" s="275" t="s">
        <v>85</v>
      </c>
      <c r="AV266" s="15" t="s">
        <v>209</v>
      </c>
      <c r="AW266" s="15" t="s">
        <v>32</v>
      </c>
      <c r="AX266" s="15" t="s">
        <v>83</v>
      </c>
      <c r="AY266" s="275" t="s">
        <v>203</v>
      </c>
    </row>
    <row r="267" s="2" customFormat="1" ht="24.15" customHeight="1">
      <c r="A267" s="39"/>
      <c r="B267" s="40"/>
      <c r="C267" s="229" t="s">
        <v>466</v>
      </c>
      <c r="D267" s="229" t="s">
        <v>205</v>
      </c>
      <c r="E267" s="230" t="s">
        <v>2677</v>
      </c>
      <c r="F267" s="231" t="s">
        <v>2678</v>
      </c>
      <c r="G267" s="232" t="s">
        <v>336</v>
      </c>
      <c r="H267" s="233">
        <v>1185.2000000000001</v>
      </c>
      <c r="I267" s="234"/>
      <c r="J267" s="235">
        <f>ROUND(I267*H267,2)</f>
        <v>0</v>
      </c>
      <c r="K267" s="236"/>
      <c r="L267" s="45"/>
      <c r="M267" s="237" t="s">
        <v>1</v>
      </c>
      <c r="N267" s="238" t="s">
        <v>41</v>
      </c>
      <c r="O267" s="92"/>
      <c r="P267" s="239">
        <f>O267*H267</f>
        <v>0</v>
      </c>
      <c r="Q267" s="239">
        <v>0</v>
      </c>
      <c r="R267" s="239">
        <f>Q267*H267</f>
        <v>0</v>
      </c>
      <c r="S267" s="239">
        <v>0</v>
      </c>
      <c r="T267" s="240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1" t="s">
        <v>209</v>
      </c>
      <c r="AT267" s="241" t="s">
        <v>205</v>
      </c>
      <c r="AU267" s="241" t="s">
        <v>85</v>
      </c>
      <c r="AY267" s="18" t="s">
        <v>203</v>
      </c>
      <c r="BE267" s="242">
        <f>IF(N267="základní",J267,0)</f>
        <v>0</v>
      </c>
      <c r="BF267" s="242">
        <f>IF(N267="snížená",J267,0)</f>
        <v>0</v>
      </c>
      <c r="BG267" s="242">
        <f>IF(N267="zákl. přenesená",J267,0)</f>
        <v>0</v>
      </c>
      <c r="BH267" s="242">
        <f>IF(N267="sníž. přenesená",J267,0)</f>
        <v>0</v>
      </c>
      <c r="BI267" s="242">
        <f>IF(N267="nulová",J267,0)</f>
        <v>0</v>
      </c>
      <c r="BJ267" s="18" t="s">
        <v>83</v>
      </c>
      <c r="BK267" s="242">
        <f>ROUND(I267*H267,2)</f>
        <v>0</v>
      </c>
      <c r="BL267" s="18" t="s">
        <v>209</v>
      </c>
      <c r="BM267" s="241" t="s">
        <v>850</v>
      </c>
    </row>
    <row r="268" s="14" customFormat="1">
      <c r="A268" s="14"/>
      <c r="B268" s="254"/>
      <c r="C268" s="255"/>
      <c r="D268" s="245" t="s">
        <v>243</v>
      </c>
      <c r="E268" s="256" t="s">
        <v>1</v>
      </c>
      <c r="F268" s="257" t="s">
        <v>2679</v>
      </c>
      <c r="G268" s="255"/>
      <c r="H268" s="258">
        <v>1185.2000000000001</v>
      </c>
      <c r="I268" s="259"/>
      <c r="J268" s="255"/>
      <c r="K268" s="255"/>
      <c r="L268" s="260"/>
      <c r="M268" s="261"/>
      <c r="N268" s="262"/>
      <c r="O268" s="262"/>
      <c r="P268" s="262"/>
      <c r="Q268" s="262"/>
      <c r="R268" s="262"/>
      <c r="S268" s="262"/>
      <c r="T268" s="263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4" t="s">
        <v>243</v>
      </c>
      <c r="AU268" s="264" t="s">
        <v>85</v>
      </c>
      <c r="AV268" s="14" t="s">
        <v>85</v>
      </c>
      <c r="AW268" s="14" t="s">
        <v>32</v>
      </c>
      <c r="AX268" s="14" t="s">
        <v>76</v>
      </c>
      <c r="AY268" s="264" t="s">
        <v>203</v>
      </c>
    </row>
    <row r="269" s="15" customFormat="1">
      <c r="A269" s="15"/>
      <c r="B269" s="265"/>
      <c r="C269" s="266"/>
      <c r="D269" s="245" t="s">
        <v>243</v>
      </c>
      <c r="E269" s="267" t="s">
        <v>1</v>
      </c>
      <c r="F269" s="268" t="s">
        <v>247</v>
      </c>
      <c r="G269" s="266"/>
      <c r="H269" s="269">
        <v>1185.2000000000001</v>
      </c>
      <c r="I269" s="270"/>
      <c r="J269" s="266"/>
      <c r="K269" s="266"/>
      <c r="L269" s="271"/>
      <c r="M269" s="272"/>
      <c r="N269" s="273"/>
      <c r="O269" s="273"/>
      <c r="P269" s="273"/>
      <c r="Q269" s="273"/>
      <c r="R269" s="273"/>
      <c r="S269" s="273"/>
      <c r="T269" s="274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75" t="s">
        <v>243</v>
      </c>
      <c r="AU269" s="275" t="s">
        <v>85</v>
      </c>
      <c r="AV269" s="15" t="s">
        <v>209</v>
      </c>
      <c r="AW269" s="15" t="s">
        <v>32</v>
      </c>
      <c r="AX269" s="15" t="s">
        <v>83</v>
      </c>
      <c r="AY269" s="275" t="s">
        <v>203</v>
      </c>
    </row>
    <row r="270" s="2" customFormat="1" ht="16.5" customHeight="1">
      <c r="A270" s="39"/>
      <c r="B270" s="40"/>
      <c r="C270" s="281" t="s">
        <v>229</v>
      </c>
      <c r="D270" s="281" t="s">
        <v>643</v>
      </c>
      <c r="E270" s="282" t="s">
        <v>2680</v>
      </c>
      <c r="F270" s="283" t="s">
        <v>2681</v>
      </c>
      <c r="G270" s="284" t="s">
        <v>336</v>
      </c>
      <c r="H270" s="285">
        <v>1303.72</v>
      </c>
      <c r="I270" s="286"/>
      <c r="J270" s="287">
        <f>ROUND(I270*H270,2)</f>
        <v>0</v>
      </c>
      <c r="K270" s="288"/>
      <c r="L270" s="289"/>
      <c r="M270" s="290" t="s">
        <v>1</v>
      </c>
      <c r="N270" s="291" t="s">
        <v>41</v>
      </c>
      <c r="O270" s="92"/>
      <c r="P270" s="239">
        <f>O270*H270</f>
        <v>0</v>
      </c>
      <c r="Q270" s="239">
        <v>4.0000000000000003E-05</v>
      </c>
      <c r="R270" s="239">
        <f>Q270*H270</f>
        <v>0.052148800000000002</v>
      </c>
      <c r="S270" s="239">
        <v>0</v>
      </c>
      <c r="T270" s="240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41" t="s">
        <v>234</v>
      </c>
      <c r="AT270" s="241" t="s">
        <v>643</v>
      </c>
      <c r="AU270" s="241" t="s">
        <v>85</v>
      </c>
      <c r="AY270" s="18" t="s">
        <v>203</v>
      </c>
      <c r="BE270" s="242">
        <f>IF(N270="základní",J270,0)</f>
        <v>0</v>
      </c>
      <c r="BF270" s="242">
        <f>IF(N270="snížená",J270,0)</f>
        <v>0</v>
      </c>
      <c r="BG270" s="242">
        <f>IF(N270="zákl. přenesená",J270,0)</f>
        <v>0</v>
      </c>
      <c r="BH270" s="242">
        <f>IF(N270="sníž. přenesená",J270,0)</f>
        <v>0</v>
      </c>
      <c r="BI270" s="242">
        <f>IF(N270="nulová",J270,0)</f>
        <v>0</v>
      </c>
      <c r="BJ270" s="18" t="s">
        <v>83</v>
      </c>
      <c r="BK270" s="242">
        <f>ROUND(I270*H270,2)</f>
        <v>0</v>
      </c>
      <c r="BL270" s="18" t="s">
        <v>209</v>
      </c>
      <c r="BM270" s="241" t="s">
        <v>858</v>
      </c>
    </row>
    <row r="271" s="14" customFormat="1">
      <c r="A271" s="14"/>
      <c r="B271" s="254"/>
      <c r="C271" s="255"/>
      <c r="D271" s="245" t="s">
        <v>243</v>
      </c>
      <c r="E271" s="256" t="s">
        <v>1</v>
      </c>
      <c r="F271" s="257" t="s">
        <v>2682</v>
      </c>
      <c r="G271" s="255"/>
      <c r="H271" s="258">
        <v>1303.72</v>
      </c>
      <c r="I271" s="259"/>
      <c r="J271" s="255"/>
      <c r="K271" s="255"/>
      <c r="L271" s="260"/>
      <c r="M271" s="261"/>
      <c r="N271" s="262"/>
      <c r="O271" s="262"/>
      <c r="P271" s="262"/>
      <c r="Q271" s="262"/>
      <c r="R271" s="262"/>
      <c r="S271" s="262"/>
      <c r="T271" s="263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4" t="s">
        <v>243</v>
      </c>
      <c r="AU271" s="264" t="s">
        <v>85</v>
      </c>
      <c r="AV271" s="14" t="s">
        <v>85</v>
      </c>
      <c r="AW271" s="14" t="s">
        <v>32</v>
      </c>
      <c r="AX271" s="14" t="s">
        <v>76</v>
      </c>
      <c r="AY271" s="264" t="s">
        <v>203</v>
      </c>
    </row>
    <row r="272" s="15" customFormat="1">
      <c r="A272" s="15"/>
      <c r="B272" s="265"/>
      <c r="C272" s="266"/>
      <c r="D272" s="245" t="s">
        <v>243</v>
      </c>
      <c r="E272" s="267" t="s">
        <v>1</v>
      </c>
      <c r="F272" s="268" t="s">
        <v>247</v>
      </c>
      <c r="G272" s="266"/>
      <c r="H272" s="269">
        <v>1303.72</v>
      </c>
      <c r="I272" s="270"/>
      <c r="J272" s="266"/>
      <c r="K272" s="266"/>
      <c r="L272" s="271"/>
      <c r="M272" s="272"/>
      <c r="N272" s="273"/>
      <c r="O272" s="273"/>
      <c r="P272" s="273"/>
      <c r="Q272" s="273"/>
      <c r="R272" s="273"/>
      <c r="S272" s="273"/>
      <c r="T272" s="274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75" t="s">
        <v>243</v>
      </c>
      <c r="AU272" s="275" t="s">
        <v>85</v>
      </c>
      <c r="AV272" s="15" t="s">
        <v>209</v>
      </c>
      <c r="AW272" s="15" t="s">
        <v>32</v>
      </c>
      <c r="AX272" s="15" t="s">
        <v>83</v>
      </c>
      <c r="AY272" s="275" t="s">
        <v>203</v>
      </c>
    </row>
    <row r="273" s="2" customFormat="1" ht="33" customHeight="1">
      <c r="A273" s="39"/>
      <c r="B273" s="40"/>
      <c r="C273" s="229" t="s">
        <v>477</v>
      </c>
      <c r="D273" s="229" t="s">
        <v>205</v>
      </c>
      <c r="E273" s="230" t="s">
        <v>2683</v>
      </c>
      <c r="F273" s="231" t="s">
        <v>2684</v>
      </c>
      <c r="G273" s="232" t="s">
        <v>213</v>
      </c>
      <c r="H273" s="233">
        <v>22</v>
      </c>
      <c r="I273" s="234"/>
      <c r="J273" s="235">
        <f>ROUND(I273*H273,2)</f>
        <v>0</v>
      </c>
      <c r="K273" s="236"/>
      <c r="L273" s="45"/>
      <c r="M273" s="237" t="s">
        <v>1</v>
      </c>
      <c r="N273" s="238" t="s">
        <v>41</v>
      </c>
      <c r="O273" s="92"/>
      <c r="P273" s="239">
        <f>O273*H273</f>
        <v>0</v>
      </c>
      <c r="Q273" s="239">
        <v>0.011599999999999999</v>
      </c>
      <c r="R273" s="239">
        <f>Q273*H273</f>
        <v>0.25519999999999998</v>
      </c>
      <c r="S273" s="239">
        <v>0</v>
      </c>
      <c r="T273" s="240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41" t="s">
        <v>209</v>
      </c>
      <c r="AT273" s="241" t="s">
        <v>205</v>
      </c>
      <c r="AU273" s="241" t="s">
        <v>85</v>
      </c>
      <c r="AY273" s="18" t="s">
        <v>203</v>
      </c>
      <c r="BE273" s="242">
        <f>IF(N273="základní",J273,0)</f>
        <v>0</v>
      </c>
      <c r="BF273" s="242">
        <f>IF(N273="snížená",J273,0)</f>
        <v>0</v>
      </c>
      <c r="BG273" s="242">
        <f>IF(N273="zákl. přenesená",J273,0)</f>
        <v>0</v>
      </c>
      <c r="BH273" s="242">
        <f>IF(N273="sníž. přenesená",J273,0)</f>
        <v>0</v>
      </c>
      <c r="BI273" s="242">
        <f>IF(N273="nulová",J273,0)</f>
        <v>0</v>
      </c>
      <c r="BJ273" s="18" t="s">
        <v>83</v>
      </c>
      <c r="BK273" s="242">
        <f>ROUND(I273*H273,2)</f>
        <v>0</v>
      </c>
      <c r="BL273" s="18" t="s">
        <v>209</v>
      </c>
      <c r="BM273" s="241" t="s">
        <v>882</v>
      </c>
    </row>
    <row r="274" s="14" customFormat="1">
      <c r="A274" s="14"/>
      <c r="B274" s="254"/>
      <c r="C274" s="255"/>
      <c r="D274" s="245" t="s">
        <v>243</v>
      </c>
      <c r="E274" s="256" t="s">
        <v>1</v>
      </c>
      <c r="F274" s="257" t="s">
        <v>2669</v>
      </c>
      <c r="G274" s="255"/>
      <c r="H274" s="258">
        <v>22</v>
      </c>
      <c r="I274" s="259"/>
      <c r="J274" s="255"/>
      <c r="K274" s="255"/>
      <c r="L274" s="260"/>
      <c r="M274" s="261"/>
      <c r="N274" s="262"/>
      <c r="O274" s="262"/>
      <c r="P274" s="262"/>
      <c r="Q274" s="262"/>
      <c r="R274" s="262"/>
      <c r="S274" s="262"/>
      <c r="T274" s="263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4" t="s">
        <v>243</v>
      </c>
      <c r="AU274" s="264" t="s">
        <v>85</v>
      </c>
      <c r="AV274" s="14" t="s">
        <v>85</v>
      </c>
      <c r="AW274" s="14" t="s">
        <v>32</v>
      </c>
      <c r="AX274" s="14" t="s">
        <v>76</v>
      </c>
      <c r="AY274" s="264" t="s">
        <v>203</v>
      </c>
    </row>
    <row r="275" s="15" customFormat="1">
      <c r="A275" s="15"/>
      <c r="B275" s="265"/>
      <c r="C275" s="266"/>
      <c r="D275" s="245" t="s">
        <v>243</v>
      </c>
      <c r="E275" s="267" t="s">
        <v>1</v>
      </c>
      <c r="F275" s="268" t="s">
        <v>247</v>
      </c>
      <c r="G275" s="266"/>
      <c r="H275" s="269">
        <v>22</v>
      </c>
      <c r="I275" s="270"/>
      <c r="J275" s="266"/>
      <c r="K275" s="266"/>
      <c r="L275" s="271"/>
      <c r="M275" s="272"/>
      <c r="N275" s="273"/>
      <c r="O275" s="273"/>
      <c r="P275" s="273"/>
      <c r="Q275" s="273"/>
      <c r="R275" s="273"/>
      <c r="S275" s="273"/>
      <c r="T275" s="274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75" t="s">
        <v>243</v>
      </c>
      <c r="AU275" s="275" t="s">
        <v>85</v>
      </c>
      <c r="AV275" s="15" t="s">
        <v>209</v>
      </c>
      <c r="AW275" s="15" t="s">
        <v>32</v>
      </c>
      <c r="AX275" s="15" t="s">
        <v>83</v>
      </c>
      <c r="AY275" s="275" t="s">
        <v>203</v>
      </c>
    </row>
    <row r="276" s="2" customFormat="1" ht="24.15" customHeight="1">
      <c r="A276" s="39"/>
      <c r="B276" s="40"/>
      <c r="C276" s="281" t="s">
        <v>233</v>
      </c>
      <c r="D276" s="281" t="s">
        <v>643</v>
      </c>
      <c r="E276" s="282" t="s">
        <v>2685</v>
      </c>
      <c r="F276" s="283" t="s">
        <v>2686</v>
      </c>
      <c r="G276" s="284" t="s">
        <v>213</v>
      </c>
      <c r="H276" s="285">
        <v>24.199999999999999</v>
      </c>
      <c r="I276" s="286"/>
      <c r="J276" s="287">
        <f>ROUND(I276*H276,2)</f>
        <v>0</v>
      </c>
      <c r="K276" s="288"/>
      <c r="L276" s="289"/>
      <c r="M276" s="290" t="s">
        <v>1</v>
      </c>
      <c r="N276" s="291" t="s">
        <v>41</v>
      </c>
      <c r="O276" s="92"/>
      <c r="P276" s="239">
        <f>O276*H276</f>
        <v>0</v>
      </c>
      <c r="Q276" s="239">
        <v>0.021999999999999999</v>
      </c>
      <c r="R276" s="239">
        <f>Q276*H276</f>
        <v>0.53239999999999998</v>
      </c>
      <c r="S276" s="239">
        <v>0</v>
      </c>
      <c r="T276" s="240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41" t="s">
        <v>234</v>
      </c>
      <c r="AT276" s="241" t="s">
        <v>643</v>
      </c>
      <c r="AU276" s="241" t="s">
        <v>85</v>
      </c>
      <c r="AY276" s="18" t="s">
        <v>203</v>
      </c>
      <c r="BE276" s="242">
        <f>IF(N276="základní",J276,0)</f>
        <v>0</v>
      </c>
      <c r="BF276" s="242">
        <f>IF(N276="snížená",J276,0)</f>
        <v>0</v>
      </c>
      <c r="BG276" s="242">
        <f>IF(N276="zákl. přenesená",J276,0)</f>
        <v>0</v>
      </c>
      <c r="BH276" s="242">
        <f>IF(N276="sníž. přenesená",J276,0)</f>
        <v>0</v>
      </c>
      <c r="BI276" s="242">
        <f>IF(N276="nulová",J276,0)</f>
        <v>0</v>
      </c>
      <c r="BJ276" s="18" t="s">
        <v>83</v>
      </c>
      <c r="BK276" s="242">
        <f>ROUND(I276*H276,2)</f>
        <v>0</v>
      </c>
      <c r="BL276" s="18" t="s">
        <v>209</v>
      </c>
      <c r="BM276" s="241" t="s">
        <v>890</v>
      </c>
    </row>
    <row r="277" s="14" customFormat="1">
      <c r="A277" s="14"/>
      <c r="B277" s="254"/>
      <c r="C277" s="255"/>
      <c r="D277" s="245" t="s">
        <v>243</v>
      </c>
      <c r="E277" s="256" t="s">
        <v>1</v>
      </c>
      <c r="F277" s="257" t="s">
        <v>2687</v>
      </c>
      <c r="G277" s="255"/>
      <c r="H277" s="258">
        <v>24.199999999999999</v>
      </c>
      <c r="I277" s="259"/>
      <c r="J277" s="255"/>
      <c r="K277" s="255"/>
      <c r="L277" s="260"/>
      <c r="M277" s="261"/>
      <c r="N277" s="262"/>
      <c r="O277" s="262"/>
      <c r="P277" s="262"/>
      <c r="Q277" s="262"/>
      <c r="R277" s="262"/>
      <c r="S277" s="262"/>
      <c r="T277" s="263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4" t="s">
        <v>243</v>
      </c>
      <c r="AU277" s="264" t="s">
        <v>85</v>
      </c>
      <c r="AV277" s="14" t="s">
        <v>85</v>
      </c>
      <c r="AW277" s="14" t="s">
        <v>32</v>
      </c>
      <c r="AX277" s="14" t="s">
        <v>76</v>
      </c>
      <c r="AY277" s="264" t="s">
        <v>203</v>
      </c>
    </row>
    <row r="278" s="15" customFormat="1">
      <c r="A278" s="15"/>
      <c r="B278" s="265"/>
      <c r="C278" s="266"/>
      <c r="D278" s="245" t="s">
        <v>243</v>
      </c>
      <c r="E278" s="267" t="s">
        <v>1</v>
      </c>
      <c r="F278" s="268" t="s">
        <v>247</v>
      </c>
      <c r="G278" s="266"/>
      <c r="H278" s="269">
        <v>24.199999999999999</v>
      </c>
      <c r="I278" s="270"/>
      <c r="J278" s="266"/>
      <c r="K278" s="266"/>
      <c r="L278" s="271"/>
      <c r="M278" s="272"/>
      <c r="N278" s="273"/>
      <c r="O278" s="273"/>
      <c r="P278" s="273"/>
      <c r="Q278" s="273"/>
      <c r="R278" s="273"/>
      <c r="S278" s="273"/>
      <c r="T278" s="274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75" t="s">
        <v>243</v>
      </c>
      <c r="AU278" s="275" t="s">
        <v>85</v>
      </c>
      <c r="AV278" s="15" t="s">
        <v>209</v>
      </c>
      <c r="AW278" s="15" t="s">
        <v>32</v>
      </c>
      <c r="AX278" s="15" t="s">
        <v>83</v>
      </c>
      <c r="AY278" s="275" t="s">
        <v>203</v>
      </c>
    </row>
    <row r="279" s="2" customFormat="1" ht="33" customHeight="1">
      <c r="A279" s="39"/>
      <c r="B279" s="40"/>
      <c r="C279" s="229" t="s">
        <v>488</v>
      </c>
      <c r="D279" s="229" t="s">
        <v>205</v>
      </c>
      <c r="E279" s="230" t="s">
        <v>2688</v>
      </c>
      <c r="F279" s="231" t="s">
        <v>2689</v>
      </c>
      <c r="G279" s="232" t="s">
        <v>336</v>
      </c>
      <c r="H279" s="233">
        <v>433.495</v>
      </c>
      <c r="I279" s="234"/>
      <c r="J279" s="235">
        <f>ROUND(I279*H279,2)</f>
        <v>0</v>
      </c>
      <c r="K279" s="236"/>
      <c r="L279" s="45"/>
      <c r="M279" s="237" t="s">
        <v>1</v>
      </c>
      <c r="N279" s="238" t="s">
        <v>41</v>
      </c>
      <c r="O279" s="92"/>
      <c r="P279" s="239">
        <f>O279*H279</f>
        <v>0</v>
      </c>
      <c r="Q279" s="239">
        <v>0.0033899999999999998</v>
      </c>
      <c r="R279" s="239">
        <f>Q279*H279</f>
        <v>1.46954805</v>
      </c>
      <c r="S279" s="239">
        <v>0</v>
      </c>
      <c r="T279" s="240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41" t="s">
        <v>209</v>
      </c>
      <c r="AT279" s="241" t="s">
        <v>205</v>
      </c>
      <c r="AU279" s="241" t="s">
        <v>85</v>
      </c>
      <c r="AY279" s="18" t="s">
        <v>203</v>
      </c>
      <c r="BE279" s="242">
        <f>IF(N279="základní",J279,0)</f>
        <v>0</v>
      </c>
      <c r="BF279" s="242">
        <f>IF(N279="snížená",J279,0)</f>
        <v>0</v>
      </c>
      <c r="BG279" s="242">
        <f>IF(N279="zákl. přenesená",J279,0)</f>
        <v>0</v>
      </c>
      <c r="BH279" s="242">
        <f>IF(N279="sníž. přenesená",J279,0)</f>
        <v>0</v>
      </c>
      <c r="BI279" s="242">
        <f>IF(N279="nulová",J279,0)</f>
        <v>0</v>
      </c>
      <c r="BJ279" s="18" t="s">
        <v>83</v>
      </c>
      <c r="BK279" s="242">
        <f>ROUND(I279*H279,2)</f>
        <v>0</v>
      </c>
      <c r="BL279" s="18" t="s">
        <v>209</v>
      </c>
      <c r="BM279" s="241" t="s">
        <v>898</v>
      </c>
    </row>
    <row r="280" s="14" customFormat="1">
      <c r="A280" s="14"/>
      <c r="B280" s="254"/>
      <c r="C280" s="255"/>
      <c r="D280" s="245" t="s">
        <v>243</v>
      </c>
      <c r="E280" s="256" t="s">
        <v>1</v>
      </c>
      <c r="F280" s="257" t="s">
        <v>2690</v>
      </c>
      <c r="G280" s="255"/>
      <c r="H280" s="258">
        <v>433.495</v>
      </c>
      <c r="I280" s="259"/>
      <c r="J280" s="255"/>
      <c r="K280" s="255"/>
      <c r="L280" s="260"/>
      <c r="M280" s="261"/>
      <c r="N280" s="262"/>
      <c r="O280" s="262"/>
      <c r="P280" s="262"/>
      <c r="Q280" s="262"/>
      <c r="R280" s="262"/>
      <c r="S280" s="262"/>
      <c r="T280" s="263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4" t="s">
        <v>243</v>
      </c>
      <c r="AU280" s="264" t="s">
        <v>85</v>
      </c>
      <c r="AV280" s="14" t="s">
        <v>85</v>
      </c>
      <c r="AW280" s="14" t="s">
        <v>32</v>
      </c>
      <c r="AX280" s="14" t="s">
        <v>76</v>
      </c>
      <c r="AY280" s="264" t="s">
        <v>203</v>
      </c>
    </row>
    <row r="281" s="15" customFormat="1">
      <c r="A281" s="15"/>
      <c r="B281" s="265"/>
      <c r="C281" s="266"/>
      <c r="D281" s="245" t="s">
        <v>243</v>
      </c>
      <c r="E281" s="267" t="s">
        <v>1</v>
      </c>
      <c r="F281" s="268" t="s">
        <v>247</v>
      </c>
      <c r="G281" s="266"/>
      <c r="H281" s="269">
        <v>433.495</v>
      </c>
      <c r="I281" s="270"/>
      <c r="J281" s="266"/>
      <c r="K281" s="266"/>
      <c r="L281" s="271"/>
      <c r="M281" s="272"/>
      <c r="N281" s="273"/>
      <c r="O281" s="273"/>
      <c r="P281" s="273"/>
      <c r="Q281" s="273"/>
      <c r="R281" s="273"/>
      <c r="S281" s="273"/>
      <c r="T281" s="274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75" t="s">
        <v>243</v>
      </c>
      <c r="AU281" s="275" t="s">
        <v>85</v>
      </c>
      <c r="AV281" s="15" t="s">
        <v>209</v>
      </c>
      <c r="AW281" s="15" t="s">
        <v>32</v>
      </c>
      <c r="AX281" s="15" t="s">
        <v>83</v>
      </c>
      <c r="AY281" s="275" t="s">
        <v>203</v>
      </c>
    </row>
    <row r="282" s="2" customFormat="1" ht="24.15" customHeight="1">
      <c r="A282" s="39"/>
      <c r="B282" s="40"/>
      <c r="C282" s="281" t="s">
        <v>237</v>
      </c>
      <c r="D282" s="281" t="s">
        <v>643</v>
      </c>
      <c r="E282" s="282" t="s">
        <v>2691</v>
      </c>
      <c r="F282" s="283" t="s">
        <v>2692</v>
      </c>
      <c r="G282" s="284" t="s">
        <v>213</v>
      </c>
      <c r="H282" s="285">
        <v>214.58000000000001</v>
      </c>
      <c r="I282" s="286"/>
      <c r="J282" s="287">
        <f>ROUND(I282*H282,2)</f>
        <v>0</v>
      </c>
      <c r="K282" s="288"/>
      <c r="L282" s="289"/>
      <c r="M282" s="290" t="s">
        <v>1</v>
      </c>
      <c r="N282" s="291" t="s">
        <v>41</v>
      </c>
      <c r="O282" s="92"/>
      <c r="P282" s="239">
        <f>O282*H282</f>
        <v>0</v>
      </c>
      <c r="Q282" s="239">
        <v>0.0047999999999999996</v>
      </c>
      <c r="R282" s="239">
        <f>Q282*H282</f>
        <v>1.029984</v>
      </c>
      <c r="S282" s="239">
        <v>0</v>
      </c>
      <c r="T282" s="240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41" t="s">
        <v>234</v>
      </c>
      <c r="AT282" s="241" t="s">
        <v>643</v>
      </c>
      <c r="AU282" s="241" t="s">
        <v>85</v>
      </c>
      <c r="AY282" s="18" t="s">
        <v>203</v>
      </c>
      <c r="BE282" s="242">
        <f>IF(N282="základní",J282,0)</f>
        <v>0</v>
      </c>
      <c r="BF282" s="242">
        <f>IF(N282="snížená",J282,0)</f>
        <v>0</v>
      </c>
      <c r="BG282" s="242">
        <f>IF(N282="zákl. přenesená",J282,0)</f>
        <v>0</v>
      </c>
      <c r="BH282" s="242">
        <f>IF(N282="sníž. přenesená",J282,0)</f>
        <v>0</v>
      </c>
      <c r="BI282" s="242">
        <f>IF(N282="nulová",J282,0)</f>
        <v>0</v>
      </c>
      <c r="BJ282" s="18" t="s">
        <v>83</v>
      </c>
      <c r="BK282" s="242">
        <f>ROUND(I282*H282,2)</f>
        <v>0</v>
      </c>
      <c r="BL282" s="18" t="s">
        <v>209</v>
      </c>
      <c r="BM282" s="241" t="s">
        <v>906</v>
      </c>
    </row>
    <row r="283" s="14" customFormat="1">
      <c r="A283" s="14"/>
      <c r="B283" s="254"/>
      <c r="C283" s="255"/>
      <c r="D283" s="245" t="s">
        <v>243</v>
      </c>
      <c r="E283" s="256" t="s">
        <v>1</v>
      </c>
      <c r="F283" s="257" t="s">
        <v>2693</v>
      </c>
      <c r="G283" s="255"/>
      <c r="H283" s="258">
        <v>214.58000000000001</v>
      </c>
      <c r="I283" s="259"/>
      <c r="J283" s="255"/>
      <c r="K283" s="255"/>
      <c r="L283" s="260"/>
      <c r="M283" s="261"/>
      <c r="N283" s="262"/>
      <c r="O283" s="262"/>
      <c r="P283" s="262"/>
      <c r="Q283" s="262"/>
      <c r="R283" s="262"/>
      <c r="S283" s="262"/>
      <c r="T283" s="263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4" t="s">
        <v>243</v>
      </c>
      <c r="AU283" s="264" t="s">
        <v>85</v>
      </c>
      <c r="AV283" s="14" t="s">
        <v>85</v>
      </c>
      <c r="AW283" s="14" t="s">
        <v>32</v>
      </c>
      <c r="AX283" s="14" t="s">
        <v>76</v>
      </c>
      <c r="AY283" s="264" t="s">
        <v>203</v>
      </c>
    </row>
    <row r="284" s="15" customFormat="1">
      <c r="A284" s="15"/>
      <c r="B284" s="265"/>
      <c r="C284" s="266"/>
      <c r="D284" s="245" t="s">
        <v>243</v>
      </c>
      <c r="E284" s="267" t="s">
        <v>1</v>
      </c>
      <c r="F284" s="268" t="s">
        <v>247</v>
      </c>
      <c r="G284" s="266"/>
      <c r="H284" s="269">
        <v>214.58000000000001</v>
      </c>
      <c r="I284" s="270"/>
      <c r="J284" s="266"/>
      <c r="K284" s="266"/>
      <c r="L284" s="271"/>
      <c r="M284" s="272"/>
      <c r="N284" s="273"/>
      <c r="O284" s="273"/>
      <c r="P284" s="273"/>
      <c r="Q284" s="273"/>
      <c r="R284" s="273"/>
      <c r="S284" s="273"/>
      <c r="T284" s="274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75" t="s">
        <v>243</v>
      </c>
      <c r="AU284" s="275" t="s">
        <v>85</v>
      </c>
      <c r="AV284" s="15" t="s">
        <v>209</v>
      </c>
      <c r="AW284" s="15" t="s">
        <v>32</v>
      </c>
      <c r="AX284" s="15" t="s">
        <v>83</v>
      </c>
      <c r="AY284" s="275" t="s">
        <v>203</v>
      </c>
    </row>
    <row r="285" s="2" customFormat="1" ht="33" customHeight="1">
      <c r="A285" s="39"/>
      <c r="B285" s="40"/>
      <c r="C285" s="229" t="s">
        <v>497</v>
      </c>
      <c r="D285" s="229" t="s">
        <v>205</v>
      </c>
      <c r="E285" s="230" t="s">
        <v>2688</v>
      </c>
      <c r="F285" s="231" t="s">
        <v>2689</v>
      </c>
      <c r="G285" s="232" t="s">
        <v>336</v>
      </c>
      <c r="H285" s="233">
        <v>86.879999999999995</v>
      </c>
      <c r="I285" s="234"/>
      <c r="J285" s="235">
        <f>ROUND(I285*H285,2)</f>
        <v>0</v>
      </c>
      <c r="K285" s="236"/>
      <c r="L285" s="45"/>
      <c r="M285" s="237" t="s">
        <v>1</v>
      </c>
      <c r="N285" s="238" t="s">
        <v>41</v>
      </c>
      <c r="O285" s="92"/>
      <c r="P285" s="239">
        <f>O285*H285</f>
        <v>0</v>
      </c>
      <c r="Q285" s="239">
        <v>0.0033899999999999998</v>
      </c>
      <c r="R285" s="239">
        <f>Q285*H285</f>
        <v>0.29452319999999999</v>
      </c>
      <c r="S285" s="239">
        <v>0</v>
      </c>
      <c r="T285" s="240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41" t="s">
        <v>209</v>
      </c>
      <c r="AT285" s="241" t="s">
        <v>205</v>
      </c>
      <c r="AU285" s="241" t="s">
        <v>85</v>
      </c>
      <c r="AY285" s="18" t="s">
        <v>203</v>
      </c>
      <c r="BE285" s="242">
        <f>IF(N285="základní",J285,0)</f>
        <v>0</v>
      </c>
      <c r="BF285" s="242">
        <f>IF(N285="snížená",J285,0)</f>
        <v>0</v>
      </c>
      <c r="BG285" s="242">
        <f>IF(N285="zákl. přenesená",J285,0)</f>
        <v>0</v>
      </c>
      <c r="BH285" s="242">
        <f>IF(N285="sníž. přenesená",J285,0)</f>
        <v>0</v>
      </c>
      <c r="BI285" s="242">
        <f>IF(N285="nulová",J285,0)</f>
        <v>0</v>
      </c>
      <c r="BJ285" s="18" t="s">
        <v>83</v>
      </c>
      <c r="BK285" s="242">
        <f>ROUND(I285*H285,2)</f>
        <v>0</v>
      </c>
      <c r="BL285" s="18" t="s">
        <v>209</v>
      </c>
      <c r="BM285" s="241" t="s">
        <v>914</v>
      </c>
    </row>
    <row r="286" s="14" customFormat="1">
      <c r="A286" s="14"/>
      <c r="B286" s="254"/>
      <c r="C286" s="255"/>
      <c r="D286" s="245" t="s">
        <v>243</v>
      </c>
      <c r="E286" s="256" t="s">
        <v>1</v>
      </c>
      <c r="F286" s="257" t="s">
        <v>2694</v>
      </c>
      <c r="G286" s="255"/>
      <c r="H286" s="258">
        <v>86.879999999999995</v>
      </c>
      <c r="I286" s="259"/>
      <c r="J286" s="255"/>
      <c r="K286" s="255"/>
      <c r="L286" s="260"/>
      <c r="M286" s="261"/>
      <c r="N286" s="262"/>
      <c r="O286" s="262"/>
      <c r="P286" s="262"/>
      <c r="Q286" s="262"/>
      <c r="R286" s="262"/>
      <c r="S286" s="262"/>
      <c r="T286" s="26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4" t="s">
        <v>243</v>
      </c>
      <c r="AU286" s="264" t="s">
        <v>85</v>
      </c>
      <c r="AV286" s="14" t="s">
        <v>85</v>
      </c>
      <c r="AW286" s="14" t="s">
        <v>32</v>
      </c>
      <c r="AX286" s="14" t="s">
        <v>76</v>
      </c>
      <c r="AY286" s="264" t="s">
        <v>203</v>
      </c>
    </row>
    <row r="287" s="15" customFormat="1">
      <c r="A287" s="15"/>
      <c r="B287" s="265"/>
      <c r="C287" s="266"/>
      <c r="D287" s="245" t="s">
        <v>243</v>
      </c>
      <c r="E287" s="267" t="s">
        <v>1</v>
      </c>
      <c r="F287" s="268" t="s">
        <v>247</v>
      </c>
      <c r="G287" s="266"/>
      <c r="H287" s="269">
        <v>86.879999999999995</v>
      </c>
      <c r="I287" s="270"/>
      <c r="J287" s="266"/>
      <c r="K287" s="266"/>
      <c r="L287" s="271"/>
      <c r="M287" s="272"/>
      <c r="N287" s="273"/>
      <c r="O287" s="273"/>
      <c r="P287" s="273"/>
      <c r="Q287" s="273"/>
      <c r="R287" s="273"/>
      <c r="S287" s="273"/>
      <c r="T287" s="274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75" t="s">
        <v>243</v>
      </c>
      <c r="AU287" s="275" t="s">
        <v>85</v>
      </c>
      <c r="AV287" s="15" t="s">
        <v>209</v>
      </c>
      <c r="AW287" s="15" t="s">
        <v>32</v>
      </c>
      <c r="AX287" s="15" t="s">
        <v>83</v>
      </c>
      <c r="AY287" s="275" t="s">
        <v>203</v>
      </c>
    </row>
    <row r="288" s="2" customFormat="1" ht="24.15" customHeight="1">
      <c r="A288" s="39"/>
      <c r="B288" s="40"/>
      <c r="C288" s="281" t="s">
        <v>242</v>
      </c>
      <c r="D288" s="281" t="s">
        <v>643</v>
      </c>
      <c r="E288" s="282" t="s">
        <v>2691</v>
      </c>
      <c r="F288" s="283" t="s">
        <v>2692</v>
      </c>
      <c r="G288" s="284" t="s">
        <v>213</v>
      </c>
      <c r="H288" s="285">
        <v>43.006</v>
      </c>
      <c r="I288" s="286"/>
      <c r="J288" s="287">
        <f>ROUND(I288*H288,2)</f>
        <v>0</v>
      </c>
      <c r="K288" s="288"/>
      <c r="L288" s="289"/>
      <c r="M288" s="290" t="s">
        <v>1</v>
      </c>
      <c r="N288" s="291" t="s">
        <v>41</v>
      </c>
      <c r="O288" s="92"/>
      <c r="P288" s="239">
        <f>O288*H288</f>
        <v>0</v>
      </c>
      <c r="Q288" s="239">
        <v>0.0047999999999999996</v>
      </c>
      <c r="R288" s="239">
        <f>Q288*H288</f>
        <v>0.2064288</v>
      </c>
      <c r="S288" s="239">
        <v>0</v>
      </c>
      <c r="T288" s="240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41" t="s">
        <v>234</v>
      </c>
      <c r="AT288" s="241" t="s">
        <v>643</v>
      </c>
      <c r="AU288" s="241" t="s">
        <v>85</v>
      </c>
      <c r="AY288" s="18" t="s">
        <v>203</v>
      </c>
      <c r="BE288" s="242">
        <f>IF(N288="základní",J288,0)</f>
        <v>0</v>
      </c>
      <c r="BF288" s="242">
        <f>IF(N288="snížená",J288,0)</f>
        <v>0</v>
      </c>
      <c r="BG288" s="242">
        <f>IF(N288="zákl. přenesená",J288,0)</f>
        <v>0</v>
      </c>
      <c r="BH288" s="242">
        <f>IF(N288="sníž. přenesená",J288,0)</f>
        <v>0</v>
      </c>
      <c r="BI288" s="242">
        <f>IF(N288="nulová",J288,0)</f>
        <v>0</v>
      </c>
      <c r="BJ288" s="18" t="s">
        <v>83</v>
      </c>
      <c r="BK288" s="242">
        <f>ROUND(I288*H288,2)</f>
        <v>0</v>
      </c>
      <c r="BL288" s="18" t="s">
        <v>209</v>
      </c>
      <c r="BM288" s="241" t="s">
        <v>922</v>
      </c>
    </row>
    <row r="289" s="14" customFormat="1">
      <c r="A289" s="14"/>
      <c r="B289" s="254"/>
      <c r="C289" s="255"/>
      <c r="D289" s="245" t="s">
        <v>243</v>
      </c>
      <c r="E289" s="256" t="s">
        <v>1</v>
      </c>
      <c r="F289" s="257" t="s">
        <v>2695</v>
      </c>
      <c r="G289" s="255"/>
      <c r="H289" s="258">
        <v>43.006</v>
      </c>
      <c r="I289" s="259"/>
      <c r="J289" s="255"/>
      <c r="K289" s="255"/>
      <c r="L289" s="260"/>
      <c r="M289" s="261"/>
      <c r="N289" s="262"/>
      <c r="O289" s="262"/>
      <c r="P289" s="262"/>
      <c r="Q289" s="262"/>
      <c r="R289" s="262"/>
      <c r="S289" s="262"/>
      <c r="T289" s="263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4" t="s">
        <v>243</v>
      </c>
      <c r="AU289" s="264" t="s">
        <v>85</v>
      </c>
      <c r="AV289" s="14" t="s">
        <v>85</v>
      </c>
      <c r="AW289" s="14" t="s">
        <v>32</v>
      </c>
      <c r="AX289" s="14" t="s">
        <v>76</v>
      </c>
      <c r="AY289" s="264" t="s">
        <v>203</v>
      </c>
    </row>
    <row r="290" s="15" customFormat="1">
      <c r="A290" s="15"/>
      <c r="B290" s="265"/>
      <c r="C290" s="266"/>
      <c r="D290" s="245" t="s">
        <v>243</v>
      </c>
      <c r="E290" s="267" t="s">
        <v>1</v>
      </c>
      <c r="F290" s="268" t="s">
        <v>247</v>
      </c>
      <c r="G290" s="266"/>
      <c r="H290" s="269">
        <v>43.006</v>
      </c>
      <c r="I290" s="270"/>
      <c r="J290" s="266"/>
      <c r="K290" s="266"/>
      <c r="L290" s="271"/>
      <c r="M290" s="272"/>
      <c r="N290" s="273"/>
      <c r="O290" s="273"/>
      <c r="P290" s="273"/>
      <c r="Q290" s="273"/>
      <c r="R290" s="273"/>
      <c r="S290" s="273"/>
      <c r="T290" s="274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75" t="s">
        <v>243</v>
      </c>
      <c r="AU290" s="275" t="s">
        <v>85</v>
      </c>
      <c r="AV290" s="15" t="s">
        <v>209</v>
      </c>
      <c r="AW290" s="15" t="s">
        <v>32</v>
      </c>
      <c r="AX290" s="15" t="s">
        <v>83</v>
      </c>
      <c r="AY290" s="275" t="s">
        <v>203</v>
      </c>
    </row>
    <row r="291" s="2" customFormat="1" ht="24.15" customHeight="1">
      <c r="A291" s="39"/>
      <c r="B291" s="40"/>
      <c r="C291" s="229" t="s">
        <v>504</v>
      </c>
      <c r="D291" s="229" t="s">
        <v>205</v>
      </c>
      <c r="E291" s="230" t="s">
        <v>2696</v>
      </c>
      <c r="F291" s="231" t="s">
        <v>2697</v>
      </c>
      <c r="G291" s="232" t="s">
        <v>213</v>
      </c>
      <c r="H291" s="233">
        <v>22</v>
      </c>
      <c r="I291" s="234"/>
      <c r="J291" s="235">
        <f>ROUND(I291*H291,2)</f>
        <v>0</v>
      </c>
      <c r="K291" s="236"/>
      <c r="L291" s="45"/>
      <c r="M291" s="237" t="s">
        <v>1</v>
      </c>
      <c r="N291" s="238" t="s">
        <v>41</v>
      </c>
      <c r="O291" s="92"/>
      <c r="P291" s="239">
        <f>O291*H291</f>
        <v>0</v>
      </c>
      <c r="Q291" s="239">
        <v>8.0000000000000007E-05</v>
      </c>
      <c r="R291" s="239">
        <f>Q291*H291</f>
        <v>0.0017600000000000001</v>
      </c>
      <c r="S291" s="239">
        <v>0</v>
      </c>
      <c r="T291" s="240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41" t="s">
        <v>209</v>
      </c>
      <c r="AT291" s="241" t="s">
        <v>205</v>
      </c>
      <c r="AU291" s="241" t="s">
        <v>85</v>
      </c>
      <c r="AY291" s="18" t="s">
        <v>203</v>
      </c>
      <c r="BE291" s="242">
        <f>IF(N291="základní",J291,0)</f>
        <v>0</v>
      </c>
      <c r="BF291" s="242">
        <f>IF(N291="snížená",J291,0)</f>
        <v>0</v>
      </c>
      <c r="BG291" s="242">
        <f>IF(N291="zákl. přenesená",J291,0)</f>
        <v>0</v>
      </c>
      <c r="BH291" s="242">
        <f>IF(N291="sníž. přenesená",J291,0)</f>
        <v>0</v>
      </c>
      <c r="BI291" s="242">
        <f>IF(N291="nulová",J291,0)</f>
        <v>0</v>
      </c>
      <c r="BJ291" s="18" t="s">
        <v>83</v>
      </c>
      <c r="BK291" s="242">
        <f>ROUND(I291*H291,2)</f>
        <v>0</v>
      </c>
      <c r="BL291" s="18" t="s">
        <v>209</v>
      </c>
      <c r="BM291" s="241" t="s">
        <v>940</v>
      </c>
    </row>
    <row r="292" s="14" customFormat="1">
      <c r="A292" s="14"/>
      <c r="B292" s="254"/>
      <c r="C292" s="255"/>
      <c r="D292" s="245" t="s">
        <v>243</v>
      </c>
      <c r="E292" s="256" t="s">
        <v>1</v>
      </c>
      <c r="F292" s="257" t="s">
        <v>2669</v>
      </c>
      <c r="G292" s="255"/>
      <c r="H292" s="258">
        <v>22</v>
      </c>
      <c r="I292" s="259"/>
      <c r="J292" s="255"/>
      <c r="K292" s="255"/>
      <c r="L292" s="260"/>
      <c r="M292" s="261"/>
      <c r="N292" s="262"/>
      <c r="O292" s="262"/>
      <c r="P292" s="262"/>
      <c r="Q292" s="262"/>
      <c r="R292" s="262"/>
      <c r="S292" s="262"/>
      <c r="T292" s="263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4" t="s">
        <v>243</v>
      </c>
      <c r="AU292" s="264" t="s">
        <v>85</v>
      </c>
      <c r="AV292" s="14" t="s">
        <v>85</v>
      </c>
      <c r="AW292" s="14" t="s">
        <v>32</v>
      </c>
      <c r="AX292" s="14" t="s">
        <v>76</v>
      </c>
      <c r="AY292" s="264" t="s">
        <v>203</v>
      </c>
    </row>
    <row r="293" s="15" customFormat="1">
      <c r="A293" s="15"/>
      <c r="B293" s="265"/>
      <c r="C293" s="266"/>
      <c r="D293" s="245" t="s">
        <v>243</v>
      </c>
      <c r="E293" s="267" t="s">
        <v>1</v>
      </c>
      <c r="F293" s="268" t="s">
        <v>247</v>
      </c>
      <c r="G293" s="266"/>
      <c r="H293" s="269">
        <v>22</v>
      </c>
      <c r="I293" s="270"/>
      <c r="J293" s="266"/>
      <c r="K293" s="266"/>
      <c r="L293" s="271"/>
      <c r="M293" s="272"/>
      <c r="N293" s="273"/>
      <c r="O293" s="273"/>
      <c r="P293" s="273"/>
      <c r="Q293" s="273"/>
      <c r="R293" s="273"/>
      <c r="S293" s="273"/>
      <c r="T293" s="274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75" t="s">
        <v>243</v>
      </c>
      <c r="AU293" s="275" t="s">
        <v>85</v>
      </c>
      <c r="AV293" s="15" t="s">
        <v>209</v>
      </c>
      <c r="AW293" s="15" t="s">
        <v>32</v>
      </c>
      <c r="AX293" s="15" t="s">
        <v>83</v>
      </c>
      <c r="AY293" s="275" t="s">
        <v>203</v>
      </c>
    </row>
    <row r="294" s="2" customFormat="1" ht="24.15" customHeight="1">
      <c r="A294" s="39"/>
      <c r="B294" s="40"/>
      <c r="C294" s="229" t="s">
        <v>251</v>
      </c>
      <c r="D294" s="229" t="s">
        <v>205</v>
      </c>
      <c r="E294" s="230" t="s">
        <v>2698</v>
      </c>
      <c r="F294" s="231" t="s">
        <v>2699</v>
      </c>
      <c r="G294" s="232" t="s">
        <v>213</v>
      </c>
      <c r="H294" s="233">
        <v>854.74800000000005</v>
      </c>
      <c r="I294" s="234"/>
      <c r="J294" s="235">
        <f>ROUND(I294*H294,2)</f>
        <v>0</v>
      </c>
      <c r="K294" s="236"/>
      <c r="L294" s="45"/>
      <c r="M294" s="237" t="s">
        <v>1</v>
      </c>
      <c r="N294" s="238" t="s">
        <v>41</v>
      </c>
      <c r="O294" s="92"/>
      <c r="P294" s="239">
        <f>O294*H294</f>
        <v>0</v>
      </c>
      <c r="Q294" s="239">
        <v>0.013899999999999999</v>
      </c>
      <c r="R294" s="239">
        <f>Q294*H294</f>
        <v>11.8809972</v>
      </c>
      <c r="S294" s="239">
        <v>0</v>
      </c>
      <c r="T294" s="240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41" t="s">
        <v>209</v>
      </c>
      <c r="AT294" s="241" t="s">
        <v>205</v>
      </c>
      <c r="AU294" s="241" t="s">
        <v>85</v>
      </c>
      <c r="AY294" s="18" t="s">
        <v>203</v>
      </c>
      <c r="BE294" s="242">
        <f>IF(N294="základní",J294,0)</f>
        <v>0</v>
      </c>
      <c r="BF294" s="242">
        <f>IF(N294="snížená",J294,0)</f>
        <v>0</v>
      </c>
      <c r="BG294" s="242">
        <f>IF(N294="zákl. přenesená",J294,0)</f>
        <v>0</v>
      </c>
      <c r="BH294" s="242">
        <f>IF(N294="sníž. přenesená",J294,0)</f>
        <v>0</v>
      </c>
      <c r="BI294" s="242">
        <f>IF(N294="nulová",J294,0)</f>
        <v>0</v>
      </c>
      <c r="BJ294" s="18" t="s">
        <v>83</v>
      </c>
      <c r="BK294" s="242">
        <f>ROUND(I294*H294,2)</f>
        <v>0</v>
      </c>
      <c r="BL294" s="18" t="s">
        <v>209</v>
      </c>
      <c r="BM294" s="241" t="s">
        <v>948</v>
      </c>
    </row>
    <row r="295" s="2" customFormat="1" ht="24.15" customHeight="1">
      <c r="A295" s="39"/>
      <c r="B295" s="40"/>
      <c r="C295" s="229" t="s">
        <v>513</v>
      </c>
      <c r="D295" s="229" t="s">
        <v>205</v>
      </c>
      <c r="E295" s="230" t="s">
        <v>2700</v>
      </c>
      <c r="F295" s="231" t="s">
        <v>2701</v>
      </c>
      <c r="G295" s="232" t="s">
        <v>213</v>
      </c>
      <c r="H295" s="233">
        <v>1025.115</v>
      </c>
      <c r="I295" s="234"/>
      <c r="J295" s="235">
        <f>ROUND(I295*H295,2)</f>
        <v>0</v>
      </c>
      <c r="K295" s="236"/>
      <c r="L295" s="45"/>
      <c r="M295" s="237" t="s">
        <v>1</v>
      </c>
      <c r="N295" s="238" t="s">
        <v>41</v>
      </c>
      <c r="O295" s="92"/>
      <c r="P295" s="239">
        <f>O295*H295</f>
        <v>0</v>
      </c>
      <c r="Q295" s="239">
        <v>0.01481</v>
      </c>
      <c r="R295" s="239">
        <f>Q295*H295</f>
        <v>15.18195315</v>
      </c>
      <c r="S295" s="239">
        <v>0</v>
      </c>
      <c r="T295" s="240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41" t="s">
        <v>209</v>
      </c>
      <c r="AT295" s="241" t="s">
        <v>205</v>
      </c>
      <c r="AU295" s="241" t="s">
        <v>85</v>
      </c>
      <c r="AY295" s="18" t="s">
        <v>203</v>
      </c>
      <c r="BE295" s="242">
        <f>IF(N295="základní",J295,0)</f>
        <v>0</v>
      </c>
      <c r="BF295" s="242">
        <f>IF(N295="snížená",J295,0)</f>
        <v>0</v>
      </c>
      <c r="BG295" s="242">
        <f>IF(N295="zákl. přenesená",J295,0)</f>
        <v>0</v>
      </c>
      <c r="BH295" s="242">
        <f>IF(N295="sníž. přenesená",J295,0)</f>
        <v>0</v>
      </c>
      <c r="BI295" s="242">
        <f>IF(N295="nulová",J295,0)</f>
        <v>0</v>
      </c>
      <c r="BJ295" s="18" t="s">
        <v>83</v>
      </c>
      <c r="BK295" s="242">
        <f>ROUND(I295*H295,2)</f>
        <v>0</v>
      </c>
      <c r="BL295" s="18" t="s">
        <v>209</v>
      </c>
      <c r="BM295" s="241" t="s">
        <v>957</v>
      </c>
    </row>
    <row r="296" s="2" customFormat="1" ht="24.15" customHeight="1">
      <c r="A296" s="39"/>
      <c r="B296" s="40"/>
      <c r="C296" s="229" t="s">
        <v>256</v>
      </c>
      <c r="D296" s="229" t="s">
        <v>205</v>
      </c>
      <c r="E296" s="230" t="s">
        <v>2702</v>
      </c>
      <c r="F296" s="231" t="s">
        <v>2703</v>
      </c>
      <c r="G296" s="232" t="s">
        <v>213</v>
      </c>
      <c r="H296" s="233">
        <v>402.39499999999998</v>
      </c>
      <c r="I296" s="234"/>
      <c r="J296" s="235">
        <f>ROUND(I296*H296,2)</f>
        <v>0</v>
      </c>
      <c r="K296" s="236"/>
      <c r="L296" s="45"/>
      <c r="M296" s="237" t="s">
        <v>1</v>
      </c>
      <c r="N296" s="238" t="s">
        <v>41</v>
      </c>
      <c r="O296" s="92"/>
      <c r="P296" s="239">
        <f>O296*H296</f>
        <v>0</v>
      </c>
      <c r="Q296" s="239">
        <v>0.01457</v>
      </c>
      <c r="R296" s="239">
        <f>Q296*H296</f>
        <v>5.8628951499999999</v>
      </c>
      <c r="S296" s="239">
        <v>0</v>
      </c>
      <c r="T296" s="240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41" t="s">
        <v>209</v>
      </c>
      <c r="AT296" s="241" t="s">
        <v>205</v>
      </c>
      <c r="AU296" s="241" t="s">
        <v>85</v>
      </c>
      <c r="AY296" s="18" t="s">
        <v>203</v>
      </c>
      <c r="BE296" s="242">
        <f>IF(N296="základní",J296,0)</f>
        <v>0</v>
      </c>
      <c r="BF296" s="242">
        <f>IF(N296="snížená",J296,0)</f>
        <v>0</v>
      </c>
      <c r="BG296" s="242">
        <f>IF(N296="zákl. přenesená",J296,0)</f>
        <v>0</v>
      </c>
      <c r="BH296" s="242">
        <f>IF(N296="sníž. přenesená",J296,0)</f>
        <v>0</v>
      </c>
      <c r="BI296" s="242">
        <f>IF(N296="nulová",J296,0)</f>
        <v>0</v>
      </c>
      <c r="BJ296" s="18" t="s">
        <v>83</v>
      </c>
      <c r="BK296" s="242">
        <f>ROUND(I296*H296,2)</f>
        <v>0</v>
      </c>
      <c r="BL296" s="18" t="s">
        <v>209</v>
      </c>
      <c r="BM296" s="241" t="s">
        <v>970</v>
      </c>
    </row>
    <row r="297" s="14" customFormat="1">
      <c r="A297" s="14"/>
      <c r="B297" s="254"/>
      <c r="C297" s="255"/>
      <c r="D297" s="245" t="s">
        <v>243</v>
      </c>
      <c r="E297" s="256" t="s">
        <v>1</v>
      </c>
      <c r="F297" s="257" t="s">
        <v>2704</v>
      </c>
      <c r="G297" s="255"/>
      <c r="H297" s="258">
        <v>402.39499999999998</v>
      </c>
      <c r="I297" s="259"/>
      <c r="J297" s="255"/>
      <c r="K297" s="255"/>
      <c r="L297" s="260"/>
      <c r="M297" s="261"/>
      <c r="N297" s="262"/>
      <c r="O297" s="262"/>
      <c r="P297" s="262"/>
      <c r="Q297" s="262"/>
      <c r="R297" s="262"/>
      <c r="S297" s="262"/>
      <c r="T297" s="263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4" t="s">
        <v>243</v>
      </c>
      <c r="AU297" s="264" t="s">
        <v>85</v>
      </c>
      <c r="AV297" s="14" t="s">
        <v>85</v>
      </c>
      <c r="AW297" s="14" t="s">
        <v>32</v>
      </c>
      <c r="AX297" s="14" t="s">
        <v>76</v>
      </c>
      <c r="AY297" s="264" t="s">
        <v>203</v>
      </c>
    </row>
    <row r="298" s="15" customFormat="1">
      <c r="A298" s="15"/>
      <c r="B298" s="265"/>
      <c r="C298" s="266"/>
      <c r="D298" s="245" t="s">
        <v>243</v>
      </c>
      <c r="E298" s="267" t="s">
        <v>1</v>
      </c>
      <c r="F298" s="268" t="s">
        <v>247</v>
      </c>
      <c r="G298" s="266"/>
      <c r="H298" s="269">
        <v>402.39499999999998</v>
      </c>
      <c r="I298" s="270"/>
      <c r="J298" s="266"/>
      <c r="K298" s="266"/>
      <c r="L298" s="271"/>
      <c r="M298" s="272"/>
      <c r="N298" s="273"/>
      <c r="O298" s="273"/>
      <c r="P298" s="273"/>
      <c r="Q298" s="273"/>
      <c r="R298" s="273"/>
      <c r="S298" s="273"/>
      <c r="T298" s="274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75" t="s">
        <v>243</v>
      </c>
      <c r="AU298" s="275" t="s">
        <v>85</v>
      </c>
      <c r="AV298" s="15" t="s">
        <v>209</v>
      </c>
      <c r="AW298" s="15" t="s">
        <v>32</v>
      </c>
      <c r="AX298" s="15" t="s">
        <v>83</v>
      </c>
      <c r="AY298" s="275" t="s">
        <v>203</v>
      </c>
    </row>
    <row r="299" s="2" customFormat="1" ht="21.75" customHeight="1">
      <c r="A299" s="39"/>
      <c r="B299" s="40"/>
      <c r="C299" s="229" t="s">
        <v>522</v>
      </c>
      <c r="D299" s="229" t="s">
        <v>205</v>
      </c>
      <c r="E299" s="230" t="s">
        <v>2705</v>
      </c>
      <c r="F299" s="231" t="s">
        <v>2706</v>
      </c>
      <c r="G299" s="232" t="s">
        <v>213</v>
      </c>
      <c r="H299" s="233">
        <v>360.57999999999998</v>
      </c>
      <c r="I299" s="234"/>
      <c r="J299" s="235">
        <f>ROUND(I299*H299,2)</f>
        <v>0</v>
      </c>
      <c r="K299" s="236"/>
      <c r="L299" s="45"/>
      <c r="M299" s="237" t="s">
        <v>1</v>
      </c>
      <c r="N299" s="238" t="s">
        <v>41</v>
      </c>
      <c r="O299" s="92"/>
      <c r="P299" s="239">
        <f>O299*H299</f>
        <v>0</v>
      </c>
      <c r="Q299" s="239">
        <v>0</v>
      </c>
      <c r="R299" s="239">
        <f>Q299*H299</f>
        <v>0</v>
      </c>
      <c r="S299" s="239">
        <v>0</v>
      </c>
      <c r="T299" s="240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41" t="s">
        <v>209</v>
      </c>
      <c r="AT299" s="241" t="s">
        <v>205</v>
      </c>
      <c r="AU299" s="241" t="s">
        <v>85</v>
      </c>
      <c r="AY299" s="18" t="s">
        <v>203</v>
      </c>
      <c r="BE299" s="242">
        <f>IF(N299="základní",J299,0)</f>
        <v>0</v>
      </c>
      <c r="BF299" s="242">
        <f>IF(N299="snížená",J299,0)</f>
        <v>0</v>
      </c>
      <c r="BG299" s="242">
        <f>IF(N299="zákl. přenesená",J299,0)</f>
        <v>0</v>
      </c>
      <c r="BH299" s="242">
        <f>IF(N299="sníž. přenesená",J299,0)</f>
        <v>0</v>
      </c>
      <c r="BI299" s="242">
        <f>IF(N299="nulová",J299,0)</f>
        <v>0</v>
      </c>
      <c r="BJ299" s="18" t="s">
        <v>83</v>
      </c>
      <c r="BK299" s="242">
        <f>ROUND(I299*H299,2)</f>
        <v>0</v>
      </c>
      <c r="BL299" s="18" t="s">
        <v>209</v>
      </c>
      <c r="BM299" s="241" t="s">
        <v>979</v>
      </c>
    </row>
    <row r="300" s="13" customFormat="1">
      <c r="A300" s="13"/>
      <c r="B300" s="243"/>
      <c r="C300" s="244"/>
      <c r="D300" s="245" t="s">
        <v>243</v>
      </c>
      <c r="E300" s="246" t="s">
        <v>1</v>
      </c>
      <c r="F300" s="247" t="s">
        <v>652</v>
      </c>
      <c r="G300" s="244"/>
      <c r="H300" s="246" t="s">
        <v>1</v>
      </c>
      <c r="I300" s="248"/>
      <c r="J300" s="244"/>
      <c r="K300" s="244"/>
      <c r="L300" s="249"/>
      <c r="M300" s="250"/>
      <c r="N300" s="251"/>
      <c r="O300" s="251"/>
      <c r="P300" s="251"/>
      <c r="Q300" s="251"/>
      <c r="R300" s="251"/>
      <c r="S300" s="251"/>
      <c r="T300" s="25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3" t="s">
        <v>243</v>
      </c>
      <c r="AU300" s="253" t="s">
        <v>85</v>
      </c>
      <c r="AV300" s="13" t="s">
        <v>83</v>
      </c>
      <c r="AW300" s="13" t="s">
        <v>32</v>
      </c>
      <c r="AX300" s="13" t="s">
        <v>76</v>
      </c>
      <c r="AY300" s="253" t="s">
        <v>203</v>
      </c>
    </row>
    <row r="301" s="13" customFormat="1">
      <c r="A301" s="13"/>
      <c r="B301" s="243"/>
      <c r="C301" s="244"/>
      <c r="D301" s="245" t="s">
        <v>243</v>
      </c>
      <c r="E301" s="246" t="s">
        <v>1</v>
      </c>
      <c r="F301" s="247" t="s">
        <v>2707</v>
      </c>
      <c r="G301" s="244"/>
      <c r="H301" s="246" t="s">
        <v>1</v>
      </c>
      <c r="I301" s="248"/>
      <c r="J301" s="244"/>
      <c r="K301" s="244"/>
      <c r="L301" s="249"/>
      <c r="M301" s="250"/>
      <c r="N301" s="251"/>
      <c r="O301" s="251"/>
      <c r="P301" s="251"/>
      <c r="Q301" s="251"/>
      <c r="R301" s="251"/>
      <c r="S301" s="251"/>
      <c r="T301" s="252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3" t="s">
        <v>243</v>
      </c>
      <c r="AU301" s="253" t="s">
        <v>85</v>
      </c>
      <c r="AV301" s="13" t="s">
        <v>83</v>
      </c>
      <c r="AW301" s="13" t="s">
        <v>32</v>
      </c>
      <c r="AX301" s="13" t="s">
        <v>76</v>
      </c>
      <c r="AY301" s="253" t="s">
        <v>203</v>
      </c>
    </row>
    <row r="302" s="13" customFormat="1">
      <c r="A302" s="13"/>
      <c r="B302" s="243"/>
      <c r="C302" s="244"/>
      <c r="D302" s="245" t="s">
        <v>243</v>
      </c>
      <c r="E302" s="246" t="s">
        <v>1</v>
      </c>
      <c r="F302" s="247" t="s">
        <v>2708</v>
      </c>
      <c r="G302" s="244"/>
      <c r="H302" s="246" t="s">
        <v>1</v>
      </c>
      <c r="I302" s="248"/>
      <c r="J302" s="244"/>
      <c r="K302" s="244"/>
      <c r="L302" s="249"/>
      <c r="M302" s="250"/>
      <c r="N302" s="251"/>
      <c r="O302" s="251"/>
      <c r="P302" s="251"/>
      <c r="Q302" s="251"/>
      <c r="R302" s="251"/>
      <c r="S302" s="251"/>
      <c r="T302" s="252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3" t="s">
        <v>243</v>
      </c>
      <c r="AU302" s="253" t="s">
        <v>85</v>
      </c>
      <c r="AV302" s="13" t="s">
        <v>83</v>
      </c>
      <c r="AW302" s="13" t="s">
        <v>32</v>
      </c>
      <c r="AX302" s="13" t="s">
        <v>76</v>
      </c>
      <c r="AY302" s="253" t="s">
        <v>203</v>
      </c>
    </row>
    <row r="303" s="13" customFormat="1">
      <c r="A303" s="13"/>
      <c r="B303" s="243"/>
      <c r="C303" s="244"/>
      <c r="D303" s="245" t="s">
        <v>243</v>
      </c>
      <c r="E303" s="246" t="s">
        <v>1</v>
      </c>
      <c r="F303" s="247" t="s">
        <v>2709</v>
      </c>
      <c r="G303" s="244"/>
      <c r="H303" s="246" t="s">
        <v>1</v>
      </c>
      <c r="I303" s="248"/>
      <c r="J303" s="244"/>
      <c r="K303" s="244"/>
      <c r="L303" s="249"/>
      <c r="M303" s="250"/>
      <c r="N303" s="251"/>
      <c r="O303" s="251"/>
      <c r="P303" s="251"/>
      <c r="Q303" s="251"/>
      <c r="R303" s="251"/>
      <c r="S303" s="251"/>
      <c r="T303" s="252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3" t="s">
        <v>243</v>
      </c>
      <c r="AU303" s="253" t="s">
        <v>85</v>
      </c>
      <c r="AV303" s="13" t="s">
        <v>83</v>
      </c>
      <c r="AW303" s="13" t="s">
        <v>32</v>
      </c>
      <c r="AX303" s="13" t="s">
        <v>76</v>
      </c>
      <c r="AY303" s="253" t="s">
        <v>203</v>
      </c>
    </row>
    <row r="304" s="14" customFormat="1">
      <c r="A304" s="14"/>
      <c r="B304" s="254"/>
      <c r="C304" s="255"/>
      <c r="D304" s="245" t="s">
        <v>243</v>
      </c>
      <c r="E304" s="256" t="s">
        <v>1</v>
      </c>
      <c r="F304" s="257" t="s">
        <v>2710</v>
      </c>
      <c r="G304" s="255"/>
      <c r="H304" s="258">
        <v>22</v>
      </c>
      <c r="I304" s="259"/>
      <c r="J304" s="255"/>
      <c r="K304" s="255"/>
      <c r="L304" s="260"/>
      <c r="M304" s="261"/>
      <c r="N304" s="262"/>
      <c r="O304" s="262"/>
      <c r="P304" s="262"/>
      <c r="Q304" s="262"/>
      <c r="R304" s="262"/>
      <c r="S304" s="262"/>
      <c r="T304" s="263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4" t="s">
        <v>243</v>
      </c>
      <c r="AU304" s="264" t="s">
        <v>85</v>
      </c>
      <c r="AV304" s="14" t="s">
        <v>85</v>
      </c>
      <c r="AW304" s="14" t="s">
        <v>32</v>
      </c>
      <c r="AX304" s="14" t="s">
        <v>76</v>
      </c>
      <c r="AY304" s="264" t="s">
        <v>203</v>
      </c>
    </row>
    <row r="305" s="16" customFormat="1">
      <c r="A305" s="16"/>
      <c r="B305" s="292"/>
      <c r="C305" s="293"/>
      <c r="D305" s="245" t="s">
        <v>243</v>
      </c>
      <c r="E305" s="294" t="s">
        <v>1</v>
      </c>
      <c r="F305" s="295" t="s">
        <v>669</v>
      </c>
      <c r="G305" s="293"/>
      <c r="H305" s="296">
        <v>22</v>
      </c>
      <c r="I305" s="297"/>
      <c r="J305" s="293"/>
      <c r="K305" s="293"/>
      <c r="L305" s="298"/>
      <c r="M305" s="299"/>
      <c r="N305" s="300"/>
      <c r="O305" s="300"/>
      <c r="P305" s="300"/>
      <c r="Q305" s="300"/>
      <c r="R305" s="300"/>
      <c r="S305" s="300"/>
      <c r="T305" s="301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T305" s="302" t="s">
        <v>243</v>
      </c>
      <c r="AU305" s="302" t="s">
        <v>85</v>
      </c>
      <c r="AV305" s="16" t="s">
        <v>108</v>
      </c>
      <c r="AW305" s="16" t="s">
        <v>32</v>
      </c>
      <c r="AX305" s="16" t="s">
        <v>76</v>
      </c>
      <c r="AY305" s="302" t="s">
        <v>203</v>
      </c>
    </row>
    <row r="306" s="14" customFormat="1">
      <c r="A306" s="14"/>
      <c r="B306" s="254"/>
      <c r="C306" s="255"/>
      <c r="D306" s="245" t="s">
        <v>243</v>
      </c>
      <c r="E306" s="256" t="s">
        <v>1</v>
      </c>
      <c r="F306" s="257" t="s">
        <v>2711</v>
      </c>
      <c r="G306" s="255"/>
      <c r="H306" s="258">
        <v>338.57999999999998</v>
      </c>
      <c r="I306" s="259"/>
      <c r="J306" s="255"/>
      <c r="K306" s="255"/>
      <c r="L306" s="260"/>
      <c r="M306" s="261"/>
      <c r="N306" s="262"/>
      <c r="O306" s="262"/>
      <c r="P306" s="262"/>
      <c r="Q306" s="262"/>
      <c r="R306" s="262"/>
      <c r="S306" s="262"/>
      <c r="T306" s="263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4" t="s">
        <v>243</v>
      </c>
      <c r="AU306" s="264" t="s">
        <v>85</v>
      </c>
      <c r="AV306" s="14" t="s">
        <v>85</v>
      </c>
      <c r="AW306" s="14" t="s">
        <v>32</v>
      </c>
      <c r="AX306" s="14" t="s">
        <v>76</v>
      </c>
      <c r="AY306" s="264" t="s">
        <v>203</v>
      </c>
    </row>
    <row r="307" s="15" customFormat="1">
      <c r="A307" s="15"/>
      <c r="B307" s="265"/>
      <c r="C307" s="266"/>
      <c r="D307" s="245" t="s">
        <v>243</v>
      </c>
      <c r="E307" s="267" t="s">
        <v>1</v>
      </c>
      <c r="F307" s="268" t="s">
        <v>247</v>
      </c>
      <c r="G307" s="266"/>
      <c r="H307" s="269">
        <v>360.57999999999998</v>
      </c>
      <c r="I307" s="270"/>
      <c r="J307" s="266"/>
      <c r="K307" s="266"/>
      <c r="L307" s="271"/>
      <c r="M307" s="272"/>
      <c r="N307" s="273"/>
      <c r="O307" s="273"/>
      <c r="P307" s="273"/>
      <c r="Q307" s="273"/>
      <c r="R307" s="273"/>
      <c r="S307" s="273"/>
      <c r="T307" s="274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75" t="s">
        <v>243</v>
      </c>
      <c r="AU307" s="275" t="s">
        <v>85</v>
      </c>
      <c r="AV307" s="15" t="s">
        <v>209</v>
      </c>
      <c r="AW307" s="15" t="s">
        <v>32</v>
      </c>
      <c r="AX307" s="15" t="s">
        <v>83</v>
      </c>
      <c r="AY307" s="275" t="s">
        <v>203</v>
      </c>
    </row>
    <row r="308" s="2" customFormat="1" ht="24.15" customHeight="1">
      <c r="A308" s="39"/>
      <c r="B308" s="40"/>
      <c r="C308" s="229" t="s">
        <v>260</v>
      </c>
      <c r="D308" s="229" t="s">
        <v>205</v>
      </c>
      <c r="E308" s="230" t="s">
        <v>2712</v>
      </c>
      <c r="F308" s="231" t="s">
        <v>2713</v>
      </c>
      <c r="G308" s="232" t="s">
        <v>213</v>
      </c>
      <c r="H308" s="233">
        <v>360.57999999999998</v>
      </c>
      <c r="I308" s="234"/>
      <c r="J308" s="235">
        <f>ROUND(I308*H308,2)</f>
        <v>0</v>
      </c>
      <c r="K308" s="236"/>
      <c r="L308" s="45"/>
      <c r="M308" s="237" t="s">
        <v>1</v>
      </c>
      <c r="N308" s="238" t="s">
        <v>41</v>
      </c>
      <c r="O308" s="92"/>
      <c r="P308" s="239">
        <f>O308*H308</f>
        <v>0</v>
      </c>
      <c r="Q308" s="239">
        <v>0</v>
      </c>
      <c r="R308" s="239">
        <f>Q308*H308</f>
        <v>0</v>
      </c>
      <c r="S308" s="239">
        <v>0</v>
      </c>
      <c r="T308" s="240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41" t="s">
        <v>209</v>
      </c>
      <c r="AT308" s="241" t="s">
        <v>205</v>
      </c>
      <c r="AU308" s="241" t="s">
        <v>85</v>
      </c>
      <c r="AY308" s="18" t="s">
        <v>203</v>
      </c>
      <c r="BE308" s="242">
        <f>IF(N308="základní",J308,0)</f>
        <v>0</v>
      </c>
      <c r="BF308" s="242">
        <f>IF(N308="snížená",J308,0)</f>
        <v>0</v>
      </c>
      <c r="BG308" s="242">
        <f>IF(N308="zákl. přenesená",J308,0)</f>
        <v>0</v>
      </c>
      <c r="BH308" s="242">
        <f>IF(N308="sníž. přenesená",J308,0)</f>
        <v>0</v>
      </c>
      <c r="BI308" s="242">
        <f>IF(N308="nulová",J308,0)</f>
        <v>0</v>
      </c>
      <c r="BJ308" s="18" t="s">
        <v>83</v>
      </c>
      <c r="BK308" s="242">
        <f>ROUND(I308*H308,2)</f>
        <v>0</v>
      </c>
      <c r="BL308" s="18" t="s">
        <v>209</v>
      </c>
      <c r="BM308" s="241" t="s">
        <v>995</v>
      </c>
    </row>
    <row r="309" s="14" customFormat="1">
      <c r="A309" s="14"/>
      <c r="B309" s="254"/>
      <c r="C309" s="255"/>
      <c r="D309" s="245" t="s">
        <v>243</v>
      </c>
      <c r="E309" s="256" t="s">
        <v>1</v>
      </c>
      <c r="F309" s="257" t="s">
        <v>2714</v>
      </c>
      <c r="G309" s="255"/>
      <c r="H309" s="258">
        <v>22</v>
      </c>
      <c r="I309" s="259"/>
      <c r="J309" s="255"/>
      <c r="K309" s="255"/>
      <c r="L309" s="260"/>
      <c r="M309" s="261"/>
      <c r="N309" s="262"/>
      <c r="O309" s="262"/>
      <c r="P309" s="262"/>
      <c r="Q309" s="262"/>
      <c r="R309" s="262"/>
      <c r="S309" s="262"/>
      <c r="T309" s="263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4" t="s">
        <v>243</v>
      </c>
      <c r="AU309" s="264" t="s">
        <v>85</v>
      </c>
      <c r="AV309" s="14" t="s">
        <v>85</v>
      </c>
      <c r="AW309" s="14" t="s">
        <v>32</v>
      </c>
      <c r="AX309" s="14" t="s">
        <v>76</v>
      </c>
      <c r="AY309" s="264" t="s">
        <v>203</v>
      </c>
    </row>
    <row r="310" s="16" customFormat="1">
      <c r="A310" s="16"/>
      <c r="B310" s="292"/>
      <c r="C310" s="293"/>
      <c r="D310" s="245" t="s">
        <v>243</v>
      </c>
      <c r="E310" s="294" t="s">
        <v>1</v>
      </c>
      <c r="F310" s="295" t="s">
        <v>669</v>
      </c>
      <c r="G310" s="293"/>
      <c r="H310" s="296">
        <v>22</v>
      </c>
      <c r="I310" s="297"/>
      <c r="J310" s="293"/>
      <c r="K310" s="293"/>
      <c r="L310" s="298"/>
      <c r="M310" s="299"/>
      <c r="N310" s="300"/>
      <c r="O310" s="300"/>
      <c r="P310" s="300"/>
      <c r="Q310" s="300"/>
      <c r="R310" s="300"/>
      <c r="S310" s="300"/>
      <c r="T310" s="301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T310" s="302" t="s">
        <v>243</v>
      </c>
      <c r="AU310" s="302" t="s">
        <v>85</v>
      </c>
      <c r="AV310" s="16" t="s">
        <v>108</v>
      </c>
      <c r="AW310" s="16" t="s">
        <v>32</v>
      </c>
      <c r="AX310" s="16" t="s">
        <v>76</v>
      </c>
      <c r="AY310" s="302" t="s">
        <v>203</v>
      </c>
    </row>
    <row r="311" s="14" customFormat="1">
      <c r="A311" s="14"/>
      <c r="B311" s="254"/>
      <c r="C311" s="255"/>
      <c r="D311" s="245" t="s">
        <v>243</v>
      </c>
      <c r="E311" s="256" t="s">
        <v>1</v>
      </c>
      <c r="F311" s="257" t="s">
        <v>2711</v>
      </c>
      <c r="G311" s="255"/>
      <c r="H311" s="258">
        <v>338.57999999999998</v>
      </c>
      <c r="I311" s="259"/>
      <c r="J311" s="255"/>
      <c r="K311" s="255"/>
      <c r="L311" s="260"/>
      <c r="M311" s="261"/>
      <c r="N311" s="262"/>
      <c r="O311" s="262"/>
      <c r="P311" s="262"/>
      <c r="Q311" s="262"/>
      <c r="R311" s="262"/>
      <c r="S311" s="262"/>
      <c r="T311" s="263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4" t="s">
        <v>243</v>
      </c>
      <c r="AU311" s="264" t="s">
        <v>85</v>
      </c>
      <c r="AV311" s="14" t="s">
        <v>85</v>
      </c>
      <c r="AW311" s="14" t="s">
        <v>32</v>
      </c>
      <c r="AX311" s="14" t="s">
        <v>76</v>
      </c>
      <c r="AY311" s="264" t="s">
        <v>203</v>
      </c>
    </row>
    <row r="312" s="15" customFormat="1">
      <c r="A312" s="15"/>
      <c r="B312" s="265"/>
      <c r="C312" s="266"/>
      <c r="D312" s="245" t="s">
        <v>243</v>
      </c>
      <c r="E312" s="267" t="s">
        <v>1</v>
      </c>
      <c r="F312" s="268" t="s">
        <v>247</v>
      </c>
      <c r="G312" s="266"/>
      <c r="H312" s="269">
        <v>360.57999999999998</v>
      </c>
      <c r="I312" s="270"/>
      <c r="J312" s="266"/>
      <c r="K312" s="266"/>
      <c r="L312" s="271"/>
      <c r="M312" s="272"/>
      <c r="N312" s="273"/>
      <c r="O312" s="273"/>
      <c r="P312" s="273"/>
      <c r="Q312" s="273"/>
      <c r="R312" s="273"/>
      <c r="S312" s="273"/>
      <c r="T312" s="274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75" t="s">
        <v>243</v>
      </c>
      <c r="AU312" s="275" t="s">
        <v>85</v>
      </c>
      <c r="AV312" s="15" t="s">
        <v>209</v>
      </c>
      <c r="AW312" s="15" t="s">
        <v>32</v>
      </c>
      <c r="AX312" s="15" t="s">
        <v>83</v>
      </c>
      <c r="AY312" s="275" t="s">
        <v>203</v>
      </c>
    </row>
    <row r="313" s="2" customFormat="1" ht="24.15" customHeight="1">
      <c r="A313" s="39"/>
      <c r="B313" s="40"/>
      <c r="C313" s="229" t="s">
        <v>531</v>
      </c>
      <c r="D313" s="229" t="s">
        <v>205</v>
      </c>
      <c r="E313" s="230" t="s">
        <v>2715</v>
      </c>
      <c r="F313" s="231" t="s">
        <v>2716</v>
      </c>
      <c r="G313" s="232" t="s">
        <v>213</v>
      </c>
      <c r="H313" s="233">
        <v>1197.1890000000001</v>
      </c>
      <c r="I313" s="234"/>
      <c r="J313" s="235">
        <f>ROUND(I313*H313,2)</f>
        <v>0</v>
      </c>
      <c r="K313" s="236"/>
      <c r="L313" s="45"/>
      <c r="M313" s="237" t="s">
        <v>1</v>
      </c>
      <c r="N313" s="238" t="s">
        <v>41</v>
      </c>
      <c r="O313" s="92"/>
      <c r="P313" s="239">
        <f>O313*H313</f>
        <v>0</v>
      </c>
      <c r="Q313" s="239">
        <v>0</v>
      </c>
      <c r="R313" s="239">
        <f>Q313*H313</f>
        <v>0</v>
      </c>
      <c r="S313" s="239">
        <v>0</v>
      </c>
      <c r="T313" s="240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41" t="s">
        <v>209</v>
      </c>
      <c r="AT313" s="241" t="s">
        <v>205</v>
      </c>
      <c r="AU313" s="241" t="s">
        <v>85</v>
      </c>
      <c r="AY313" s="18" t="s">
        <v>203</v>
      </c>
      <c r="BE313" s="242">
        <f>IF(N313="základní",J313,0)</f>
        <v>0</v>
      </c>
      <c r="BF313" s="242">
        <f>IF(N313="snížená",J313,0)</f>
        <v>0</v>
      </c>
      <c r="BG313" s="242">
        <f>IF(N313="zákl. přenesená",J313,0)</f>
        <v>0</v>
      </c>
      <c r="BH313" s="242">
        <f>IF(N313="sníž. přenesená",J313,0)</f>
        <v>0</v>
      </c>
      <c r="BI313" s="242">
        <f>IF(N313="nulová",J313,0)</f>
        <v>0</v>
      </c>
      <c r="BJ313" s="18" t="s">
        <v>83</v>
      </c>
      <c r="BK313" s="242">
        <f>ROUND(I313*H313,2)</f>
        <v>0</v>
      </c>
      <c r="BL313" s="18" t="s">
        <v>209</v>
      </c>
      <c r="BM313" s="241" t="s">
        <v>1003</v>
      </c>
    </row>
    <row r="314" s="14" customFormat="1">
      <c r="A314" s="14"/>
      <c r="B314" s="254"/>
      <c r="C314" s="255"/>
      <c r="D314" s="245" t="s">
        <v>243</v>
      </c>
      <c r="E314" s="256" t="s">
        <v>1</v>
      </c>
      <c r="F314" s="257" t="s">
        <v>2717</v>
      </c>
      <c r="G314" s="255"/>
      <c r="H314" s="258">
        <v>1197.1890000000001</v>
      </c>
      <c r="I314" s="259"/>
      <c r="J314" s="255"/>
      <c r="K314" s="255"/>
      <c r="L314" s="260"/>
      <c r="M314" s="261"/>
      <c r="N314" s="262"/>
      <c r="O314" s="262"/>
      <c r="P314" s="262"/>
      <c r="Q314" s="262"/>
      <c r="R314" s="262"/>
      <c r="S314" s="262"/>
      <c r="T314" s="263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4" t="s">
        <v>243</v>
      </c>
      <c r="AU314" s="264" t="s">
        <v>85</v>
      </c>
      <c r="AV314" s="14" t="s">
        <v>85</v>
      </c>
      <c r="AW314" s="14" t="s">
        <v>32</v>
      </c>
      <c r="AX314" s="14" t="s">
        <v>76</v>
      </c>
      <c r="AY314" s="264" t="s">
        <v>203</v>
      </c>
    </row>
    <row r="315" s="15" customFormat="1">
      <c r="A315" s="15"/>
      <c r="B315" s="265"/>
      <c r="C315" s="266"/>
      <c r="D315" s="245" t="s">
        <v>243</v>
      </c>
      <c r="E315" s="267" t="s">
        <v>1</v>
      </c>
      <c r="F315" s="268" t="s">
        <v>247</v>
      </c>
      <c r="G315" s="266"/>
      <c r="H315" s="269">
        <v>1197.1890000000001</v>
      </c>
      <c r="I315" s="270"/>
      <c r="J315" s="266"/>
      <c r="K315" s="266"/>
      <c r="L315" s="271"/>
      <c r="M315" s="272"/>
      <c r="N315" s="273"/>
      <c r="O315" s="273"/>
      <c r="P315" s="273"/>
      <c r="Q315" s="273"/>
      <c r="R315" s="273"/>
      <c r="S315" s="273"/>
      <c r="T315" s="274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75" t="s">
        <v>243</v>
      </c>
      <c r="AU315" s="275" t="s">
        <v>85</v>
      </c>
      <c r="AV315" s="15" t="s">
        <v>209</v>
      </c>
      <c r="AW315" s="15" t="s">
        <v>32</v>
      </c>
      <c r="AX315" s="15" t="s">
        <v>83</v>
      </c>
      <c r="AY315" s="275" t="s">
        <v>203</v>
      </c>
    </row>
    <row r="316" s="2" customFormat="1" ht="16.5" customHeight="1">
      <c r="A316" s="39"/>
      <c r="B316" s="40"/>
      <c r="C316" s="229" t="s">
        <v>536</v>
      </c>
      <c r="D316" s="229" t="s">
        <v>205</v>
      </c>
      <c r="E316" s="230" t="s">
        <v>2718</v>
      </c>
      <c r="F316" s="231" t="s">
        <v>2719</v>
      </c>
      <c r="G316" s="232" t="s">
        <v>213</v>
      </c>
      <c r="H316" s="233">
        <v>2413.0709999999999</v>
      </c>
      <c r="I316" s="234"/>
      <c r="J316" s="235">
        <f>ROUND(I316*H316,2)</f>
        <v>0</v>
      </c>
      <c r="K316" s="236"/>
      <c r="L316" s="45"/>
      <c r="M316" s="237" t="s">
        <v>1</v>
      </c>
      <c r="N316" s="238" t="s">
        <v>41</v>
      </c>
      <c r="O316" s="92"/>
      <c r="P316" s="239">
        <f>O316*H316</f>
        <v>0</v>
      </c>
      <c r="Q316" s="239">
        <v>0</v>
      </c>
      <c r="R316" s="239">
        <f>Q316*H316</f>
        <v>0</v>
      </c>
      <c r="S316" s="239">
        <v>0</v>
      </c>
      <c r="T316" s="240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41" t="s">
        <v>209</v>
      </c>
      <c r="AT316" s="241" t="s">
        <v>205</v>
      </c>
      <c r="AU316" s="241" t="s">
        <v>85</v>
      </c>
      <c r="AY316" s="18" t="s">
        <v>203</v>
      </c>
      <c r="BE316" s="242">
        <f>IF(N316="základní",J316,0)</f>
        <v>0</v>
      </c>
      <c r="BF316" s="242">
        <f>IF(N316="snížená",J316,0)</f>
        <v>0</v>
      </c>
      <c r="BG316" s="242">
        <f>IF(N316="zákl. přenesená",J316,0)</f>
        <v>0</v>
      </c>
      <c r="BH316" s="242">
        <f>IF(N316="sníž. přenesená",J316,0)</f>
        <v>0</v>
      </c>
      <c r="BI316" s="242">
        <f>IF(N316="nulová",J316,0)</f>
        <v>0</v>
      </c>
      <c r="BJ316" s="18" t="s">
        <v>83</v>
      </c>
      <c r="BK316" s="242">
        <f>ROUND(I316*H316,2)</f>
        <v>0</v>
      </c>
      <c r="BL316" s="18" t="s">
        <v>209</v>
      </c>
      <c r="BM316" s="241" t="s">
        <v>1011</v>
      </c>
    </row>
    <row r="317" s="14" customFormat="1">
      <c r="A317" s="14"/>
      <c r="B317" s="254"/>
      <c r="C317" s="255"/>
      <c r="D317" s="245" t="s">
        <v>243</v>
      </c>
      <c r="E317" s="256" t="s">
        <v>1</v>
      </c>
      <c r="F317" s="257" t="s">
        <v>2720</v>
      </c>
      <c r="G317" s="255"/>
      <c r="H317" s="258">
        <v>22</v>
      </c>
      <c r="I317" s="259"/>
      <c r="J317" s="255"/>
      <c r="K317" s="255"/>
      <c r="L317" s="260"/>
      <c r="M317" s="261"/>
      <c r="N317" s="262"/>
      <c r="O317" s="262"/>
      <c r="P317" s="262"/>
      <c r="Q317" s="262"/>
      <c r="R317" s="262"/>
      <c r="S317" s="262"/>
      <c r="T317" s="263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4" t="s">
        <v>243</v>
      </c>
      <c r="AU317" s="264" t="s">
        <v>85</v>
      </c>
      <c r="AV317" s="14" t="s">
        <v>85</v>
      </c>
      <c r="AW317" s="14" t="s">
        <v>32</v>
      </c>
      <c r="AX317" s="14" t="s">
        <v>76</v>
      </c>
      <c r="AY317" s="264" t="s">
        <v>203</v>
      </c>
    </row>
    <row r="318" s="14" customFormat="1">
      <c r="A318" s="14"/>
      <c r="B318" s="254"/>
      <c r="C318" s="255"/>
      <c r="D318" s="245" t="s">
        <v>243</v>
      </c>
      <c r="E318" s="256" t="s">
        <v>1</v>
      </c>
      <c r="F318" s="257" t="s">
        <v>2721</v>
      </c>
      <c r="G318" s="255"/>
      <c r="H318" s="258">
        <v>2391.0709999999999</v>
      </c>
      <c r="I318" s="259"/>
      <c r="J318" s="255"/>
      <c r="K318" s="255"/>
      <c r="L318" s="260"/>
      <c r="M318" s="261"/>
      <c r="N318" s="262"/>
      <c r="O318" s="262"/>
      <c r="P318" s="262"/>
      <c r="Q318" s="262"/>
      <c r="R318" s="262"/>
      <c r="S318" s="262"/>
      <c r="T318" s="263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4" t="s">
        <v>243</v>
      </c>
      <c r="AU318" s="264" t="s">
        <v>85</v>
      </c>
      <c r="AV318" s="14" t="s">
        <v>85</v>
      </c>
      <c r="AW318" s="14" t="s">
        <v>32</v>
      </c>
      <c r="AX318" s="14" t="s">
        <v>76</v>
      </c>
      <c r="AY318" s="264" t="s">
        <v>203</v>
      </c>
    </row>
    <row r="319" s="15" customFormat="1">
      <c r="A319" s="15"/>
      <c r="B319" s="265"/>
      <c r="C319" s="266"/>
      <c r="D319" s="245" t="s">
        <v>243</v>
      </c>
      <c r="E319" s="267" t="s">
        <v>1</v>
      </c>
      <c r="F319" s="268" t="s">
        <v>247</v>
      </c>
      <c r="G319" s="266"/>
      <c r="H319" s="269">
        <v>2413.0709999999999</v>
      </c>
      <c r="I319" s="270"/>
      <c r="J319" s="266"/>
      <c r="K319" s="266"/>
      <c r="L319" s="271"/>
      <c r="M319" s="272"/>
      <c r="N319" s="273"/>
      <c r="O319" s="273"/>
      <c r="P319" s="273"/>
      <c r="Q319" s="273"/>
      <c r="R319" s="273"/>
      <c r="S319" s="273"/>
      <c r="T319" s="274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75" t="s">
        <v>243</v>
      </c>
      <c r="AU319" s="275" t="s">
        <v>85</v>
      </c>
      <c r="AV319" s="15" t="s">
        <v>209</v>
      </c>
      <c r="AW319" s="15" t="s">
        <v>32</v>
      </c>
      <c r="AX319" s="15" t="s">
        <v>83</v>
      </c>
      <c r="AY319" s="275" t="s">
        <v>203</v>
      </c>
    </row>
    <row r="320" s="2" customFormat="1" ht="24.15" customHeight="1">
      <c r="A320" s="39"/>
      <c r="B320" s="40"/>
      <c r="C320" s="229" t="s">
        <v>541</v>
      </c>
      <c r="D320" s="229" t="s">
        <v>205</v>
      </c>
      <c r="E320" s="230" t="s">
        <v>339</v>
      </c>
      <c r="F320" s="231" t="s">
        <v>340</v>
      </c>
      <c r="G320" s="232" t="s">
        <v>208</v>
      </c>
      <c r="H320" s="233">
        <v>1.8180000000000001</v>
      </c>
      <c r="I320" s="234"/>
      <c r="J320" s="235">
        <f>ROUND(I320*H320,2)</f>
        <v>0</v>
      </c>
      <c r="K320" s="236"/>
      <c r="L320" s="45"/>
      <c r="M320" s="237" t="s">
        <v>1</v>
      </c>
      <c r="N320" s="238" t="s">
        <v>41</v>
      </c>
      <c r="O320" s="92"/>
      <c r="P320" s="239">
        <f>O320*H320</f>
        <v>0</v>
      </c>
      <c r="Q320" s="239">
        <v>2.5018699999999998</v>
      </c>
      <c r="R320" s="239">
        <f>Q320*H320</f>
        <v>4.5483996599999994</v>
      </c>
      <c r="S320" s="239">
        <v>0</v>
      </c>
      <c r="T320" s="240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41" t="s">
        <v>209</v>
      </c>
      <c r="AT320" s="241" t="s">
        <v>205</v>
      </c>
      <c r="AU320" s="241" t="s">
        <v>85</v>
      </c>
      <c r="AY320" s="18" t="s">
        <v>203</v>
      </c>
      <c r="BE320" s="242">
        <f>IF(N320="základní",J320,0)</f>
        <v>0</v>
      </c>
      <c r="BF320" s="242">
        <f>IF(N320="snížená",J320,0)</f>
        <v>0</v>
      </c>
      <c r="BG320" s="242">
        <f>IF(N320="zákl. přenesená",J320,0)</f>
        <v>0</v>
      </c>
      <c r="BH320" s="242">
        <f>IF(N320="sníž. přenesená",J320,0)</f>
        <v>0</v>
      </c>
      <c r="BI320" s="242">
        <f>IF(N320="nulová",J320,0)</f>
        <v>0</v>
      </c>
      <c r="BJ320" s="18" t="s">
        <v>83</v>
      </c>
      <c r="BK320" s="242">
        <f>ROUND(I320*H320,2)</f>
        <v>0</v>
      </c>
      <c r="BL320" s="18" t="s">
        <v>209</v>
      </c>
      <c r="BM320" s="241" t="s">
        <v>341</v>
      </c>
    </row>
    <row r="321" s="14" customFormat="1">
      <c r="A321" s="14"/>
      <c r="B321" s="254"/>
      <c r="C321" s="255"/>
      <c r="D321" s="245" t="s">
        <v>243</v>
      </c>
      <c r="E321" s="256" t="s">
        <v>1</v>
      </c>
      <c r="F321" s="257" t="s">
        <v>342</v>
      </c>
      <c r="G321" s="255"/>
      <c r="H321" s="258">
        <v>1.8180000000000001</v>
      </c>
      <c r="I321" s="259"/>
      <c r="J321" s="255"/>
      <c r="K321" s="255"/>
      <c r="L321" s="260"/>
      <c r="M321" s="261"/>
      <c r="N321" s="262"/>
      <c r="O321" s="262"/>
      <c r="P321" s="262"/>
      <c r="Q321" s="262"/>
      <c r="R321" s="262"/>
      <c r="S321" s="262"/>
      <c r="T321" s="263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4" t="s">
        <v>243</v>
      </c>
      <c r="AU321" s="264" t="s">
        <v>85</v>
      </c>
      <c r="AV321" s="14" t="s">
        <v>85</v>
      </c>
      <c r="AW321" s="14" t="s">
        <v>32</v>
      </c>
      <c r="AX321" s="14" t="s">
        <v>76</v>
      </c>
      <c r="AY321" s="264" t="s">
        <v>203</v>
      </c>
    </row>
    <row r="322" s="15" customFormat="1">
      <c r="A322" s="15"/>
      <c r="B322" s="265"/>
      <c r="C322" s="266"/>
      <c r="D322" s="245" t="s">
        <v>243</v>
      </c>
      <c r="E322" s="267" t="s">
        <v>1</v>
      </c>
      <c r="F322" s="268" t="s">
        <v>247</v>
      </c>
      <c r="G322" s="266"/>
      <c r="H322" s="269">
        <v>1.8180000000000001</v>
      </c>
      <c r="I322" s="270"/>
      <c r="J322" s="266"/>
      <c r="K322" s="266"/>
      <c r="L322" s="271"/>
      <c r="M322" s="272"/>
      <c r="N322" s="273"/>
      <c r="O322" s="273"/>
      <c r="P322" s="273"/>
      <c r="Q322" s="273"/>
      <c r="R322" s="273"/>
      <c r="S322" s="273"/>
      <c r="T322" s="274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75" t="s">
        <v>243</v>
      </c>
      <c r="AU322" s="275" t="s">
        <v>85</v>
      </c>
      <c r="AV322" s="15" t="s">
        <v>209</v>
      </c>
      <c r="AW322" s="15" t="s">
        <v>32</v>
      </c>
      <c r="AX322" s="15" t="s">
        <v>83</v>
      </c>
      <c r="AY322" s="275" t="s">
        <v>203</v>
      </c>
    </row>
    <row r="323" s="2" customFormat="1" ht="24.15" customHeight="1">
      <c r="A323" s="39"/>
      <c r="B323" s="40"/>
      <c r="C323" s="229" t="s">
        <v>264</v>
      </c>
      <c r="D323" s="229" t="s">
        <v>205</v>
      </c>
      <c r="E323" s="230" t="s">
        <v>344</v>
      </c>
      <c r="F323" s="231" t="s">
        <v>345</v>
      </c>
      <c r="G323" s="232" t="s">
        <v>208</v>
      </c>
      <c r="H323" s="233">
        <v>66.734999999999999</v>
      </c>
      <c r="I323" s="234"/>
      <c r="J323" s="235">
        <f>ROUND(I323*H323,2)</f>
        <v>0</v>
      </c>
      <c r="K323" s="236"/>
      <c r="L323" s="45"/>
      <c r="M323" s="237" t="s">
        <v>1</v>
      </c>
      <c r="N323" s="238" t="s">
        <v>41</v>
      </c>
      <c r="O323" s="92"/>
      <c r="P323" s="239">
        <f>O323*H323</f>
        <v>0</v>
      </c>
      <c r="Q323" s="239">
        <v>2.5018699999999998</v>
      </c>
      <c r="R323" s="239">
        <f>Q323*H323</f>
        <v>166.96229444999997</v>
      </c>
      <c r="S323" s="239">
        <v>0</v>
      </c>
      <c r="T323" s="240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41" t="s">
        <v>209</v>
      </c>
      <c r="AT323" s="241" t="s">
        <v>205</v>
      </c>
      <c r="AU323" s="241" t="s">
        <v>85</v>
      </c>
      <c r="AY323" s="18" t="s">
        <v>203</v>
      </c>
      <c r="BE323" s="242">
        <f>IF(N323="základní",J323,0)</f>
        <v>0</v>
      </c>
      <c r="BF323" s="242">
        <f>IF(N323="snížená",J323,0)</f>
        <v>0</v>
      </c>
      <c r="BG323" s="242">
        <f>IF(N323="zákl. přenesená",J323,0)</f>
        <v>0</v>
      </c>
      <c r="BH323" s="242">
        <f>IF(N323="sníž. přenesená",J323,0)</f>
        <v>0</v>
      </c>
      <c r="BI323" s="242">
        <f>IF(N323="nulová",J323,0)</f>
        <v>0</v>
      </c>
      <c r="BJ323" s="18" t="s">
        <v>83</v>
      </c>
      <c r="BK323" s="242">
        <f>ROUND(I323*H323,2)</f>
        <v>0</v>
      </c>
      <c r="BL323" s="18" t="s">
        <v>209</v>
      </c>
      <c r="BM323" s="241" t="s">
        <v>346</v>
      </c>
    </row>
    <row r="324" s="14" customFormat="1">
      <c r="A324" s="14"/>
      <c r="B324" s="254"/>
      <c r="C324" s="255"/>
      <c r="D324" s="245" t="s">
        <v>243</v>
      </c>
      <c r="E324" s="256" t="s">
        <v>1</v>
      </c>
      <c r="F324" s="257" t="s">
        <v>2722</v>
      </c>
      <c r="G324" s="255"/>
      <c r="H324" s="258">
        <v>0.59499999999999997</v>
      </c>
      <c r="I324" s="259"/>
      <c r="J324" s="255"/>
      <c r="K324" s="255"/>
      <c r="L324" s="260"/>
      <c r="M324" s="261"/>
      <c r="N324" s="262"/>
      <c r="O324" s="262"/>
      <c r="P324" s="262"/>
      <c r="Q324" s="262"/>
      <c r="R324" s="262"/>
      <c r="S324" s="262"/>
      <c r="T324" s="263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64" t="s">
        <v>243</v>
      </c>
      <c r="AU324" s="264" t="s">
        <v>85</v>
      </c>
      <c r="AV324" s="14" t="s">
        <v>85</v>
      </c>
      <c r="AW324" s="14" t="s">
        <v>32</v>
      </c>
      <c r="AX324" s="14" t="s">
        <v>76</v>
      </c>
      <c r="AY324" s="264" t="s">
        <v>203</v>
      </c>
    </row>
    <row r="325" s="14" customFormat="1">
      <c r="A325" s="14"/>
      <c r="B325" s="254"/>
      <c r="C325" s="255"/>
      <c r="D325" s="245" t="s">
        <v>243</v>
      </c>
      <c r="E325" s="256" t="s">
        <v>1</v>
      </c>
      <c r="F325" s="257" t="s">
        <v>2723</v>
      </c>
      <c r="G325" s="255"/>
      <c r="H325" s="258">
        <v>12.555</v>
      </c>
      <c r="I325" s="259"/>
      <c r="J325" s="255"/>
      <c r="K325" s="255"/>
      <c r="L325" s="260"/>
      <c r="M325" s="261"/>
      <c r="N325" s="262"/>
      <c r="O325" s="262"/>
      <c r="P325" s="262"/>
      <c r="Q325" s="262"/>
      <c r="R325" s="262"/>
      <c r="S325" s="262"/>
      <c r="T325" s="263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4" t="s">
        <v>243</v>
      </c>
      <c r="AU325" s="264" t="s">
        <v>85</v>
      </c>
      <c r="AV325" s="14" t="s">
        <v>85</v>
      </c>
      <c r="AW325" s="14" t="s">
        <v>32</v>
      </c>
      <c r="AX325" s="14" t="s">
        <v>76</v>
      </c>
      <c r="AY325" s="264" t="s">
        <v>203</v>
      </c>
    </row>
    <row r="326" s="14" customFormat="1">
      <c r="A326" s="14"/>
      <c r="B326" s="254"/>
      <c r="C326" s="255"/>
      <c r="D326" s="245" t="s">
        <v>243</v>
      </c>
      <c r="E326" s="256" t="s">
        <v>1</v>
      </c>
      <c r="F326" s="257" t="s">
        <v>2724</v>
      </c>
      <c r="G326" s="255"/>
      <c r="H326" s="258">
        <v>7.1699999999999999</v>
      </c>
      <c r="I326" s="259"/>
      <c r="J326" s="255"/>
      <c r="K326" s="255"/>
      <c r="L326" s="260"/>
      <c r="M326" s="261"/>
      <c r="N326" s="262"/>
      <c r="O326" s="262"/>
      <c r="P326" s="262"/>
      <c r="Q326" s="262"/>
      <c r="R326" s="262"/>
      <c r="S326" s="262"/>
      <c r="T326" s="263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4" t="s">
        <v>243</v>
      </c>
      <c r="AU326" s="264" t="s">
        <v>85</v>
      </c>
      <c r="AV326" s="14" t="s">
        <v>85</v>
      </c>
      <c r="AW326" s="14" t="s">
        <v>32</v>
      </c>
      <c r="AX326" s="14" t="s">
        <v>76</v>
      </c>
      <c r="AY326" s="264" t="s">
        <v>203</v>
      </c>
    </row>
    <row r="327" s="14" customFormat="1">
      <c r="A327" s="14"/>
      <c r="B327" s="254"/>
      <c r="C327" s="255"/>
      <c r="D327" s="245" t="s">
        <v>243</v>
      </c>
      <c r="E327" s="256" t="s">
        <v>1</v>
      </c>
      <c r="F327" s="257" t="s">
        <v>2725</v>
      </c>
      <c r="G327" s="255"/>
      <c r="H327" s="258">
        <v>22.850000000000001</v>
      </c>
      <c r="I327" s="259"/>
      <c r="J327" s="255"/>
      <c r="K327" s="255"/>
      <c r="L327" s="260"/>
      <c r="M327" s="261"/>
      <c r="N327" s="262"/>
      <c r="O327" s="262"/>
      <c r="P327" s="262"/>
      <c r="Q327" s="262"/>
      <c r="R327" s="262"/>
      <c r="S327" s="262"/>
      <c r="T327" s="263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64" t="s">
        <v>243</v>
      </c>
      <c r="AU327" s="264" t="s">
        <v>85</v>
      </c>
      <c r="AV327" s="14" t="s">
        <v>85</v>
      </c>
      <c r="AW327" s="14" t="s">
        <v>32</v>
      </c>
      <c r="AX327" s="14" t="s">
        <v>76</v>
      </c>
      <c r="AY327" s="264" t="s">
        <v>203</v>
      </c>
    </row>
    <row r="328" s="14" customFormat="1">
      <c r="A328" s="14"/>
      <c r="B328" s="254"/>
      <c r="C328" s="255"/>
      <c r="D328" s="245" t="s">
        <v>243</v>
      </c>
      <c r="E328" s="256" t="s">
        <v>1</v>
      </c>
      <c r="F328" s="257" t="s">
        <v>352</v>
      </c>
      <c r="G328" s="255"/>
      <c r="H328" s="258">
        <v>3.2000000000000002</v>
      </c>
      <c r="I328" s="259"/>
      <c r="J328" s="255"/>
      <c r="K328" s="255"/>
      <c r="L328" s="260"/>
      <c r="M328" s="261"/>
      <c r="N328" s="262"/>
      <c r="O328" s="262"/>
      <c r="P328" s="262"/>
      <c r="Q328" s="262"/>
      <c r="R328" s="262"/>
      <c r="S328" s="262"/>
      <c r="T328" s="263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64" t="s">
        <v>243</v>
      </c>
      <c r="AU328" s="264" t="s">
        <v>85</v>
      </c>
      <c r="AV328" s="14" t="s">
        <v>85</v>
      </c>
      <c r="AW328" s="14" t="s">
        <v>32</v>
      </c>
      <c r="AX328" s="14" t="s">
        <v>76</v>
      </c>
      <c r="AY328" s="264" t="s">
        <v>203</v>
      </c>
    </row>
    <row r="329" s="14" customFormat="1">
      <c r="A329" s="14"/>
      <c r="B329" s="254"/>
      <c r="C329" s="255"/>
      <c r="D329" s="245" t="s">
        <v>243</v>
      </c>
      <c r="E329" s="256" t="s">
        <v>1</v>
      </c>
      <c r="F329" s="257" t="s">
        <v>2726</v>
      </c>
      <c r="G329" s="255"/>
      <c r="H329" s="258">
        <v>3.4300000000000002</v>
      </c>
      <c r="I329" s="259"/>
      <c r="J329" s="255"/>
      <c r="K329" s="255"/>
      <c r="L329" s="260"/>
      <c r="M329" s="261"/>
      <c r="N329" s="262"/>
      <c r="O329" s="262"/>
      <c r="P329" s="262"/>
      <c r="Q329" s="262"/>
      <c r="R329" s="262"/>
      <c r="S329" s="262"/>
      <c r="T329" s="263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4" t="s">
        <v>243</v>
      </c>
      <c r="AU329" s="264" t="s">
        <v>85</v>
      </c>
      <c r="AV329" s="14" t="s">
        <v>85</v>
      </c>
      <c r="AW329" s="14" t="s">
        <v>32</v>
      </c>
      <c r="AX329" s="14" t="s">
        <v>76</v>
      </c>
      <c r="AY329" s="264" t="s">
        <v>203</v>
      </c>
    </row>
    <row r="330" s="14" customFormat="1">
      <c r="A330" s="14"/>
      <c r="B330" s="254"/>
      <c r="C330" s="255"/>
      <c r="D330" s="245" t="s">
        <v>243</v>
      </c>
      <c r="E330" s="256" t="s">
        <v>1</v>
      </c>
      <c r="F330" s="257" t="s">
        <v>2727</v>
      </c>
      <c r="G330" s="255"/>
      <c r="H330" s="258">
        <v>7.5800000000000001</v>
      </c>
      <c r="I330" s="259"/>
      <c r="J330" s="255"/>
      <c r="K330" s="255"/>
      <c r="L330" s="260"/>
      <c r="M330" s="261"/>
      <c r="N330" s="262"/>
      <c r="O330" s="262"/>
      <c r="P330" s="262"/>
      <c r="Q330" s="262"/>
      <c r="R330" s="262"/>
      <c r="S330" s="262"/>
      <c r="T330" s="263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64" t="s">
        <v>243</v>
      </c>
      <c r="AU330" s="264" t="s">
        <v>85</v>
      </c>
      <c r="AV330" s="14" t="s">
        <v>85</v>
      </c>
      <c r="AW330" s="14" t="s">
        <v>32</v>
      </c>
      <c r="AX330" s="14" t="s">
        <v>76</v>
      </c>
      <c r="AY330" s="264" t="s">
        <v>203</v>
      </c>
    </row>
    <row r="331" s="14" customFormat="1">
      <c r="A331" s="14"/>
      <c r="B331" s="254"/>
      <c r="C331" s="255"/>
      <c r="D331" s="245" t="s">
        <v>243</v>
      </c>
      <c r="E331" s="256" t="s">
        <v>1</v>
      </c>
      <c r="F331" s="257" t="s">
        <v>2728</v>
      </c>
      <c r="G331" s="255"/>
      <c r="H331" s="258">
        <v>5.665</v>
      </c>
      <c r="I331" s="259"/>
      <c r="J331" s="255"/>
      <c r="K331" s="255"/>
      <c r="L331" s="260"/>
      <c r="M331" s="261"/>
      <c r="N331" s="262"/>
      <c r="O331" s="262"/>
      <c r="P331" s="262"/>
      <c r="Q331" s="262"/>
      <c r="R331" s="262"/>
      <c r="S331" s="262"/>
      <c r="T331" s="263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64" t="s">
        <v>243</v>
      </c>
      <c r="AU331" s="264" t="s">
        <v>85</v>
      </c>
      <c r="AV331" s="14" t="s">
        <v>85</v>
      </c>
      <c r="AW331" s="14" t="s">
        <v>32</v>
      </c>
      <c r="AX331" s="14" t="s">
        <v>76</v>
      </c>
      <c r="AY331" s="264" t="s">
        <v>203</v>
      </c>
    </row>
    <row r="332" s="14" customFormat="1">
      <c r="A332" s="14"/>
      <c r="B332" s="254"/>
      <c r="C332" s="255"/>
      <c r="D332" s="245" t="s">
        <v>243</v>
      </c>
      <c r="E332" s="256" t="s">
        <v>1</v>
      </c>
      <c r="F332" s="257" t="s">
        <v>2729</v>
      </c>
      <c r="G332" s="255"/>
      <c r="H332" s="258">
        <v>1.7450000000000001</v>
      </c>
      <c r="I332" s="259"/>
      <c r="J332" s="255"/>
      <c r="K332" s="255"/>
      <c r="L332" s="260"/>
      <c r="M332" s="261"/>
      <c r="N332" s="262"/>
      <c r="O332" s="262"/>
      <c r="P332" s="262"/>
      <c r="Q332" s="262"/>
      <c r="R332" s="262"/>
      <c r="S332" s="262"/>
      <c r="T332" s="263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64" t="s">
        <v>243</v>
      </c>
      <c r="AU332" s="264" t="s">
        <v>85</v>
      </c>
      <c r="AV332" s="14" t="s">
        <v>85</v>
      </c>
      <c r="AW332" s="14" t="s">
        <v>32</v>
      </c>
      <c r="AX332" s="14" t="s">
        <v>76</v>
      </c>
      <c r="AY332" s="264" t="s">
        <v>203</v>
      </c>
    </row>
    <row r="333" s="14" customFormat="1">
      <c r="A333" s="14"/>
      <c r="B333" s="254"/>
      <c r="C333" s="255"/>
      <c r="D333" s="245" t="s">
        <v>243</v>
      </c>
      <c r="E333" s="256" t="s">
        <v>1</v>
      </c>
      <c r="F333" s="257" t="s">
        <v>2730</v>
      </c>
      <c r="G333" s="255"/>
      <c r="H333" s="258">
        <v>1.335</v>
      </c>
      <c r="I333" s="259"/>
      <c r="J333" s="255"/>
      <c r="K333" s="255"/>
      <c r="L333" s="260"/>
      <c r="M333" s="261"/>
      <c r="N333" s="262"/>
      <c r="O333" s="262"/>
      <c r="P333" s="262"/>
      <c r="Q333" s="262"/>
      <c r="R333" s="262"/>
      <c r="S333" s="262"/>
      <c r="T333" s="263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4" t="s">
        <v>243</v>
      </c>
      <c r="AU333" s="264" t="s">
        <v>85</v>
      </c>
      <c r="AV333" s="14" t="s">
        <v>85</v>
      </c>
      <c r="AW333" s="14" t="s">
        <v>32</v>
      </c>
      <c r="AX333" s="14" t="s">
        <v>76</v>
      </c>
      <c r="AY333" s="264" t="s">
        <v>203</v>
      </c>
    </row>
    <row r="334" s="14" customFormat="1">
      <c r="A334" s="14"/>
      <c r="B334" s="254"/>
      <c r="C334" s="255"/>
      <c r="D334" s="245" t="s">
        <v>243</v>
      </c>
      <c r="E334" s="256" t="s">
        <v>1</v>
      </c>
      <c r="F334" s="257" t="s">
        <v>2731</v>
      </c>
      <c r="G334" s="255"/>
      <c r="H334" s="258">
        <v>0.60999999999999999</v>
      </c>
      <c r="I334" s="259"/>
      <c r="J334" s="255"/>
      <c r="K334" s="255"/>
      <c r="L334" s="260"/>
      <c r="M334" s="261"/>
      <c r="N334" s="262"/>
      <c r="O334" s="262"/>
      <c r="P334" s="262"/>
      <c r="Q334" s="262"/>
      <c r="R334" s="262"/>
      <c r="S334" s="262"/>
      <c r="T334" s="263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4" t="s">
        <v>243</v>
      </c>
      <c r="AU334" s="264" t="s">
        <v>85</v>
      </c>
      <c r="AV334" s="14" t="s">
        <v>85</v>
      </c>
      <c r="AW334" s="14" t="s">
        <v>32</v>
      </c>
      <c r="AX334" s="14" t="s">
        <v>76</v>
      </c>
      <c r="AY334" s="264" t="s">
        <v>203</v>
      </c>
    </row>
    <row r="335" s="15" customFormat="1">
      <c r="A335" s="15"/>
      <c r="B335" s="265"/>
      <c r="C335" s="266"/>
      <c r="D335" s="245" t="s">
        <v>243</v>
      </c>
      <c r="E335" s="267" t="s">
        <v>1</v>
      </c>
      <c r="F335" s="268" t="s">
        <v>247</v>
      </c>
      <c r="G335" s="266"/>
      <c r="H335" s="269">
        <v>66.734999999999999</v>
      </c>
      <c r="I335" s="270"/>
      <c r="J335" s="266"/>
      <c r="K335" s="266"/>
      <c r="L335" s="271"/>
      <c r="M335" s="272"/>
      <c r="N335" s="273"/>
      <c r="O335" s="273"/>
      <c r="P335" s="273"/>
      <c r="Q335" s="273"/>
      <c r="R335" s="273"/>
      <c r="S335" s="273"/>
      <c r="T335" s="274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75" t="s">
        <v>243</v>
      </c>
      <c r="AU335" s="275" t="s">
        <v>85</v>
      </c>
      <c r="AV335" s="15" t="s">
        <v>209</v>
      </c>
      <c r="AW335" s="15" t="s">
        <v>32</v>
      </c>
      <c r="AX335" s="15" t="s">
        <v>83</v>
      </c>
      <c r="AY335" s="275" t="s">
        <v>203</v>
      </c>
    </row>
    <row r="336" s="2" customFormat="1" ht="24.15" customHeight="1">
      <c r="A336" s="39"/>
      <c r="B336" s="40"/>
      <c r="C336" s="229" t="s">
        <v>550</v>
      </c>
      <c r="D336" s="229" t="s">
        <v>205</v>
      </c>
      <c r="E336" s="230" t="s">
        <v>2732</v>
      </c>
      <c r="F336" s="231" t="s">
        <v>2733</v>
      </c>
      <c r="G336" s="232" t="s">
        <v>208</v>
      </c>
      <c r="H336" s="233">
        <v>54.18</v>
      </c>
      <c r="I336" s="234"/>
      <c r="J336" s="235">
        <f>ROUND(I336*H336,2)</f>
        <v>0</v>
      </c>
      <c r="K336" s="236"/>
      <c r="L336" s="45"/>
      <c r="M336" s="237" t="s">
        <v>1</v>
      </c>
      <c r="N336" s="238" t="s">
        <v>41</v>
      </c>
      <c r="O336" s="92"/>
      <c r="P336" s="239">
        <f>O336*H336</f>
        <v>0</v>
      </c>
      <c r="Q336" s="239">
        <v>2.5018699999999998</v>
      </c>
      <c r="R336" s="239">
        <f>Q336*H336</f>
        <v>135.55131659999998</v>
      </c>
      <c r="S336" s="239">
        <v>0</v>
      </c>
      <c r="T336" s="240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41" t="s">
        <v>209</v>
      </c>
      <c r="AT336" s="241" t="s">
        <v>205</v>
      </c>
      <c r="AU336" s="241" t="s">
        <v>85</v>
      </c>
      <c r="AY336" s="18" t="s">
        <v>203</v>
      </c>
      <c r="BE336" s="242">
        <f>IF(N336="základní",J336,0)</f>
        <v>0</v>
      </c>
      <c r="BF336" s="242">
        <f>IF(N336="snížená",J336,0)</f>
        <v>0</v>
      </c>
      <c r="BG336" s="242">
        <f>IF(N336="zákl. přenesená",J336,0)</f>
        <v>0</v>
      </c>
      <c r="BH336" s="242">
        <f>IF(N336="sníž. přenesená",J336,0)</f>
        <v>0</v>
      </c>
      <c r="BI336" s="242">
        <f>IF(N336="nulová",J336,0)</f>
        <v>0</v>
      </c>
      <c r="BJ336" s="18" t="s">
        <v>83</v>
      </c>
      <c r="BK336" s="242">
        <f>ROUND(I336*H336,2)</f>
        <v>0</v>
      </c>
      <c r="BL336" s="18" t="s">
        <v>209</v>
      </c>
      <c r="BM336" s="241" t="s">
        <v>1033</v>
      </c>
    </row>
    <row r="337" s="14" customFormat="1">
      <c r="A337" s="14"/>
      <c r="B337" s="254"/>
      <c r="C337" s="255"/>
      <c r="D337" s="245" t="s">
        <v>243</v>
      </c>
      <c r="E337" s="256" t="s">
        <v>1</v>
      </c>
      <c r="F337" s="257" t="s">
        <v>2734</v>
      </c>
      <c r="G337" s="255"/>
      <c r="H337" s="258">
        <v>54.18</v>
      </c>
      <c r="I337" s="259"/>
      <c r="J337" s="255"/>
      <c r="K337" s="255"/>
      <c r="L337" s="260"/>
      <c r="M337" s="261"/>
      <c r="N337" s="262"/>
      <c r="O337" s="262"/>
      <c r="P337" s="262"/>
      <c r="Q337" s="262"/>
      <c r="R337" s="262"/>
      <c r="S337" s="262"/>
      <c r="T337" s="263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64" t="s">
        <v>243</v>
      </c>
      <c r="AU337" s="264" t="s">
        <v>85</v>
      </c>
      <c r="AV337" s="14" t="s">
        <v>85</v>
      </c>
      <c r="AW337" s="14" t="s">
        <v>32</v>
      </c>
      <c r="AX337" s="14" t="s">
        <v>76</v>
      </c>
      <c r="AY337" s="264" t="s">
        <v>203</v>
      </c>
    </row>
    <row r="338" s="15" customFormat="1">
      <c r="A338" s="15"/>
      <c r="B338" s="265"/>
      <c r="C338" s="266"/>
      <c r="D338" s="245" t="s">
        <v>243</v>
      </c>
      <c r="E338" s="267" t="s">
        <v>1</v>
      </c>
      <c r="F338" s="268" t="s">
        <v>247</v>
      </c>
      <c r="G338" s="266"/>
      <c r="H338" s="269">
        <v>54.18</v>
      </c>
      <c r="I338" s="270"/>
      <c r="J338" s="266"/>
      <c r="K338" s="266"/>
      <c r="L338" s="271"/>
      <c r="M338" s="272"/>
      <c r="N338" s="273"/>
      <c r="O338" s="273"/>
      <c r="P338" s="273"/>
      <c r="Q338" s="273"/>
      <c r="R338" s="273"/>
      <c r="S338" s="273"/>
      <c r="T338" s="274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75" t="s">
        <v>243</v>
      </c>
      <c r="AU338" s="275" t="s">
        <v>85</v>
      </c>
      <c r="AV338" s="15" t="s">
        <v>209</v>
      </c>
      <c r="AW338" s="15" t="s">
        <v>32</v>
      </c>
      <c r="AX338" s="15" t="s">
        <v>83</v>
      </c>
      <c r="AY338" s="275" t="s">
        <v>203</v>
      </c>
    </row>
    <row r="339" s="2" customFormat="1" ht="24.15" customHeight="1">
      <c r="A339" s="39"/>
      <c r="B339" s="40"/>
      <c r="C339" s="229" t="s">
        <v>270</v>
      </c>
      <c r="D339" s="229" t="s">
        <v>205</v>
      </c>
      <c r="E339" s="230" t="s">
        <v>2735</v>
      </c>
      <c r="F339" s="231" t="s">
        <v>2736</v>
      </c>
      <c r="G339" s="232" t="s">
        <v>208</v>
      </c>
      <c r="H339" s="233">
        <v>80.924999999999997</v>
      </c>
      <c r="I339" s="234"/>
      <c r="J339" s="235">
        <f>ROUND(I339*H339,2)</f>
        <v>0</v>
      </c>
      <c r="K339" s="236"/>
      <c r="L339" s="45"/>
      <c r="M339" s="237" t="s">
        <v>1</v>
      </c>
      <c r="N339" s="238" t="s">
        <v>41</v>
      </c>
      <c r="O339" s="92"/>
      <c r="P339" s="239">
        <f>O339*H339</f>
        <v>0</v>
      </c>
      <c r="Q339" s="239">
        <v>2.5018699999999998</v>
      </c>
      <c r="R339" s="239">
        <f>Q339*H339</f>
        <v>202.46382974999997</v>
      </c>
      <c r="S339" s="239">
        <v>0</v>
      </c>
      <c r="T339" s="240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41" t="s">
        <v>209</v>
      </c>
      <c r="AT339" s="241" t="s">
        <v>205</v>
      </c>
      <c r="AU339" s="241" t="s">
        <v>85</v>
      </c>
      <c r="AY339" s="18" t="s">
        <v>203</v>
      </c>
      <c r="BE339" s="242">
        <f>IF(N339="základní",J339,0)</f>
        <v>0</v>
      </c>
      <c r="BF339" s="242">
        <f>IF(N339="snížená",J339,0)</f>
        <v>0</v>
      </c>
      <c r="BG339" s="242">
        <f>IF(N339="zákl. přenesená",J339,0)</f>
        <v>0</v>
      </c>
      <c r="BH339" s="242">
        <f>IF(N339="sníž. přenesená",J339,0)</f>
        <v>0</v>
      </c>
      <c r="BI339" s="242">
        <f>IF(N339="nulová",J339,0)</f>
        <v>0</v>
      </c>
      <c r="BJ339" s="18" t="s">
        <v>83</v>
      </c>
      <c r="BK339" s="242">
        <f>ROUND(I339*H339,2)</f>
        <v>0</v>
      </c>
      <c r="BL339" s="18" t="s">
        <v>209</v>
      </c>
      <c r="BM339" s="241" t="s">
        <v>2737</v>
      </c>
    </row>
    <row r="340" s="14" customFormat="1">
      <c r="A340" s="14"/>
      <c r="B340" s="254"/>
      <c r="C340" s="255"/>
      <c r="D340" s="245" t="s">
        <v>243</v>
      </c>
      <c r="E340" s="256" t="s">
        <v>1</v>
      </c>
      <c r="F340" s="257" t="s">
        <v>2738</v>
      </c>
      <c r="G340" s="255"/>
      <c r="H340" s="258">
        <v>80.924999999999997</v>
      </c>
      <c r="I340" s="259"/>
      <c r="J340" s="255"/>
      <c r="K340" s="255"/>
      <c r="L340" s="260"/>
      <c r="M340" s="261"/>
      <c r="N340" s="262"/>
      <c r="O340" s="262"/>
      <c r="P340" s="262"/>
      <c r="Q340" s="262"/>
      <c r="R340" s="262"/>
      <c r="S340" s="262"/>
      <c r="T340" s="263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64" t="s">
        <v>243</v>
      </c>
      <c r="AU340" s="264" t="s">
        <v>85</v>
      </c>
      <c r="AV340" s="14" t="s">
        <v>85</v>
      </c>
      <c r="AW340" s="14" t="s">
        <v>32</v>
      </c>
      <c r="AX340" s="14" t="s">
        <v>76</v>
      </c>
      <c r="AY340" s="264" t="s">
        <v>203</v>
      </c>
    </row>
    <row r="341" s="15" customFormat="1">
      <c r="A341" s="15"/>
      <c r="B341" s="265"/>
      <c r="C341" s="266"/>
      <c r="D341" s="245" t="s">
        <v>243</v>
      </c>
      <c r="E341" s="267" t="s">
        <v>1</v>
      </c>
      <c r="F341" s="268" t="s">
        <v>247</v>
      </c>
      <c r="G341" s="266"/>
      <c r="H341" s="269">
        <v>80.924999999999997</v>
      </c>
      <c r="I341" s="270"/>
      <c r="J341" s="266"/>
      <c r="K341" s="266"/>
      <c r="L341" s="271"/>
      <c r="M341" s="272"/>
      <c r="N341" s="273"/>
      <c r="O341" s="273"/>
      <c r="P341" s="273"/>
      <c r="Q341" s="273"/>
      <c r="R341" s="273"/>
      <c r="S341" s="273"/>
      <c r="T341" s="274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75" t="s">
        <v>243</v>
      </c>
      <c r="AU341" s="275" t="s">
        <v>85</v>
      </c>
      <c r="AV341" s="15" t="s">
        <v>209</v>
      </c>
      <c r="AW341" s="15" t="s">
        <v>32</v>
      </c>
      <c r="AX341" s="15" t="s">
        <v>83</v>
      </c>
      <c r="AY341" s="275" t="s">
        <v>203</v>
      </c>
    </row>
    <row r="342" s="2" customFormat="1" ht="24.15" customHeight="1">
      <c r="A342" s="39"/>
      <c r="B342" s="40"/>
      <c r="C342" s="229" t="s">
        <v>558</v>
      </c>
      <c r="D342" s="229" t="s">
        <v>205</v>
      </c>
      <c r="E342" s="230" t="s">
        <v>2739</v>
      </c>
      <c r="F342" s="231" t="s">
        <v>2740</v>
      </c>
      <c r="G342" s="232" t="s">
        <v>208</v>
      </c>
      <c r="H342" s="233">
        <v>1.8180000000000001</v>
      </c>
      <c r="I342" s="234"/>
      <c r="J342" s="235">
        <f>ROUND(I342*H342,2)</f>
        <v>0</v>
      </c>
      <c r="K342" s="236"/>
      <c r="L342" s="45"/>
      <c r="M342" s="237" t="s">
        <v>1</v>
      </c>
      <c r="N342" s="238" t="s">
        <v>41</v>
      </c>
      <c r="O342" s="92"/>
      <c r="P342" s="239">
        <f>O342*H342</f>
        <v>0</v>
      </c>
      <c r="Q342" s="239">
        <v>0.040000000000000001</v>
      </c>
      <c r="R342" s="239">
        <f>Q342*H342</f>
        <v>0.072720000000000007</v>
      </c>
      <c r="S342" s="239">
        <v>0</v>
      </c>
      <c r="T342" s="240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41" t="s">
        <v>209</v>
      </c>
      <c r="AT342" s="241" t="s">
        <v>205</v>
      </c>
      <c r="AU342" s="241" t="s">
        <v>85</v>
      </c>
      <c r="AY342" s="18" t="s">
        <v>203</v>
      </c>
      <c r="BE342" s="242">
        <f>IF(N342="základní",J342,0)</f>
        <v>0</v>
      </c>
      <c r="BF342" s="242">
        <f>IF(N342="snížená",J342,0)</f>
        <v>0</v>
      </c>
      <c r="BG342" s="242">
        <f>IF(N342="zákl. přenesená",J342,0)</f>
        <v>0</v>
      </c>
      <c r="BH342" s="242">
        <f>IF(N342="sníž. přenesená",J342,0)</f>
        <v>0</v>
      </c>
      <c r="BI342" s="242">
        <f>IF(N342="nulová",J342,0)</f>
        <v>0</v>
      </c>
      <c r="BJ342" s="18" t="s">
        <v>83</v>
      </c>
      <c r="BK342" s="242">
        <f>ROUND(I342*H342,2)</f>
        <v>0</v>
      </c>
      <c r="BL342" s="18" t="s">
        <v>209</v>
      </c>
      <c r="BM342" s="241" t="s">
        <v>1049</v>
      </c>
    </row>
    <row r="343" s="14" customFormat="1">
      <c r="A343" s="14"/>
      <c r="B343" s="254"/>
      <c r="C343" s="255"/>
      <c r="D343" s="245" t="s">
        <v>243</v>
      </c>
      <c r="E343" s="256" t="s">
        <v>1</v>
      </c>
      <c r="F343" s="257" t="s">
        <v>342</v>
      </c>
      <c r="G343" s="255"/>
      <c r="H343" s="258">
        <v>1.8180000000000001</v>
      </c>
      <c r="I343" s="259"/>
      <c r="J343" s="255"/>
      <c r="K343" s="255"/>
      <c r="L343" s="260"/>
      <c r="M343" s="261"/>
      <c r="N343" s="262"/>
      <c r="O343" s="262"/>
      <c r="P343" s="262"/>
      <c r="Q343" s="262"/>
      <c r="R343" s="262"/>
      <c r="S343" s="262"/>
      <c r="T343" s="263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4" t="s">
        <v>243</v>
      </c>
      <c r="AU343" s="264" t="s">
        <v>85</v>
      </c>
      <c r="AV343" s="14" t="s">
        <v>85</v>
      </c>
      <c r="AW343" s="14" t="s">
        <v>32</v>
      </c>
      <c r="AX343" s="14" t="s">
        <v>76</v>
      </c>
      <c r="AY343" s="264" t="s">
        <v>203</v>
      </c>
    </row>
    <row r="344" s="15" customFormat="1">
      <c r="A344" s="15"/>
      <c r="B344" s="265"/>
      <c r="C344" s="266"/>
      <c r="D344" s="245" t="s">
        <v>243</v>
      </c>
      <c r="E344" s="267" t="s">
        <v>1</v>
      </c>
      <c r="F344" s="268" t="s">
        <v>247</v>
      </c>
      <c r="G344" s="266"/>
      <c r="H344" s="269">
        <v>1.8180000000000001</v>
      </c>
      <c r="I344" s="270"/>
      <c r="J344" s="266"/>
      <c r="K344" s="266"/>
      <c r="L344" s="271"/>
      <c r="M344" s="272"/>
      <c r="N344" s="273"/>
      <c r="O344" s="273"/>
      <c r="P344" s="273"/>
      <c r="Q344" s="273"/>
      <c r="R344" s="273"/>
      <c r="S344" s="273"/>
      <c r="T344" s="274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75" t="s">
        <v>243</v>
      </c>
      <c r="AU344" s="275" t="s">
        <v>85</v>
      </c>
      <c r="AV344" s="15" t="s">
        <v>209</v>
      </c>
      <c r="AW344" s="15" t="s">
        <v>32</v>
      </c>
      <c r="AX344" s="15" t="s">
        <v>83</v>
      </c>
      <c r="AY344" s="275" t="s">
        <v>203</v>
      </c>
    </row>
    <row r="345" s="2" customFormat="1" ht="24.15" customHeight="1">
      <c r="A345" s="39"/>
      <c r="B345" s="40"/>
      <c r="C345" s="229" t="s">
        <v>564</v>
      </c>
      <c r="D345" s="229" t="s">
        <v>205</v>
      </c>
      <c r="E345" s="230" t="s">
        <v>2741</v>
      </c>
      <c r="F345" s="231" t="s">
        <v>2742</v>
      </c>
      <c r="G345" s="232" t="s">
        <v>208</v>
      </c>
      <c r="H345" s="233">
        <v>80.924999999999997</v>
      </c>
      <c r="I345" s="234"/>
      <c r="J345" s="235">
        <f>ROUND(I345*H345,2)</f>
        <v>0</v>
      </c>
      <c r="K345" s="236"/>
      <c r="L345" s="45"/>
      <c r="M345" s="237" t="s">
        <v>1</v>
      </c>
      <c r="N345" s="238" t="s">
        <v>41</v>
      </c>
      <c r="O345" s="92"/>
      <c r="P345" s="239">
        <f>O345*H345</f>
        <v>0</v>
      </c>
      <c r="Q345" s="239">
        <v>0.01</v>
      </c>
      <c r="R345" s="239">
        <f>Q345*H345</f>
        <v>0.80925000000000002</v>
      </c>
      <c r="S345" s="239">
        <v>0</v>
      </c>
      <c r="T345" s="240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41" t="s">
        <v>209</v>
      </c>
      <c r="AT345" s="241" t="s">
        <v>205</v>
      </c>
      <c r="AU345" s="241" t="s">
        <v>85</v>
      </c>
      <c r="AY345" s="18" t="s">
        <v>203</v>
      </c>
      <c r="BE345" s="242">
        <f>IF(N345="základní",J345,0)</f>
        <v>0</v>
      </c>
      <c r="BF345" s="242">
        <f>IF(N345="snížená",J345,0)</f>
        <v>0</v>
      </c>
      <c r="BG345" s="242">
        <f>IF(N345="zákl. přenesená",J345,0)</f>
        <v>0</v>
      </c>
      <c r="BH345" s="242">
        <f>IF(N345="sníž. přenesená",J345,0)</f>
        <v>0</v>
      </c>
      <c r="BI345" s="242">
        <f>IF(N345="nulová",J345,0)</f>
        <v>0</v>
      </c>
      <c r="BJ345" s="18" t="s">
        <v>83</v>
      </c>
      <c r="BK345" s="242">
        <f>ROUND(I345*H345,2)</f>
        <v>0</v>
      </c>
      <c r="BL345" s="18" t="s">
        <v>209</v>
      </c>
      <c r="BM345" s="241" t="s">
        <v>1057</v>
      </c>
    </row>
    <row r="346" s="14" customFormat="1">
      <c r="A346" s="14"/>
      <c r="B346" s="254"/>
      <c r="C346" s="255"/>
      <c r="D346" s="245" t="s">
        <v>243</v>
      </c>
      <c r="E346" s="256" t="s">
        <v>1</v>
      </c>
      <c r="F346" s="257" t="s">
        <v>2738</v>
      </c>
      <c r="G346" s="255"/>
      <c r="H346" s="258">
        <v>80.924999999999997</v>
      </c>
      <c r="I346" s="259"/>
      <c r="J346" s="255"/>
      <c r="K346" s="255"/>
      <c r="L346" s="260"/>
      <c r="M346" s="261"/>
      <c r="N346" s="262"/>
      <c r="O346" s="262"/>
      <c r="P346" s="262"/>
      <c r="Q346" s="262"/>
      <c r="R346" s="262"/>
      <c r="S346" s="262"/>
      <c r="T346" s="263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64" t="s">
        <v>243</v>
      </c>
      <c r="AU346" s="264" t="s">
        <v>85</v>
      </c>
      <c r="AV346" s="14" t="s">
        <v>85</v>
      </c>
      <c r="AW346" s="14" t="s">
        <v>32</v>
      </c>
      <c r="AX346" s="14" t="s">
        <v>76</v>
      </c>
      <c r="AY346" s="264" t="s">
        <v>203</v>
      </c>
    </row>
    <row r="347" s="15" customFormat="1">
      <c r="A347" s="15"/>
      <c r="B347" s="265"/>
      <c r="C347" s="266"/>
      <c r="D347" s="245" t="s">
        <v>243</v>
      </c>
      <c r="E347" s="267" t="s">
        <v>1</v>
      </c>
      <c r="F347" s="268" t="s">
        <v>247</v>
      </c>
      <c r="G347" s="266"/>
      <c r="H347" s="269">
        <v>80.924999999999997</v>
      </c>
      <c r="I347" s="270"/>
      <c r="J347" s="266"/>
      <c r="K347" s="266"/>
      <c r="L347" s="271"/>
      <c r="M347" s="272"/>
      <c r="N347" s="273"/>
      <c r="O347" s="273"/>
      <c r="P347" s="273"/>
      <c r="Q347" s="273"/>
      <c r="R347" s="273"/>
      <c r="S347" s="273"/>
      <c r="T347" s="274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75" t="s">
        <v>243</v>
      </c>
      <c r="AU347" s="275" t="s">
        <v>85</v>
      </c>
      <c r="AV347" s="15" t="s">
        <v>209</v>
      </c>
      <c r="AW347" s="15" t="s">
        <v>32</v>
      </c>
      <c r="AX347" s="15" t="s">
        <v>83</v>
      </c>
      <c r="AY347" s="275" t="s">
        <v>203</v>
      </c>
    </row>
    <row r="348" s="2" customFormat="1" ht="24.15" customHeight="1">
      <c r="A348" s="39"/>
      <c r="B348" s="40"/>
      <c r="C348" s="229" t="s">
        <v>570</v>
      </c>
      <c r="D348" s="229" t="s">
        <v>205</v>
      </c>
      <c r="E348" s="230" t="s">
        <v>357</v>
      </c>
      <c r="F348" s="231" t="s">
        <v>358</v>
      </c>
      <c r="G348" s="232" t="s">
        <v>208</v>
      </c>
      <c r="H348" s="233">
        <v>66.734999999999999</v>
      </c>
      <c r="I348" s="234"/>
      <c r="J348" s="235">
        <f>ROUND(I348*H348,2)</f>
        <v>0</v>
      </c>
      <c r="K348" s="236"/>
      <c r="L348" s="45"/>
      <c r="M348" s="237" t="s">
        <v>1</v>
      </c>
      <c r="N348" s="238" t="s">
        <v>41</v>
      </c>
      <c r="O348" s="92"/>
      <c r="P348" s="239">
        <f>O348*H348</f>
        <v>0</v>
      </c>
      <c r="Q348" s="239">
        <v>0</v>
      </c>
      <c r="R348" s="239">
        <f>Q348*H348</f>
        <v>0</v>
      </c>
      <c r="S348" s="239">
        <v>0</v>
      </c>
      <c r="T348" s="240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41" t="s">
        <v>209</v>
      </c>
      <c r="AT348" s="241" t="s">
        <v>205</v>
      </c>
      <c r="AU348" s="241" t="s">
        <v>85</v>
      </c>
      <c r="AY348" s="18" t="s">
        <v>203</v>
      </c>
      <c r="BE348" s="242">
        <f>IF(N348="základní",J348,0)</f>
        <v>0</v>
      </c>
      <c r="BF348" s="242">
        <f>IF(N348="snížená",J348,0)</f>
        <v>0</v>
      </c>
      <c r="BG348" s="242">
        <f>IF(N348="zákl. přenesená",J348,0)</f>
        <v>0</v>
      </c>
      <c r="BH348" s="242">
        <f>IF(N348="sníž. přenesená",J348,0)</f>
        <v>0</v>
      </c>
      <c r="BI348" s="242">
        <f>IF(N348="nulová",J348,0)</f>
        <v>0</v>
      </c>
      <c r="BJ348" s="18" t="s">
        <v>83</v>
      </c>
      <c r="BK348" s="242">
        <f>ROUND(I348*H348,2)</f>
        <v>0</v>
      </c>
      <c r="BL348" s="18" t="s">
        <v>209</v>
      </c>
      <c r="BM348" s="241" t="s">
        <v>359</v>
      </c>
    </row>
    <row r="349" s="2" customFormat="1" ht="24.15" customHeight="1">
      <c r="A349" s="39"/>
      <c r="B349" s="40"/>
      <c r="C349" s="229" t="s">
        <v>574</v>
      </c>
      <c r="D349" s="229" t="s">
        <v>205</v>
      </c>
      <c r="E349" s="230" t="s">
        <v>2743</v>
      </c>
      <c r="F349" s="231" t="s">
        <v>2744</v>
      </c>
      <c r="G349" s="232" t="s">
        <v>208</v>
      </c>
      <c r="H349" s="233">
        <v>54.18</v>
      </c>
      <c r="I349" s="234"/>
      <c r="J349" s="235">
        <f>ROUND(I349*H349,2)</f>
        <v>0</v>
      </c>
      <c r="K349" s="236"/>
      <c r="L349" s="45"/>
      <c r="M349" s="237" t="s">
        <v>1</v>
      </c>
      <c r="N349" s="238" t="s">
        <v>41</v>
      </c>
      <c r="O349" s="92"/>
      <c r="P349" s="239">
        <f>O349*H349</f>
        <v>0</v>
      </c>
      <c r="Q349" s="239">
        <v>0</v>
      </c>
      <c r="R349" s="239">
        <f>Q349*H349</f>
        <v>0</v>
      </c>
      <c r="S349" s="239">
        <v>0</v>
      </c>
      <c r="T349" s="240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41" t="s">
        <v>209</v>
      </c>
      <c r="AT349" s="241" t="s">
        <v>205</v>
      </c>
      <c r="AU349" s="241" t="s">
        <v>85</v>
      </c>
      <c r="AY349" s="18" t="s">
        <v>203</v>
      </c>
      <c r="BE349" s="242">
        <f>IF(N349="základní",J349,0)</f>
        <v>0</v>
      </c>
      <c r="BF349" s="242">
        <f>IF(N349="snížená",J349,0)</f>
        <v>0</v>
      </c>
      <c r="BG349" s="242">
        <f>IF(N349="zákl. přenesená",J349,0)</f>
        <v>0</v>
      </c>
      <c r="BH349" s="242">
        <f>IF(N349="sníž. přenesená",J349,0)</f>
        <v>0</v>
      </c>
      <c r="BI349" s="242">
        <f>IF(N349="nulová",J349,0)</f>
        <v>0</v>
      </c>
      <c r="BJ349" s="18" t="s">
        <v>83</v>
      </c>
      <c r="BK349" s="242">
        <f>ROUND(I349*H349,2)</f>
        <v>0</v>
      </c>
      <c r="BL349" s="18" t="s">
        <v>209</v>
      </c>
      <c r="BM349" s="241" t="s">
        <v>1072</v>
      </c>
    </row>
    <row r="350" s="2" customFormat="1" ht="24.15" customHeight="1">
      <c r="A350" s="39"/>
      <c r="B350" s="40"/>
      <c r="C350" s="229" t="s">
        <v>578</v>
      </c>
      <c r="D350" s="229" t="s">
        <v>205</v>
      </c>
      <c r="E350" s="230" t="s">
        <v>2745</v>
      </c>
      <c r="F350" s="231" t="s">
        <v>2746</v>
      </c>
      <c r="G350" s="232" t="s">
        <v>208</v>
      </c>
      <c r="H350" s="233">
        <v>80.924999999999997</v>
      </c>
      <c r="I350" s="234"/>
      <c r="J350" s="235">
        <f>ROUND(I350*H350,2)</f>
        <v>0</v>
      </c>
      <c r="K350" s="236"/>
      <c r="L350" s="45"/>
      <c r="M350" s="237" t="s">
        <v>1</v>
      </c>
      <c r="N350" s="238" t="s">
        <v>41</v>
      </c>
      <c r="O350" s="92"/>
      <c r="P350" s="239">
        <f>O350*H350</f>
        <v>0</v>
      </c>
      <c r="Q350" s="239">
        <v>0</v>
      </c>
      <c r="R350" s="239">
        <f>Q350*H350</f>
        <v>0</v>
      </c>
      <c r="S350" s="239">
        <v>0</v>
      </c>
      <c r="T350" s="240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41" t="s">
        <v>209</v>
      </c>
      <c r="AT350" s="241" t="s">
        <v>205</v>
      </c>
      <c r="AU350" s="241" t="s">
        <v>85</v>
      </c>
      <c r="AY350" s="18" t="s">
        <v>203</v>
      </c>
      <c r="BE350" s="242">
        <f>IF(N350="základní",J350,0)</f>
        <v>0</v>
      </c>
      <c r="BF350" s="242">
        <f>IF(N350="snížená",J350,0)</f>
        <v>0</v>
      </c>
      <c r="BG350" s="242">
        <f>IF(N350="zákl. přenesená",J350,0)</f>
        <v>0</v>
      </c>
      <c r="BH350" s="242">
        <f>IF(N350="sníž. přenesená",J350,0)</f>
        <v>0</v>
      </c>
      <c r="BI350" s="242">
        <f>IF(N350="nulová",J350,0)</f>
        <v>0</v>
      </c>
      <c r="BJ350" s="18" t="s">
        <v>83</v>
      </c>
      <c r="BK350" s="242">
        <f>ROUND(I350*H350,2)</f>
        <v>0</v>
      </c>
      <c r="BL350" s="18" t="s">
        <v>209</v>
      </c>
      <c r="BM350" s="241" t="s">
        <v>2747</v>
      </c>
    </row>
    <row r="351" s="2" customFormat="1" ht="24.15" customHeight="1">
      <c r="A351" s="39"/>
      <c r="B351" s="40"/>
      <c r="C351" s="229" t="s">
        <v>275</v>
      </c>
      <c r="D351" s="229" t="s">
        <v>205</v>
      </c>
      <c r="E351" s="230" t="s">
        <v>361</v>
      </c>
      <c r="F351" s="231" t="s">
        <v>362</v>
      </c>
      <c r="G351" s="232" t="s">
        <v>208</v>
      </c>
      <c r="H351" s="233">
        <v>120.91500000000001</v>
      </c>
      <c r="I351" s="234"/>
      <c r="J351" s="235">
        <f>ROUND(I351*H351,2)</f>
        <v>0</v>
      </c>
      <c r="K351" s="236"/>
      <c r="L351" s="45"/>
      <c r="M351" s="237" t="s">
        <v>1</v>
      </c>
      <c r="N351" s="238" t="s">
        <v>41</v>
      </c>
      <c r="O351" s="92"/>
      <c r="P351" s="239">
        <f>O351*H351</f>
        <v>0</v>
      </c>
      <c r="Q351" s="239">
        <v>0</v>
      </c>
      <c r="R351" s="239">
        <f>Q351*H351</f>
        <v>0</v>
      </c>
      <c r="S351" s="239">
        <v>0</v>
      </c>
      <c r="T351" s="240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41" t="s">
        <v>209</v>
      </c>
      <c r="AT351" s="241" t="s">
        <v>205</v>
      </c>
      <c r="AU351" s="241" t="s">
        <v>85</v>
      </c>
      <c r="AY351" s="18" t="s">
        <v>203</v>
      </c>
      <c r="BE351" s="242">
        <f>IF(N351="základní",J351,0)</f>
        <v>0</v>
      </c>
      <c r="BF351" s="242">
        <f>IF(N351="snížená",J351,0)</f>
        <v>0</v>
      </c>
      <c r="BG351" s="242">
        <f>IF(N351="zákl. přenesená",J351,0)</f>
        <v>0</v>
      </c>
      <c r="BH351" s="242">
        <f>IF(N351="sníž. přenesená",J351,0)</f>
        <v>0</v>
      </c>
      <c r="BI351" s="242">
        <f>IF(N351="nulová",J351,0)</f>
        <v>0</v>
      </c>
      <c r="BJ351" s="18" t="s">
        <v>83</v>
      </c>
      <c r="BK351" s="242">
        <f>ROUND(I351*H351,2)</f>
        <v>0</v>
      </c>
      <c r="BL351" s="18" t="s">
        <v>209</v>
      </c>
      <c r="BM351" s="241" t="s">
        <v>363</v>
      </c>
    </row>
    <row r="352" s="14" customFormat="1">
      <c r="A352" s="14"/>
      <c r="B352" s="254"/>
      <c r="C352" s="255"/>
      <c r="D352" s="245" t="s">
        <v>243</v>
      </c>
      <c r="E352" s="256" t="s">
        <v>1</v>
      </c>
      <c r="F352" s="257" t="s">
        <v>2734</v>
      </c>
      <c r="G352" s="255"/>
      <c r="H352" s="258">
        <v>54.18</v>
      </c>
      <c r="I352" s="259"/>
      <c r="J352" s="255"/>
      <c r="K352" s="255"/>
      <c r="L352" s="260"/>
      <c r="M352" s="261"/>
      <c r="N352" s="262"/>
      <c r="O352" s="262"/>
      <c r="P352" s="262"/>
      <c r="Q352" s="262"/>
      <c r="R352" s="262"/>
      <c r="S352" s="262"/>
      <c r="T352" s="263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64" t="s">
        <v>243</v>
      </c>
      <c r="AU352" s="264" t="s">
        <v>85</v>
      </c>
      <c r="AV352" s="14" t="s">
        <v>85</v>
      </c>
      <c r="AW352" s="14" t="s">
        <v>32</v>
      </c>
      <c r="AX352" s="14" t="s">
        <v>76</v>
      </c>
      <c r="AY352" s="264" t="s">
        <v>203</v>
      </c>
    </row>
    <row r="353" s="14" customFormat="1">
      <c r="A353" s="14"/>
      <c r="B353" s="254"/>
      <c r="C353" s="255"/>
      <c r="D353" s="245" t="s">
        <v>243</v>
      </c>
      <c r="E353" s="256" t="s">
        <v>1</v>
      </c>
      <c r="F353" s="257" t="s">
        <v>2722</v>
      </c>
      <c r="G353" s="255"/>
      <c r="H353" s="258">
        <v>0.59499999999999997</v>
      </c>
      <c r="I353" s="259"/>
      <c r="J353" s="255"/>
      <c r="K353" s="255"/>
      <c r="L353" s="260"/>
      <c r="M353" s="261"/>
      <c r="N353" s="262"/>
      <c r="O353" s="262"/>
      <c r="P353" s="262"/>
      <c r="Q353" s="262"/>
      <c r="R353" s="262"/>
      <c r="S353" s="262"/>
      <c r="T353" s="263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64" t="s">
        <v>243</v>
      </c>
      <c r="AU353" s="264" t="s">
        <v>85</v>
      </c>
      <c r="AV353" s="14" t="s">
        <v>85</v>
      </c>
      <c r="AW353" s="14" t="s">
        <v>32</v>
      </c>
      <c r="AX353" s="14" t="s">
        <v>76</v>
      </c>
      <c r="AY353" s="264" t="s">
        <v>203</v>
      </c>
    </row>
    <row r="354" s="14" customFormat="1">
      <c r="A354" s="14"/>
      <c r="B354" s="254"/>
      <c r="C354" s="255"/>
      <c r="D354" s="245" t="s">
        <v>243</v>
      </c>
      <c r="E354" s="256" t="s">
        <v>1</v>
      </c>
      <c r="F354" s="257" t="s">
        <v>2723</v>
      </c>
      <c r="G354" s="255"/>
      <c r="H354" s="258">
        <v>12.555</v>
      </c>
      <c r="I354" s="259"/>
      <c r="J354" s="255"/>
      <c r="K354" s="255"/>
      <c r="L354" s="260"/>
      <c r="M354" s="261"/>
      <c r="N354" s="262"/>
      <c r="O354" s="262"/>
      <c r="P354" s="262"/>
      <c r="Q354" s="262"/>
      <c r="R354" s="262"/>
      <c r="S354" s="262"/>
      <c r="T354" s="263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64" t="s">
        <v>243</v>
      </c>
      <c r="AU354" s="264" t="s">
        <v>85</v>
      </c>
      <c r="AV354" s="14" t="s">
        <v>85</v>
      </c>
      <c r="AW354" s="14" t="s">
        <v>32</v>
      </c>
      <c r="AX354" s="14" t="s">
        <v>76</v>
      </c>
      <c r="AY354" s="264" t="s">
        <v>203</v>
      </c>
    </row>
    <row r="355" s="14" customFormat="1">
      <c r="A355" s="14"/>
      <c r="B355" s="254"/>
      <c r="C355" s="255"/>
      <c r="D355" s="245" t="s">
        <v>243</v>
      </c>
      <c r="E355" s="256" t="s">
        <v>1</v>
      </c>
      <c r="F355" s="257" t="s">
        <v>2724</v>
      </c>
      <c r="G355" s="255"/>
      <c r="H355" s="258">
        <v>7.1699999999999999</v>
      </c>
      <c r="I355" s="259"/>
      <c r="J355" s="255"/>
      <c r="K355" s="255"/>
      <c r="L355" s="260"/>
      <c r="M355" s="261"/>
      <c r="N355" s="262"/>
      <c r="O355" s="262"/>
      <c r="P355" s="262"/>
      <c r="Q355" s="262"/>
      <c r="R355" s="262"/>
      <c r="S355" s="262"/>
      <c r="T355" s="263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64" t="s">
        <v>243</v>
      </c>
      <c r="AU355" s="264" t="s">
        <v>85</v>
      </c>
      <c r="AV355" s="14" t="s">
        <v>85</v>
      </c>
      <c r="AW355" s="14" t="s">
        <v>32</v>
      </c>
      <c r="AX355" s="14" t="s">
        <v>76</v>
      </c>
      <c r="AY355" s="264" t="s">
        <v>203</v>
      </c>
    </row>
    <row r="356" s="14" customFormat="1">
      <c r="A356" s="14"/>
      <c r="B356" s="254"/>
      <c r="C356" s="255"/>
      <c r="D356" s="245" t="s">
        <v>243</v>
      </c>
      <c r="E356" s="256" t="s">
        <v>1</v>
      </c>
      <c r="F356" s="257" t="s">
        <v>2725</v>
      </c>
      <c r="G356" s="255"/>
      <c r="H356" s="258">
        <v>22.850000000000001</v>
      </c>
      <c r="I356" s="259"/>
      <c r="J356" s="255"/>
      <c r="K356" s="255"/>
      <c r="L356" s="260"/>
      <c r="M356" s="261"/>
      <c r="N356" s="262"/>
      <c r="O356" s="262"/>
      <c r="P356" s="262"/>
      <c r="Q356" s="262"/>
      <c r="R356" s="262"/>
      <c r="S356" s="262"/>
      <c r="T356" s="263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64" t="s">
        <v>243</v>
      </c>
      <c r="AU356" s="264" t="s">
        <v>85</v>
      </c>
      <c r="AV356" s="14" t="s">
        <v>85</v>
      </c>
      <c r="AW356" s="14" t="s">
        <v>32</v>
      </c>
      <c r="AX356" s="14" t="s">
        <v>76</v>
      </c>
      <c r="AY356" s="264" t="s">
        <v>203</v>
      </c>
    </row>
    <row r="357" s="14" customFormat="1">
      <c r="A357" s="14"/>
      <c r="B357" s="254"/>
      <c r="C357" s="255"/>
      <c r="D357" s="245" t="s">
        <v>243</v>
      </c>
      <c r="E357" s="256" t="s">
        <v>1</v>
      </c>
      <c r="F357" s="257" t="s">
        <v>352</v>
      </c>
      <c r="G357" s="255"/>
      <c r="H357" s="258">
        <v>3.2000000000000002</v>
      </c>
      <c r="I357" s="259"/>
      <c r="J357" s="255"/>
      <c r="K357" s="255"/>
      <c r="L357" s="260"/>
      <c r="M357" s="261"/>
      <c r="N357" s="262"/>
      <c r="O357" s="262"/>
      <c r="P357" s="262"/>
      <c r="Q357" s="262"/>
      <c r="R357" s="262"/>
      <c r="S357" s="262"/>
      <c r="T357" s="263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4" t="s">
        <v>243</v>
      </c>
      <c r="AU357" s="264" t="s">
        <v>85</v>
      </c>
      <c r="AV357" s="14" t="s">
        <v>85</v>
      </c>
      <c r="AW357" s="14" t="s">
        <v>32</v>
      </c>
      <c r="AX357" s="14" t="s">
        <v>76</v>
      </c>
      <c r="AY357" s="264" t="s">
        <v>203</v>
      </c>
    </row>
    <row r="358" s="14" customFormat="1">
      <c r="A358" s="14"/>
      <c r="B358" s="254"/>
      <c r="C358" s="255"/>
      <c r="D358" s="245" t="s">
        <v>243</v>
      </c>
      <c r="E358" s="256" t="s">
        <v>1</v>
      </c>
      <c r="F358" s="257" t="s">
        <v>2726</v>
      </c>
      <c r="G358" s="255"/>
      <c r="H358" s="258">
        <v>3.4300000000000002</v>
      </c>
      <c r="I358" s="259"/>
      <c r="J358" s="255"/>
      <c r="K358" s="255"/>
      <c r="L358" s="260"/>
      <c r="M358" s="261"/>
      <c r="N358" s="262"/>
      <c r="O358" s="262"/>
      <c r="P358" s="262"/>
      <c r="Q358" s="262"/>
      <c r="R358" s="262"/>
      <c r="S358" s="262"/>
      <c r="T358" s="263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64" t="s">
        <v>243</v>
      </c>
      <c r="AU358" s="264" t="s">
        <v>85</v>
      </c>
      <c r="AV358" s="14" t="s">
        <v>85</v>
      </c>
      <c r="AW358" s="14" t="s">
        <v>32</v>
      </c>
      <c r="AX358" s="14" t="s">
        <v>76</v>
      </c>
      <c r="AY358" s="264" t="s">
        <v>203</v>
      </c>
    </row>
    <row r="359" s="14" customFormat="1">
      <c r="A359" s="14"/>
      <c r="B359" s="254"/>
      <c r="C359" s="255"/>
      <c r="D359" s="245" t="s">
        <v>243</v>
      </c>
      <c r="E359" s="256" t="s">
        <v>1</v>
      </c>
      <c r="F359" s="257" t="s">
        <v>2727</v>
      </c>
      <c r="G359" s="255"/>
      <c r="H359" s="258">
        <v>7.5800000000000001</v>
      </c>
      <c r="I359" s="259"/>
      <c r="J359" s="255"/>
      <c r="K359" s="255"/>
      <c r="L359" s="260"/>
      <c r="M359" s="261"/>
      <c r="N359" s="262"/>
      <c r="O359" s="262"/>
      <c r="P359" s="262"/>
      <c r="Q359" s="262"/>
      <c r="R359" s="262"/>
      <c r="S359" s="262"/>
      <c r="T359" s="263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64" t="s">
        <v>243</v>
      </c>
      <c r="AU359" s="264" t="s">
        <v>85</v>
      </c>
      <c r="AV359" s="14" t="s">
        <v>85</v>
      </c>
      <c r="AW359" s="14" t="s">
        <v>32</v>
      </c>
      <c r="AX359" s="14" t="s">
        <v>76</v>
      </c>
      <c r="AY359" s="264" t="s">
        <v>203</v>
      </c>
    </row>
    <row r="360" s="14" customFormat="1">
      <c r="A360" s="14"/>
      <c r="B360" s="254"/>
      <c r="C360" s="255"/>
      <c r="D360" s="245" t="s">
        <v>243</v>
      </c>
      <c r="E360" s="256" t="s">
        <v>1</v>
      </c>
      <c r="F360" s="257" t="s">
        <v>2728</v>
      </c>
      <c r="G360" s="255"/>
      <c r="H360" s="258">
        <v>5.665</v>
      </c>
      <c r="I360" s="259"/>
      <c r="J360" s="255"/>
      <c r="K360" s="255"/>
      <c r="L360" s="260"/>
      <c r="M360" s="261"/>
      <c r="N360" s="262"/>
      <c r="O360" s="262"/>
      <c r="P360" s="262"/>
      <c r="Q360" s="262"/>
      <c r="R360" s="262"/>
      <c r="S360" s="262"/>
      <c r="T360" s="263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64" t="s">
        <v>243</v>
      </c>
      <c r="AU360" s="264" t="s">
        <v>85</v>
      </c>
      <c r="AV360" s="14" t="s">
        <v>85</v>
      </c>
      <c r="AW360" s="14" t="s">
        <v>32</v>
      </c>
      <c r="AX360" s="14" t="s">
        <v>76</v>
      </c>
      <c r="AY360" s="264" t="s">
        <v>203</v>
      </c>
    </row>
    <row r="361" s="14" customFormat="1">
      <c r="A361" s="14"/>
      <c r="B361" s="254"/>
      <c r="C361" s="255"/>
      <c r="D361" s="245" t="s">
        <v>243</v>
      </c>
      <c r="E361" s="256" t="s">
        <v>1</v>
      </c>
      <c r="F361" s="257" t="s">
        <v>2729</v>
      </c>
      <c r="G361" s="255"/>
      <c r="H361" s="258">
        <v>1.7450000000000001</v>
      </c>
      <c r="I361" s="259"/>
      <c r="J361" s="255"/>
      <c r="K361" s="255"/>
      <c r="L361" s="260"/>
      <c r="M361" s="261"/>
      <c r="N361" s="262"/>
      <c r="O361" s="262"/>
      <c r="P361" s="262"/>
      <c r="Q361" s="262"/>
      <c r="R361" s="262"/>
      <c r="S361" s="262"/>
      <c r="T361" s="263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4" t="s">
        <v>243</v>
      </c>
      <c r="AU361" s="264" t="s">
        <v>85</v>
      </c>
      <c r="AV361" s="14" t="s">
        <v>85</v>
      </c>
      <c r="AW361" s="14" t="s">
        <v>32</v>
      </c>
      <c r="AX361" s="14" t="s">
        <v>76</v>
      </c>
      <c r="AY361" s="264" t="s">
        <v>203</v>
      </c>
    </row>
    <row r="362" s="14" customFormat="1">
      <c r="A362" s="14"/>
      <c r="B362" s="254"/>
      <c r="C362" s="255"/>
      <c r="D362" s="245" t="s">
        <v>243</v>
      </c>
      <c r="E362" s="256" t="s">
        <v>1</v>
      </c>
      <c r="F362" s="257" t="s">
        <v>2730</v>
      </c>
      <c r="G362" s="255"/>
      <c r="H362" s="258">
        <v>1.335</v>
      </c>
      <c r="I362" s="259"/>
      <c r="J362" s="255"/>
      <c r="K362" s="255"/>
      <c r="L362" s="260"/>
      <c r="M362" s="261"/>
      <c r="N362" s="262"/>
      <c r="O362" s="262"/>
      <c r="P362" s="262"/>
      <c r="Q362" s="262"/>
      <c r="R362" s="262"/>
      <c r="S362" s="262"/>
      <c r="T362" s="263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64" t="s">
        <v>243</v>
      </c>
      <c r="AU362" s="264" t="s">
        <v>85</v>
      </c>
      <c r="AV362" s="14" t="s">
        <v>85</v>
      </c>
      <c r="AW362" s="14" t="s">
        <v>32</v>
      </c>
      <c r="AX362" s="14" t="s">
        <v>76</v>
      </c>
      <c r="AY362" s="264" t="s">
        <v>203</v>
      </c>
    </row>
    <row r="363" s="14" customFormat="1">
      <c r="A363" s="14"/>
      <c r="B363" s="254"/>
      <c r="C363" s="255"/>
      <c r="D363" s="245" t="s">
        <v>243</v>
      </c>
      <c r="E363" s="256" t="s">
        <v>1</v>
      </c>
      <c r="F363" s="257" t="s">
        <v>2731</v>
      </c>
      <c r="G363" s="255"/>
      <c r="H363" s="258">
        <v>0.60999999999999999</v>
      </c>
      <c r="I363" s="259"/>
      <c r="J363" s="255"/>
      <c r="K363" s="255"/>
      <c r="L363" s="260"/>
      <c r="M363" s="261"/>
      <c r="N363" s="262"/>
      <c r="O363" s="262"/>
      <c r="P363" s="262"/>
      <c r="Q363" s="262"/>
      <c r="R363" s="262"/>
      <c r="S363" s="262"/>
      <c r="T363" s="263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4" t="s">
        <v>243</v>
      </c>
      <c r="AU363" s="264" t="s">
        <v>85</v>
      </c>
      <c r="AV363" s="14" t="s">
        <v>85</v>
      </c>
      <c r="AW363" s="14" t="s">
        <v>32</v>
      </c>
      <c r="AX363" s="14" t="s">
        <v>76</v>
      </c>
      <c r="AY363" s="264" t="s">
        <v>203</v>
      </c>
    </row>
    <row r="364" s="15" customFormat="1">
      <c r="A364" s="15"/>
      <c r="B364" s="265"/>
      <c r="C364" s="266"/>
      <c r="D364" s="245" t="s">
        <v>243</v>
      </c>
      <c r="E364" s="267" t="s">
        <v>1</v>
      </c>
      <c r="F364" s="268" t="s">
        <v>247</v>
      </c>
      <c r="G364" s="266"/>
      <c r="H364" s="269">
        <v>120.91500000000001</v>
      </c>
      <c r="I364" s="270"/>
      <c r="J364" s="266"/>
      <c r="K364" s="266"/>
      <c r="L364" s="271"/>
      <c r="M364" s="272"/>
      <c r="N364" s="273"/>
      <c r="O364" s="273"/>
      <c r="P364" s="273"/>
      <c r="Q364" s="273"/>
      <c r="R364" s="273"/>
      <c r="S364" s="273"/>
      <c r="T364" s="274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75" t="s">
        <v>243</v>
      </c>
      <c r="AU364" s="275" t="s">
        <v>85</v>
      </c>
      <c r="AV364" s="15" t="s">
        <v>209</v>
      </c>
      <c r="AW364" s="15" t="s">
        <v>32</v>
      </c>
      <c r="AX364" s="15" t="s">
        <v>83</v>
      </c>
      <c r="AY364" s="275" t="s">
        <v>203</v>
      </c>
    </row>
    <row r="365" s="2" customFormat="1" ht="24.15" customHeight="1">
      <c r="A365" s="39"/>
      <c r="B365" s="40"/>
      <c r="C365" s="229" t="s">
        <v>586</v>
      </c>
      <c r="D365" s="229" t="s">
        <v>205</v>
      </c>
      <c r="E365" s="230" t="s">
        <v>365</v>
      </c>
      <c r="F365" s="231" t="s">
        <v>366</v>
      </c>
      <c r="G365" s="232" t="s">
        <v>208</v>
      </c>
      <c r="H365" s="233">
        <v>29.305</v>
      </c>
      <c r="I365" s="234"/>
      <c r="J365" s="235">
        <f>ROUND(I365*H365,2)</f>
        <v>0</v>
      </c>
      <c r="K365" s="236"/>
      <c r="L365" s="45"/>
      <c r="M365" s="237" t="s">
        <v>1</v>
      </c>
      <c r="N365" s="238" t="s">
        <v>41</v>
      </c>
      <c r="O365" s="92"/>
      <c r="P365" s="239">
        <f>O365*H365</f>
        <v>0</v>
      </c>
      <c r="Q365" s="239">
        <v>2.0600000000000001</v>
      </c>
      <c r="R365" s="239">
        <f>Q365*H365</f>
        <v>60.368299999999998</v>
      </c>
      <c r="S365" s="239">
        <v>0</v>
      </c>
      <c r="T365" s="240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41" t="s">
        <v>209</v>
      </c>
      <c r="AT365" s="241" t="s">
        <v>205</v>
      </c>
      <c r="AU365" s="241" t="s">
        <v>85</v>
      </c>
      <c r="AY365" s="18" t="s">
        <v>203</v>
      </c>
      <c r="BE365" s="242">
        <f>IF(N365="základní",J365,0)</f>
        <v>0</v>
      </c>
      <c r="BF365" s="242">
        <f>IF(N365="snížená",J365,0)</f>
        <v>0</v>
      </c>
      <c r="BG365" s="242">
        <f>IF(N365="zákl. přenesená",J365,0)</f>
        <v>0</v>
      </c>
      <c r="BH365" s="242">
        <f>IF(N365="sníž. přenesená",J365,0)</f>
        <v>0</v>
      </c>
      <c r="BI365" s="242">
        <f>IF(N365="nulová",J365,0)</f>
        <v>0</v>
      </c>
      <c r="BJ365" s="18" t="s">
        <v>83</v>
      </c>
      <c r="BK365" s="242">
        <f>ROUND(I365*H365,2)</f>
        <v>0</v>
      </c>
      <c r="BL365" s="18" t="s">
        <v>209</v>
      </c>
      <c r="BM365" s="241" t="s">
        <v>367</v>
      </c>
    </row>
    <row r="366" s="14" customFormat="1">
      <c r="A366" s="14"/>
      <c r="B366" s="254"/>
      <c r="C366" s="255"/>
      <c r="D366" s="245" t="s">
        <v>243</v>
      </c>
      <c r="E366" s="256" t="s">
        <v>1</v>
      </c>
      <c r="F366" s="257" t="s">
        <v>2748</v>
      </c>
      <c r="G366" s="255"/>
      <c r="H366" s="258">
        <v>1.776</v>
      </c>
      <c r="I366" s="259"/>
      <c r="J366" s="255"/>
      <c r="K366" s="255"/>
      <c r="L366" s="260"/>
      <c r="M366" s="261"/>
      <c r="N366" s="262"/>
      <c r="O366" s="262"/>
      <c r="P366" s="262"/>
      <c r="Q366" s="262"/>
      <c r="R366" s="262"/>
      <c r="S366" s="262"/>
      <c r="T366" s="263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64" t="s">
        <v>243</v>
      </c>
      <c r="AU366" s="264" t="s">
        <v>85</v>
      </c>
      <c r="AV366" s="14" t="s">
        <v>85</v>
      </c>
      <c r="AW366" s="14" t="s">
        <v>32</v>
      </c>
      <c r="AX366" s="14" t="s">
        <v>76</v>
      </c>
      <c r="AY366" s="264" t="s">
        <v>203</v>
      </c>
    </row>
    <row r="367" s="14" customFormat="1">
      <c r="A367" s="14"/>
      <c r="B367" s="254"/>
      <c r="C367" s="255"/>
      <c r="D367" s="245" t="s">
        <v>243</v>
      </c>
      <c r="E367" s="256" t="s">
        <v>1</v>
      </c>
      <c r="F367" s="257" t="s">
        <v>2749</v>
      </c>
      <c r="G367" s="255"/>
      <c r="H367" s="258">
        <v>1.012</v>
      </c>
      <c r="I367" s="259"/>
      <c r="J367" s="255"/>
      <c r="K367" s="255"/>
      <c r="L367" s="260"/>
      <c r="M367" s="261"/>
      <c r="N367" s="262"/>
      <c r="O367" s="262"/>
      <c r="P367" s="262"/>
      <c r="Q367" s="262"/>
      <c r="R367" s="262"/>
      <c r="S367" s="262"/>
      <c r="T367" s="263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4" t="s">
        <v>243</v>
      </c>
      <c r="AU367" s="264" t="s">
        <v>85</v>
      </c>
      <c r="AV367" s="14" t="s">
        <v>85</v>
      </c>
      <c r="AW367" s="14" t="s">
        <v>32</v>
      </c>
      <c r="AX367" s="14" t="s">
        <v>76</v>
      </c>
      <c r="AY367" s="264" t="s">
        <v>203</v>
      </c>
    </row>
    <row r="368" s="14" customFormat="1">
      <c r="A368" s="14"/>
      <c r="B368" s="254"/>
      <c r="C368" s="255"/>
      <c r="D368" s="245" t="s">
        <v>243</v>
      </c>
      <c r="E368" s="256" t="s">
        <v>1</v>
      </c>
      <c r="F368" s="257" t="s">
        <v>2750</v>
      </c>
      <c r="G368" s="255"/>
      <c r="H368" s="258">
        <v>2.9279999999999999</v>
      </c>
      <c r="I368" s="259"/>
      <c r="J368" s="255"/>
      <c r="K368" s="255"/>
      <c r="L368" s="260"/>
      <c r="M368" s="261"/>
      <c r="N368" s="262"/>
      <c r="O368" s="262"/>
      <c r="P368" s="262"/>
      <c r="Q368" s="262"/>
      <c r="R368" s="262"/>
      <c r="S368" s="262"/>
      <c r="T368" s="263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64" t="s">
        <v>243</v>
      </c>
      <c r="AU368" s="264" t="s">
        <v>85</v>
      </c>
      <c r="AV368" s="14" t="s">
        <v>85</v>
      </c>
      <c r="AW368" s="14" t="s">
        <v>32</v>
      </c>
      <c r="AX368" s="14" t="s">
        <v>76</v>
      </c>
      <c r="AY368" s="264" t="s">
        <v>203</v>
      </c>
    </row>
    <row r="369" s="14" customFormat="1">
      <c r="A369" s="14"/>
      <c r="B369" s="254"/>
      <c r="C369" s="255"/>
      <c r="D369" s="245" t="s">
        <v>243</v>
      </c>
      <c r="E369" s="256" t="s">
        <v>1</v>
      </c>
      <c r="F369" s="257" t="s">
        <v>2751</v>
      </c>
      <c r="G369" s="255"/>
      <c r="H369" s="258">
        <v>1.315</v>
      </c>
      <c r="I369" s="259"/>
      <c r="J369" s="255"/>
      <c r="K369" s="255"/>
      <c r="L369" s="260"/>
      <c r="M369" s="261"/>
      <c r="N369" s="262"/>
      <c r="O369" s="262"/>
      <c r="P369" s="262"/>
      <c r="Q369" s="262"/>
      <c r="R369" s="262"/>
      <c r="S369" s="262"/>
      <c r="T369" s="263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64" t="s">
        <v>243</v>
      </c>
      <c r="AU369" s="264" t="s">
        <v>85</v>
      </c>
      <c r="AV369" s="14" t="s">
        <v>85</v>
      </c>
      <c r="AW369" s="14" t="s">
        <v>32</v>
      </c>
      <c r="AX369" s="14" t="s">
        <v>76</v>
      </c>
      <c r="AY369" s="264" t="s">
        <v>203</v>
      </c>
    </row>
    <row r="370" s="14" customFormat="1">
      <c r="A370" s="14"/>
      <c r="B370" s="254"/>
      <c r="C370" s="255"/>
      <c r="D370" s="245" t="s">
        <v>243</v>
      </c>
      <c r="E370" s="256" t="s">
        <v>1</v>
      </c>
      <c r="F370" s="257" t="s">
        <v>2724</v>
      </c>
      <c r="G370" s="255"/>
      <c r="H370" s="258">
        <v>7.1699999999999999</v>
      </c>
      <c r="I370" s="259"/>
      <c r="J370" s="255"/>
      <c r="K370" s="255"/>
      <c r="L370" s="260"/>
      <c r="M370" s="261"/>
      <c r="N370" s="262"/>
      <c r="O370" s="262"/>
      <c r="P370" s="262"/>
      <c r="Q370" s="262"/>
      <c r="R370" s="262"/>
      <c r="S370" s="262"/>
      <c r="T370" s="263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64" t="s">
        <v>243</v>
      </c>
      <c r="AU370" s="264" t="s">
        <v>85</v>
      </c>
      <c r="AV370" s="14" t="s">
        <v>85</v>
      </c>
      <c r="AW370" s="14" t="s">
        <v>32</v>
      </c>
      <c r="AX370" s="14" t="s">
        <v>76</v>
      </c>
      <c r="AY370" s="264" t="s">
        <v>203</v>
      </c>
    </row>
    <row r="371" s="14" customFormat="1">
      <c r="A371" s="14"/>
      <c r="B371" s="254"/>
      <c r="C371" s="255"/>
      <c r="D371" s="245" t="s">
        <v>243</v>
      </c>
      <c r="E371" s="256" t="s">
        <v>1</v>
      </c>
      <c r="F371" s="257" t="s">
        <v>2752</v>
      </c>
      <c r="G371" s="255"/>
      <c r="H371" s="258">
        <v>1.845</v>
      </c>
      <c r="I371" s="259"/>
      <c r="J371" s="255"/>
      <c r="K371" s="255"/>
      <c r="L371" s="260"/>
      <c r="M371" s="261"/>
      <c r="N371" s="262"/>
      <c r="O371" s="262"/>
      <c r="P371" s="262"/>
      <c r="Q371" s="262"/>
      <c r="R371" s="262"/>
      <c r="S371" s="262"/>
      <c r="T371" s="263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64" t="s">
        <v>243</v>
      </c>
      <c r="AU371" s="264" t="s">
        <v>85</v>
      </c>
      <c r="AV371" s="14" t="s">
        <v>85</v>
      </c>
      <c r="AW371" s="14" t="s">
        <v>32</v>
      </c>
      <c r="AX371" s="14" t="s">
        <v>76</v>
      </c>
      <c r="AY371" s="264" t="s">
        <v>203</v>
      </c>
    </row>
    <row r="372" s="14" customFormat="1">
      <c r="A372" s="14"/>
      <c r="B372" s="254"/>
      <c r="C372" s="255"/>
      <c r="D372" s="245" t="s">
        <v>243</v>
      </c>
      <c r="E372" s="256" t="s">
        <v>1</v>
      </c>
      <c r="F372" s="257" t="s">
        <v>352</v>
      </c>
      <c r="G372" s="255"/>
      <c r="H372" s="258">
        <v>3.2000000000000002</v>
      </c>
      <c r="I372" s="259"/>
      <c r="J372" s="255"/>
      <c r="K372" s="255"/>
      <c r="L372" s="260"/>
      <c r="M372" s="261"/>
      <c r="N372" s="262"/>
      <c r="O372" s="262"/>
      <c r="P372" s="262"/>
      <c r="Q372" s="262"/>
      <c r="R372" s="262"/>
      <c r="S372" s="262"/>
      <c r="T372" s="263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4" t="s">
        <v>243</v>
      </c>
      <c r="AU372" s="264" t="s">
        <v>85</v>
      </c>
      <c r="AV372" s="14" t="s">
        <v>85</v>
      </c>
      <c r="AW372" s="14" t="s">
        <v>32</v>
      </c>
      <c r="AX372" s="14" t="s">
        <v>76</v>
      </c>
      <c r="AY372" s="264" t="s">
        <v>203</v>
      </c>
    </row>
    <row r="373" s="14" customFormat="1">
      <c r="A373" s="14"/>
      <c r="B373" s="254"/>
      <c r="C373" s="255"/>
      <c r="D373" s="245" t="s">
        <v>243</v>
      </c>
      <c r="E373" s="256" t="s">
        <v>1</v>
      </c>
      <c r="F373" s="257" t="s">
        <v>2728</v>
      </c>
      <c r="G373" s="255"/>
      <c r="H373" s="258">
        <v>5.665</v>
      </c>
      <c r="I373" s="259"/>
      <c r="J373" s="255"/>
      <c r="K373" s="255"/>
      <c r="L373" s="260"/>
      <c r="M373" s="261"/>
      <c r="N373" s="262"/>
      <c r="O373" s="262"/>
      <c r="P373" s="262"/>
      <c r="Q373" s="262"/>
      <c r="R373" s="262"/>
      <c r="S373" s="262"/>
      <c r="T373" s="263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4" t="s">
        <v>243</v>
      </c>
      <c r="AU373" s="264" t="s">
        <v>85</v>
      </c>
      <c r="AV373" s="14" t="s">
        <v>85</v>
      </c>
      <c r="AW373" s="14" t="s">
        <v>32</v>
      </c>
      <c r="AX373" s="14" t="s">
        <v>76</v>
      </c>
      <c r="AY373" s="264" t="s">
        <v>203</v>
      </c>
    </row>
    <row r="374" s="14" customFormat="1">
      <c r="A374" s="14"/>
      <c r="B374" s="254"/>
      <c r="C374" s="255"/>
      <c r="D374" s="245" t="s">
        <v>243</v>
      </c>
      <c r="E374" s="256" t="s">
        <v>1</v>
      </c>
      <c r="F374" s="257" t="s">
        <v>2753</v>
      </c>
      <c r="G374" s="255"/>
      <c r="H374" s="258">
        <v>2.7919999999999998</v>
      </c>
      <c r="I374" s="259"/>
      <c r="J374" s="255"/>
      <c r="K374" s="255"/>
      <c r="L374" s="260"/>
      <c r="M374" s="261"/>
      <c r="N374" s="262"/>
      <c r="O374" s="262"/>
      <c r="P374" s="262"/>
      <c r="Q374" s="262"/>
      <c r="R374" s="262"/>
      <c r="S374" s="262"/>
      <c r="T374" s="263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64" t="s">
        <v>243</v>
      </c>
      <c r="AU374" s="264" t="s">
        <v>85</v>
      </c>
      <c r="AV374" s="14" t="s">
        <v>85</v>
      </c>
      <c r="AW374" s="14" t="s">
        <v>32</v>
      </c>
      <c r="AX374" s="14" t="s">
        <v>76</v>
      </c>
      <c r="AY374" s="264" t="s">
        <v>203</v>
      </c>
    </row>
    <row r="375" s="14" customFormat="1">
      <c r="A375" s="14"/>
      <c r="B375" s="254"/>
      <c r="C375" s="255"/>
      <c r="D375" s="245" t="s">
        <v>243</v>
      </c>
      <c r="E375" s="256" t="s">
        <v>1</v>
      </c>
      <c r="F375" s="257" t="s">
        <v>2754</v>
      </c>
      <c r="G375" s="255"/>
      <c r="H375" s="258">
        <v>1.6020000000000001</v>
      </c>
      <c r="I375" s="259"/>
      <c r="J375" s="255"/>
      <c r="K375" s="255"/>
      <c r="L375" s="260"/>
      <c r="M375" s="261"/>
      <c r="N375" s="262"/>
      <c r="O375" s="262"/>
      <c r="P375" s="262"/>
      <c r="Q375" s="262"/>
      <c r="R375" s="262"/>
      <c r="S375" s="262"/>
      <c r="T375" s="263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4" t="s">
        <v>243</v>
      </c>
      <c r="AU375" s="264" t="s">
        <v>85</v>
      </c>
      <c r="AV375" s="14" t="s">
        <v>85</v>
      </c>
      <c r="AW375" s="14" t="s">
        <v>32</v>
      </c>
      <c r="AX375" s="14" t="s">
        <v>76</v>
      </c>
      <c r="AY375" s="264" t="s">
        <v>203</v>
      </c>
    </row>
    <row r="376" s="15" customFormat="1">
      <c r="A376" s="15"/>
      <c r="B376" s="265"/>
      <c r="C376" s="266"/>
      <c r="D376" s="245" t="s">
        <v>243</v>
      </c>
      <c r="E376" s="267" t="s">
        <v>1</v>
      </c>
      <c r="F376" s="268" t="s">
        <v>247</v>
      </c>
      <c r="G376" s="266"/>
      <c r="H376" s="269">
        <v>29.305</v>
      </c>
      <c r="I376" s="270"/>
      <c r="J376" s="266"/>
      <c r="K376" s="266"/>
      <c r="L376" s="271"/>
      <c r="M376" s="272"/>
      <c r="N376" s="273"/>
      <c r="O376" s="273"/>
      <c r="P376" s="273"/>
      <c r="Q376" s="273"/>
      <c r="R376" s="273"/>
      <c r="S376" s="273"/>
      <c r="T376" s="274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75" t="s">
        <v>243</v>
      </c>
      <c r="AU376" s="275" t="s">
        <v>85</v>
      </c>
      <c r="AV376" s="15" t="s">
        <v>209</v>
      </c>
      <c r="AW376" s="15" t="s">
        <v>32</v>
      </c>
      <c r="AX376" s="15" t="s">
        <v>83</v>
      </c>
      <c r="AY376" s="275" t="s">
        <v>203</v>
      </c>
    </row>
    <row r="377" s="2" customFormat="1" ht="24.15" customHeight="1">
      <c r="A377" s="39"/>
      <c r="B377" s="40"/>
      <c r="C377" s="229" t="s">
        <v>280</v>
      </c>
      <c r="D377" s="229" t="s">
        <v>205</v>
      </c>
      <c r="E377" s="230" t="s">
        <v>2755</v>
      </c>
      <c r="F377" s="231" t="s">
        <v>2756</v>
      </c>
      <c r="G377" s="232" t="s">
        <v>208</v>
      </c>
      <c r="H377" s="233">
        <v>2.7280000000000002</v>
      </c>
      <c r="I377" s="234"/>
      <c r="J377" s="235">
        <f>ROUND(I377*H377,2)</f>
        <v>0</v>
      </c>
      <c r="K377" s="236"/>
      <c r="L377" s="45"/>
      <c r="M377" s="237" t="s">
        <v>1</v>
      </c>
      <c r="N377" s="238" t="s">
        <v>41</v>
      </c>
      <c r="O377" s="92"/>
      <c r="P377" s="239">
        <f>O377*H377</f>
        <v>0</v>
      </c>
      <c r="Q377" s="239">
        <v>2.0600000000000001</v>
      </c>
      <c r="R377" s="239">
        <f>Q377*H377</f>
        <v>5.6196800000000007</v>
      </c>
      <c r="S377" s="239">
        <v>0</v>
      </c>
      <c r="T377" s="240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41" t="s">
        <v>209</v>
      </c>
      <c r="AT377" s="241" t="s">
        <v>205</v>
      </c>
      <c r="AU377" s="241" t="s">
        <v>85</v>
      </c>
      <c r="AY377" s="18" t="s">
        <v>203</v>
      </c>
      <c r="BE377" s="242">
        <f>IF(N377="základní",J377,0)</f>
        <v>0</v>
      </c>
      <c r="BF377" s="242">
        <f>IF(N377="snížená",J377,0)</f>
        <v>0</v>
      </c>
      <c r="BG377" s="242">
        <f>IF(N377="zákl. přenesená",J377,0)</f>
        <v>0</v>
      </c>
      <c r="BH377" s="242">
        <f>IF(N377="sníž. přenesená",J377,0)</f>
        <v>0</v>
      </c>
      <c r="BI377" s="242">
        <f>IF(N377="nulová",J377,0)</f>
        <v>0</v>
      </c>
      <c r="BJ377" s="18" t="s">
        <v>83</v>
      </c>
      <c r="BK377" s="242">
        <f>ROUND(I377*H377,2)</f>
        <v>0</v>
      </c>
      <c r="BL377" s="18" t="s">
        <v>209</v>
      </c>
      <c r="BM377" s="241" t="s">
        <v>1110</v>
      </c>
    </row>
    <row r="378" s="14" customFormat="1">
      <c r="A378" s="14"/>
      <c r="B378" s="254"/>
      <c r="C378" s="255"/>
      <c r="D378" s="245" t="s">
        <v>243</v>
      </c>
      <c r="E378" s="256" t="s">
        <v>1</v>
      </c>
      <c r="F378" s="257" t="s">
        <v>2757</v>
      </c>
      <c r="G378" s="255"/>
      <c r="H378" s="258">
        <v>2.7280000000000002</v>
      </c>
      <c r="I378" s="259"/>
      <c r="J378" s="255"/>
      <c r="K378" s="255"/>
      <c r="L378" s="260"/>
      <c r="M378" s="261"/>
      <c r="N378" s="262"/>
      <c r="O378" s="262"/>
      <c r="P378" s="262"/>
      <c r="Q378" s="262"/>
      <c r="R378" s="262"/>
      <c r="S378" s="262"/>
      <c r="T378" s="263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64" t="s">
        <v>243</v>
      </c>
      <c r="AU378" s="264" t="s">
        <v>85</v>
      </c>
      <c r="AV378" s="14" t="s">
        <v>85</v>
      </c>
      <c r="AW378" s="14" t="s">
        <v>32</v>
      </c>
      <c r="AX378" s="14" t="s">
        <v>76</v>
      </c>
      <c r="AY378" s="264" t="s">
        <v>203</v>
      </c>
    </row>
    <row r="379" s="15" customFormat="1">
      <c r="A379" s="15"/>
      <c r="B379" s="265"/>
      <c r="C379" s="266"/>
      <c r="D379" s="245" t="s">
        <v>243</v>
      </c>
      <c r="E379" s="267" t="s">
        <v>1</v>
      </c>
      <c r="F379" s="268" t="s">
        <v>247</v>
      </c>
      <c r="G379" s="266"/>
      <c r="H379" s="269">
        <v>2.7280000000000002</v>
      </c>
      <c r="I379" s="270"/>
      <c r="J379" s="266"/>
      <c r="K379" s="266"/>
      <c r="L379" s="271"/>
      <c r="M379" s="272"/>
      <c r="N379" s="273"/>
      <c r="O379" s="273"/>
      <c r="P379" s="273"/>
      <c r="Q379" s="273"/>
      <c r="R379" s="273"/>
      <c r="S379" s="273"/>
      <c r="T379" s="274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75" t="s">
        <v>243</v>
      </c>
      <c r="AU379" s="275" t="s">
        <v>85</v>
      </c>
      <c r="AV379" s="15" t="s">
        <v>209</v>
      </c>
      <c r="AW379" s="15" t="s">
        <v>32</v>
      </c>
      <c r="AX379" s="15" t="s">
        <v>83</v>
      </c>
      <c r="AY379" s="275" t="s">
        <v>203</v>
      </c>
    </row>
    <row r="380" s="2" customFormat="1" ht="24.15" customHeight="1">
      <c r="A380" s="39"/>
      <c r="B380" s="40"/>
      <c r="C380" s="229" t="s">
        <v>599</v>
      </c>
      <c r="D380" s="229" t="s">
        <v>205</v>
      </c>
      <c r="E380" s="230" t="s">
        <v>375</v>
      </c>
      <c r="F380" s="231" t="s">
        <v>376</v>
      </c>
      <c r="G380" s="232" t="s">
        <v>208</v>
      </c>
      <c r="H380" s="233">
        <v>76.418000000000006</v>
      </c>
      <c r="I380" s="234"/>
      <c r="J380" s="235">
        <f>ROUND(I380*H380,2)</f>
        <v>0</v>
      </c>
      <c r="K380" s="236"/>
      <c r="L380" s="45"/>
      <c r="M380" s="237" t="s">
        <v>1</v>
      </c>
      <c r="N380" s="238" t="s">
        <v>41</v>
      </c>
      <c r="O380" s="92"/>
      <c r="P380" s="239">
        <f>O380*H380</f>
        <v>0</v>
      </c>
      <c r="Q380" s="239">
        <v>2.0600000000000001</v>
      </c>
      <c r="R380" s="239">
        <f>Q380*H380</f>
        <v>157.42108000000002</v>
      </c>
      <c r="S380" s="239">
        <v>0</v>
      </c>
      <c r="T380" s="240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41" t="s">
        <v>209</v>
      </c>
      <c r="AT380" s="241" t="s">
        <v>205</v>
      </c>
      <c r="AU380" s="241" t="s">
        <v>85</v>
      </c>
      <c r="AY380" s="18" t="s">
        <v>203</v>
      </c>
      <c r="BE380" s="242">
        <f>IF(N380="základní",J380,0)</f>
        <v>0</v>
      </c>
      <c r="BF380" s="242">
        <f>IF(N380="snížená",J380,0)</f>
        <v>0</v>
      </c>
      <c r="BG380" s="242">
        <f>IF(N380="zákl. přenesená",J380,0)</f>
        <v>0</v>
      </c>
      <c r="BH380" s="242">
        <f>IF(N380="sníž. přenesená",J380,0)</f>
        <v>0</v>
      </c>
      <c r="BI380" s="242">
        <f>IF(N380="nulová",J380,0)</f>
        <v>0</v>
      </c>
      <c r="BJ380" s="18" t="s">
        <v>83</v>
      </c>
      <c r="BK380" s="242">
        <f>ROUND(I380*H380,2)</f>
        <v>0</v>
      </c>
      <c r="BL380" s="18" t="s">
        <v>209</v>
      </c>
      <c r="BM380" s="241" t="s">
        <v>377</v>
      </c>
    </row>
    <row r="381" s="14" customFormat="1">
      <c r="A381" s="14"/>
      <c r="B381" s="254"/>
      <c r="C381" s="255"/>
      <c r="D381" s="245" t="s">
        <v>243</v>
      </c>
      <c r="E381" s="256" t="s">
        <v>1</v>
      </c>
      <c r="F381" s="257" t="s">
        <v>2758</v>
      </c>
      <c r="G381" s="255"/>
      <c r="H381" s="258">
        <v>15.778000000000001</v>
      </c>
      <c r="I381" s="259"/>
      <c r="J381" s="255"/>
      <c r="K381" s="255"/>
      <c r="L381" s="260"/>
      <c r="M381" s="261"/>
      <c r="N381" s="262"/>
      <c r="O381" s="262"/>
      <c r="P381" s="262"/>
      <c r="Q381" s="262"/>
      <c r="R381" s="262"/>
      <c r="S381" s="262"/>
      <c r="T381" s="263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64" t="s">
        <v>243</v>
      </c>
      <c r="AU381" s="264" t="s">
        <v>85</v>
      </c>
      <c r="AV381" s="14" t="s">
        <v>85</v>
      </c>
      <c r="AW381" s="14" t="s">
        <v>32</v>
      </c>
      <c r="AX381" s="14" t="s">
        <v>76</v>
      </c>
      <c r="AY381" s="264" t="s">
        <v>203</v>
      </c>
    </row>
    <row r="382" s="14" customFormat="1">
      <c r="A382" s="14"/>
      <c r="B382" s="254"/>
      <c r="C382" s="255"/>
      <c r="D382" s="245" t="s">
        <v>243</v>
      </c>
      <c r="E382" s="256" t="s">
        <v>1</v>
      </c>
      <c r="F382" s="257" t="s">
        <v>2759</v>
      </c>
      <c r="G382" s="255"/>
      <c r="H382" s="258">
        <v>60.640000000000001</v>
      </c>
      <c r="I382" s="259"/>
      <c r="J382" s="255"/>
      <c r="K382" s="255"/>
      <c r="L382" s="260"/>
      <c r="M382" s="261"/>
      <c r="N382" s="262"/>
      <c r="O382" s="262"/>
      <c r="P382" s="262"/>
      <c r="Q382" s="262"/>
      <c r="R382" s="262"/>
      <c r="S382" s="262"/>
      <c r="T382" s="263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4" t="s">
        <v>243</v>
      </c>
      <c r="AU382" s="264" t="s">
        <v>85</v>
      </c>
      <c r="AV382" s="14" t="s">
        <v>85</v>
      </c>
      <c r="AW382" s="14" t="s">
        <v>32</v>
      </c>
      <c r="AX382" s="14" t="s">
        <v>76</v>
      </c>
      <c r="AY382" s="264" t="s">
        <v>203</v>
      </c>
    </row>
    <row r="383" s="15" customFormat="1">
      <c r="A383" s="15"/>
      <c r="B383" s="265"/>
      <c r="C383" s="266"/>
      <c r="D383" s="245" t="s">
        <v>243</v>
      </c>
      <c r="E383" s="267" t="s">
        <v>1</v>
      </c>
      <c r="F383" s="268" t="s">
        <v>247</v>
      </c>
      <c r="G383" s="266"/>
      <c r="H383" s="269">
        <v>76.418000000000006</v>
      </c>
      <c r="I383" s="270"/>
      <c r="J383" s="266"/>
      <c r="K383" s="266"/>
      <c r="L383" s="271"/>
      <c r="M383" s="272"/>
      <c r="N383" s="273"/>
      <c r="O383" s="273"/>
      <c r="P383" s="273"/>
      <c r="Q383" s="273"/>
      <c r="R383" s="273"/>
      <c r="S383" s="273"/>
      <c r="T383" s="274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75" t="s">
        <v>243</v>
      </c>
      <c r="AU383" s="275" t="s">
        <v>85</v>
      </c>
      <c r="AV383" s="15" t="s">
        <v>209</v>
      </c>
      <c r="AW383" s="15" t="s">
        <v>32</v>
      </c>
      <c r="AX383" s="15" t="s">
        <v>83</v>
      </c>
      <c r="AY383" s="275" t="s">
        <v>203</v>
      </c>
    </row>
    <row r="384" s="2" customFormat="1" ht="16.5" customHeight="1">
      <c r="A384" s="39"/>
      <c r="B384" s="40"/>
      <c r="C384" s="229" t="s">
        <v>286</v>
      </c>
      <c r="D384" s="229" t="s">
        <v>205</v>
      </c>
      <c r="E384" s="230" t="s">
        <v>382</v>
      </c>
      <c r="F384" s="231" t="s">
        <v>383</v>
      </c>
      <c r="G384" s="232" t="s">
        <v>241</v>
      </c>
      <c r="H384" s="233">
        <v>5.3949999999999996</v>
      </c>
      <c r="I384" s="234"/>
      <c r="J384" s="235">
        <f>ROUND(I384*H384,2)</f>
        <v>0</v>
      </c>
      <c r="K384" s="236"/>
      <c r="L384" s="45"/>
      <c r="M384" s="237" t="s">
        <v>1</v>
      </c>
      <c r="N384" s="238" t="s">
        <v>41</v>
      </c>
      <c r="O384" s="92"/>
      <c r="P384" s="239">
        <f>O384*H384</f>
        <v>0</v>
      </c>
      <c r="Q384" s="239">
        <v>1.06277</v>
      </c>
      <c r="R384" s="239">
        <f>Q384*H384</f>
        <v>5.7336441499999999</v>
      </c>
      <c r="S384" s="239">
        <v>0</v>
      </c>
      <c r="T384" s="240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41" t="s">
        <v>209</v>
      </c>
      <c r="AT384" s="241" t="s">
        <v>205</v>
      </c>
      <c r="AU384" s="241" t="s">
        <v>85</v>
      </c>
      <c r="AY384" s="18" t="s">
        <v>203</v>
      </c>
      <c r="BE384" s="242">
        <f>IF(N384="základní",J384,0)</f>
        <v>0</v>
      </c>
      <c r="BF384" s="242">
        <f>IF(N384="snížená",J384,0)</f>
        <v>0</v>
      </c>
      <c r="BG384" s="242">
        <f>IF(N384="zákl. přenesená",J384,0)</f>
        <v>0</v>
      </c>
      <c r="BH384" s="242">
        <f>IF(N384="sníž. přenesená",J384,0)</f>
        <v>0</v>
      </c>
      <c r="BI384" s="242">
        <f>IF(N384="nulová",J384,0)</f>
        <v>0</v>
      </c>
      <c r="BJ384" s="18" t="s">
        <v>83</v>
      </c>
      <c r="BK384" s="242">
        <f>ROUND(I384*H384,2)</f>
        <v>0</v>
      </c>
      <c r="BL384" s="18" t="s">
        <v>209</v>
      </c>
      <c r="BM384" s="241" t="s">
        <v>384</v>
      </c>
    </row>
    <row r="385" s="14" customFormat="1">
      <c r="A385" s="14"/>
      <c r="B385" s="254"/>
      <c r="C385" s="255"/>
      <c r="D385" s="245" t="s">
        <v>243</v>
      </c>
      <c r="E385" s="256" t="s">
        <v>1</v>
      </c>
      <c r="F385" s="257" t="s">
        <v>2760</v>
      </c>
      <c r="G385" s="255"/>
      <c r="H385" s="258">
        <v>5.3949999999999996</v>
      </c>
      <c r="I385" s="259"/>
      <c r="J385" s="255"/>
      <c r="K385" s="255"/>
      <c r="L385" s="260"/>
      <c r="M385" s="261"/>
      <c r="N385" s="262"/>
      <c r="O385" s="262"/>
      <c r="P385" s="262"/>
      <c r="Q385" s="262"/>
      <c r="R385" s="262"/>
      <c r="S385" s="262"/>
      <c r="T385" s="263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64" t="s">
        <v>243</v>
      </c>
      <c r="AU385" s="264" t="s">
        <v>85</v>
      </c>
      <c r="AV385" s="14" t="s">
        <v>85</v>
      </c>
      <c r="AW385" s="14" t="s">
        <v>32</v>
      </c>
      <c r="AX385" s="14" t="s">
        <v>76</v>
      </c>
      <c r="AY385" s="264" t="s">
        <v>203</v>
      </c>
    </row>
    <row r="386" s="15" customFormat="1">
      <c r="A386" s="15"/>
      <c r="B386" s="265"/>
      <c r="C386" s="266"/>
      <c r="D386" s="245" t="s">
        <v>243</v>
      </c>
      <c r="E386" s="267" t="s">
        <v>1</v>
      </c>
      <c r="F386" s="268" t="s">
        <v>247</v>
      </c>
      <c r="G386" s="266"/>
      <c r="H386" s="269">
        <v>5.3949999999999996</v>
      </c>
      <c r="I386" s="270"/>
      <c r="J386" s="266"/>
      <c r="K386" s="266"/>
      <c r="L386" s="271"/>
      <c r="M386" s="272"/>
      <c r="N386" s="273"/>
      <c r="O386" s="273"/>
      <c r="P386" s="273"/>
      <c r="Q386" s="273"/>
      <c r="R386" s="273"/>
      <c r="S386" s="273"/>
      <c r="T386" s="274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75" t="s">
        <v>243</v>
      </c>
      <c r="AU386" s="275" t="s">
        <v>85</v>
      </c>
      <c r="AV386" s="15" t="s">
        <v>209</v>
      </c>
      <c r="AW386" s="15" t="s">
        <v>32</v>
      </c>
      <c r="AX386" s="15" t="s">
        <v>83</v>
      </c>
      <c r="AY386" s="275" t="s">
        <v>203</v>
      </c>
    </row>
    <row r="387" s="2" customFormat="1" ht="24.15" customHeight="1">
      <c r="A387" s="39"/>
      <c r="B387" s="40"/>
      <c r="C387" s="229" t="s">
        <v>609</v>
      </c>
      <c r="D387" s="229" t="s">
        <v>205</v>
      </c>
      <c r="E387" s="230" t="s">
        <v>387</v>
      </c>
      <c r="F387" s="231" t="s">
        <v>388</v>
      </c>
      <c r="G387" s="232" t="s">
        <v>213</v>
      </c>
      <c r="H387" s="233">
        <v>1365.8250000000001</v>
      </c>
      <c r="I387" s="234"/>
      <c r="J387" s="235">
        <f>ROUND(I387*H387,2)</f>
        <v>0</v>
      </c>
      <c r="K387" s="236"/>
      <c r="L387" s="45"/>
      <c r="M387" s="237" t="s">
        <v>1</v>
      </c>
      <c r="N387" s="238" t="s">
        <v>41</v>
      </c>
      <c r="O387" s="92"/>
      <c r="P387" s="239">
        <f>O387*H387</f>
        <v>0</v>
      </c>
      <c r="Q387" s="239">
        <v>0.105</v>
      </c>
      <c r="R387" s="239">
        <f>Q387*H387</f>
        <v>143.41162499999999</v>
      </c>
      <c r="S387" s="239">
        <v>0</v>
      </c>
      <c r="T387" s="240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41" t="s">
        <v>209</v>
      </c>
      <c r="AT387" s="241" t="s">
        <v>205</v>
      </c>
      <c r="AU387" s="241" t="s">
        <v>85</v>
      </c>
      <c r="AY387" s="18" t="s">
        <v>203</v>
      </c>
      <c r="BE387" s="242">
        <f>IF(N387="základní",J387,0)</f>
        <v>0</v>
      </c>
      <c r="BF387" s="242">
        <f>IF(N387="snížená",J387,0)</f>
        <v>0</v>
      </c>
      <c r="BG387" s="242">
        <f>IF(N387="zákl. přenesená",J387,0)</f>
        <v>0</v>
      </c>
      <c r="BH387" s="242">
        <f>IF(N387="sníž. přenesená",J387,0)</f>
        <v>0</v>
      </c>
      <c r="BI387" s="242">
        <f>IF(N387="nulová",J387,0)</f>
        <v>0</v>
      </c>
      <c r="BJ387" s="18" t="s">
        <v>83</v>
      </c>
      <c r="BK387" s="242">
        <f>ROUND(I387*H387,2)</f>
        <v>0</v>
      </c>
      <c r="BL387" s="18" t="s">
        <v>209</v>
      </c>
      <c r="BM387" s="241" t="s">
        <v>389</v>
      </c>
    </row>
    <row r="388" s="14" customFormat="1">
      <c r="A388" s="14"/>
      <c r="B388" s="254"/>
      <c r="C388" s="255"/>
      <c r="D388" s="245" t="s">
        <v>243</v>
      </c>
      <c r="E388" s="256" t="s">
        <v>1</v>
      </c>
      <c r="F388" s="257" t="s">
        <v>2761</v>
      </c>
      <c r="G388" s="255"/>
      <c r="H388" s="258">
        <v>1365.8250000000001</v>
      </c>
      <c r="I388" s="259"/>
      <c r="J388" s="255"/>
      <c r="K388" s="255"/>
      <c r="L388" s="260"/>
      <c r="M388" s="261"/>
      <c r="N388" s="262"/>
      <c r="O388" s="262"/>
      <c r="P388" s="262"/>
      <c r="Q388" s="262"/>
      <c r="R388" s="262"/>
      <c r="S388" s="262"/>
      <c r="T388" s="263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64" t="s">
        <v>243</v>
      </c>
      <c r="AU388" s="264" t="s">
        <v>85</v>
      </c>
      <c r="AV388" s="14" t="s">
        <v>85</v>
      </c>
      <c r="AW388" s="14" t="s">
        <v>32</v>
      </c>
      <c r="AX388" s="14" t="s">
        <v>76</v>
      </c>
      <c r="AY388" s="264" t="s">
        <v>203</v>
      </c>
    </row>
    <row r="389" s="15" customFormat="1">
      <c r="A389" s="15"/>
      <c r="B389" s="265"/>
      <c r="C389" s="266"/>
      <c r="D389" s="245" t="s">
        <v>243</v>
      </c>
      <c r="E389" s="267" t="s">
        <v>1</v>
      </c>
      <c r="F389" s="268" t="s">
        <v>247</v>
      </c>
      <c r="G389" s="266"/>
      <c r="H389" s="269">
        <v>1365.8250000000001</v>
      </c>
      <c r="I389" s="270"/>
      <c r="J389" s="266"/>
      <c r="K389" s="266"/>
      <c r="L389" s="271"/>
      <c r="M389" s="272"/>
      <c r="N389" s="273"/>
      <c r="O389" s="273"/>
      <c r="P389" s="273"/>
      <c r="Q389" s="273"/>
      <c r="R389" s="273"/>
      <c r="S389" s="273"/>
      <c r="T389" s="274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75" t="s">
        <v>243</v>
      </c>
      <c r="AU389" s="275" t="s">
        <v>85</v>
      </c>
      <c r="AV389" s="15" t="s">
        <v>209</v>
      </c>
      <c r="AW389" s="15" t="s">
        <v>32</v>
      </c>
      <c r="AX389" s="15" t="s">
        <v>83</v>
      </c>
      <c r="AY389" s="275" t="s">
        <v>203</v>
      </c>
    </row>
    <row r="390" s="2" customFormat="1" ht="24.15" customHeight="1">
      <c r="A390" s="39"/>
      <c r="B390" s="40"/>
      <c r="C390" s="229" t="s">
        <v>617</v>
      </c>
      <c r="D390" s="229" t="s">
        <v>205</v>
      </c>
      <c r="E390" s="230" t="s">
        <v>391</v>
      </c>
      <c r="F390" s="231" t="s">
        <v>392</v>
      </c>
      <c r="G390" s="232" t="s">
        <v>213</v>
      </c>
      <c r="H390" s="233">
        <v>619.89999999999998</v>
      </c>
      <c r="I390" s="234"/>
      <c r="J390" s="235">
        <f>ROUND(I390*H390,2)</f>
        <v>0</v>
      </c>
      <c r="K390" s="236"/>
      <c r="L390" s="45"/>
      <c r="M390" s="237" t="s">
        <v>1</v>
      </c>
      <c r="N390" s="238" t="s">
        <v>41</v>
      </c>
      <c r="O390" s="92"/>
      <c r="P390" s="239">
        <f>O390*H390</f>
        <v>0</v>
      </c>
      <c r="Q390" s="239">
        <v>0.020400000000000001</v>
      </c>
      <c r="R390" s="239">
        <f>Q390*H390</f>
        <v>12.645960000000001</v>
      </c>
      <c r="S390" s="239">
        <v>0</v>
      </c>
      <c r="T390" s="240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41" t="s">
        <v>209</v>
      </c>
      <c r="AT390" s="241" t="s">
        <v>205</v>
      </c>
      <c r="AU390" s="241" t="s">
        <v>85</v>
      </c>
      <c r="AY390" s="18" t="s">
        <v>203</v>
      </c>
      <c r="BE390" s="242">
        <f>IF(N390="základní",J390,0)</f>
        <v>0</v>
      </c>
      <c r="BF390" s="242">
        <f>IF(N390="snížená",J390,0)</f>
        <v>0</v>
      </c>
      <c r="BG390" s="242">
        <f>IF(N390="zákl. přenesená",J390,0)</f>
        <v>0</v>
      </c>
      <c r="BH390" s="242">
        <f>IF(N390="sníž. přenesená",J390,0)</f>
        <v>0</v>
      </c>
      <c r="BI390" s="242">
        <f>IF(N390="nulová",J390,0)</f>
        <v>0</v>
      </c>
      <c r="BJ390" s="18" t="s">
        <v>83</v>
      </c>
      <c r="BK390" s="242">
        <f>ROUND(I390*H390,2)</f>
        <v>0</v>
      </c>
      <c r="BL390" s="18" t="s">
        <v>209</v>
      </c>
      <c r="BM390" s="241" t="s">
        <v>393</v>
      </c>
    </row>
    <row r="391" s="14" customFormat="1">
      <c r="A391" s="14"/>
      <c r="B391" s="254"/>
      <c r="C391" s="255"/>
      <c r="D391" s="245" t="s">
        <v>243</v>
      </c>
      <c r="E391" s="256" t="s">
        <v>1</v>
      </c>
      <c r="F391" s="257" t="s">
        <v>2762</v>
      </c>
      <c r="G391" s="255"/>
      <c r="H391" s="258">
        <v>29.600000000000001</v>
      </c>
      <c r="I391" s="259"/>
      <c r="J391" s="255"/>
      <c r="K391" s="255"/>
      <c r="L391" s="260"/>
      <c r="M391" s="261"/>
      <c r="N391" s="262"/>
      <c r="O391" s="262"/>
      <c r="P391" s="262"/>
      <c r="Q391" s="262"/>
      <c r="R391" s="262"/>
      <c r="S391" s="262"/>
      <c r="T391" s="263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64" t="s">
        <v>243</v>
      </c>
      <c r="AU391" s="264" t="s">
        <v>85</v>
      </c>
      <c r="AV391" s="14" t="s">
        <v>85</v>
      </c>
      <c r="AW391" s="14" t="s">
        <v>32</v>
      </c>
      <c r="AX391" s="14" t="s">
        <v>76</v>
      </c>
      <c r="AY391" s="264" t="s">
        <v>203</v>
      </c>
    </row>
    <row r="392" s="14" customFormat="1">
      <c r="A392" s="14"/>
      <c r="B392" s="254"/>
      <c r="C392" s="255"/>
      <c r="D392" s="245" t="s">
        <v>243</v>
      </c>
      <c r="E392" s="256" t="s">
        <v>1</v>
      </c>
      <c r="F392" s="257" t="s">
        <v>2763</v>
      </c>
      <c r="G392" s="255"/>
      <c r="H392" s="258">
        <v>11.9</v>
      </c>
      <c r="I392" s="259"/>
      <c r="J392" s="255"/>
      <c r="K392" s="255"/>
      <c r="L392" s="260"/>
      <c r="M392" s="261"/>
      <c r="N392" s="262"/>
      <c r="O392" s="262"/>
      <c r="P392" s="262"/>
      <c r="Q392" s="262"/>
      <c r="R392" s="262"/>
      <c r="S392" s="262"/>
      <c r="T392" s="263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64" t="s">
        <v>243</v>
      </c>
      <c r="AU392" s="264" t="s">
        <v>85</v>
      </c>
      <c r="AV392" s="14" t="s">
        <v>85</v>
      </c>
      <c r="AW392" s="14" t="s">
        <v>32</v>
      </c>
      <c r="AX392" s="14" t="s">
        <v>76</v>
      </c>
      <c r="AY392" s="264" t="s">
        <v>203</v>
      </c>
    </row>
    <row r="393" s="14" customFormat="1">
      <c r="A393" s="14"/>
      <c r="B393" s="254"/>
      <c r="C393" s="255"/>
      <c r="D393" s="245" t="s">
        <v>243</v>
      </c>
      <c r="E393" s="256" t="s">
        <v>1</v>
      </c>
      <c r="F393" s="257" t="s">
        <v>2764</v>
      </c>
      <c r="G393" s="255"/>
      <c r="H393" s="258">
        <v>36.600000000000001</v>
      </c>
      <c r="I393" s="259"/>
      <c r="J393" s="255"/>
      <c r="K393" s="255"/>
      <c r="L393" s="260"/>
      <c r="M393" s="261"/>
      <c r="N393" s="262"/>
      <c r="O393" s="262"/>
      <c r="P393" s="262"/>
      <c r="Q393" s="262"/>
      <c r="R393" s="262"/>
      <c r="S393" s="262"/>
      <c r="T393" s="263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64" t="s">
        <v>243</v>
      </c>
      <c r="AU393" s="264" t="s">
        <v>85</v>
      </c>
      <c r="AV393" s="14" t="s">
        <v>85</v>
      </c>
      <c r="AW393" s="14" t="s">
        <v>32</v>
      </c>
      <c r="AX393" s="14" t="s">
        <v>76</v>
      </c>
      <c r="AY393" s="264" t="s">
        <v>203</v>
      </c>
    </row>
    <row r="394" s="14" customFormat="1">
      <c r="A394" s="14"/>
      <c r="B394" s="254"/>
      <c r="C394" s="255"/>
      <c r="D394" s="245" t="s">
        <v>243</v>
      </c>
      <c r="E394" s="256" t="s">
        <v>1</v>
      </c>
      <c r="F394" s="257" t="s">
        <v>2765</v>
      </c>
      <c r="G394" s="255"/>
      <c r="H394" s="258">
        <v>30.5</v>
      </c>
      <c r="I394" s="259"/>
      <c r="J394" s="255"/>
      <c r="K394" s="255"/>
      <c r="L394" s="260"/>
      <c r="M394" s="261"/>
      <c r="N394" s="262"/>
      <c r="O394" s="262"/>
      <c r="P394" s="262"/>
      <c r="Q394" s="262"/>
      <c r="R394" s="262"/>
      <c r="S394" s="262"/>
      <c r="T394" s="263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64" t="s">
        <v>243</v>
      </c>
      <c r="AU394" s="264" t="s">
        <v>85</v>
      </c>
      <c r="AV394" s="14" t="s">
        <v>85</v>
      </c>
      <c r="AW394" s="14" t="s">
        <v>32</v>
      </c>
      <c r="AX394" s="14" t="s">
        <v>76</v>
      </c>
      <c r="AY394" s="264" t="s">
        <v>203</v>
      </c>
    </row>
    <row r="395" s="14" customFormat="1">
      <c r="A395" s="14"/>
      <c r="B395" s="254"/>
      <c r="C395" s="255"/>
      <c r="D395" s="245" t="s">
        <v>243</v>
      </c>
      <c r="E395" s="256" t="s">
        <v>1</v>
      </c>
      <c r="F395" s="257" t="s">
        <v>2766</v>
      </c>
      <c r="G395" s="255"/>
      <c r="H395" s="258">
        <v>143.40000000000001</v>
      </c>
      <c r="I395" s="259"/>
      <c r="J395" s="255"/>
      <c r="K395" s="255"/>
      <c r="L395" s="260"/>
      <c r="M395" s="261"/>
      <c r="N395" s="262"/>
      <c r="O395" s="262"/>
      <c r="P395" s="262"/>
      <c r="Q395" s="262"/>
      <c r="R395" s="262"/>
      <c r="S395" s="262"/>
      <c r="T395" s="263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64" t="s">
        <v>243</v>
      </c>
      <c r="AU395" s="264" t="s">
        <v>85</v>
      </c>
      <c r="AV395" s="14" t="s">
        <v>85</v>
      </c>
      <c r="AW395" s="14" t="s">
        <v>32</v>
      </c>
      <c r="AX395" s="14" t="s">
        <v>76</v>
      </c>
      <c r="AY395" s="264" t="s">
        <v>203</v>
      </c>
    </row>
    <row r="396" s="14" customFormat="1">
      <c r="A396" s="14"/>
      <c r="B396" s="254"/>
      <c r="C396" s="255"/>
      <c r="D396" s="245" t="s">
        <v>243</v>
      </c>
      <c r="E396" s="256" t="s">
        <v>1</v>
      </c>
      <c r="F396" s="257" t="s">
        <v>2767</v>
      </c>
      <c r="G396" s="255"/>
      <c r="H396" s="258">
        <v>36.899999999999999</v>
      </c>
      <c r="I396" s="259"/>
      <c r="J396" s="255"/>
      <c r="K396" s="255"/>
      <c r="L396" s="260"/>
      <c r="M396" s="261"/>
      <c r="N396" s="262"/>
      <c r="O396" s="262"/>
      <c r="P396" s="262"/>
      <c r="Q396" s="262"/>
      <c r="R396" s="262"/>
      <c r="S396" s="262"/>
      <c r="T396" s="263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64" t="s">
        <v>243</v>
      </c>
      <c r="AU396" s="264" t="s">
        <v>85</v>
      </c>
      <c r="AV396" s="14" t="s">
        <v>85</v>
      </c>
      <c r="AW396" s="14" t="s">
        <v>32</v>
      </c>
      <c r="AX396" s="14" t="s">
        <v>76</v>
      </c>
      <c r="AY396" s="264" t="s">
        <v>203</v>
      </c>
    </row>
    <row r="397" s="14" customFormat="1">
      <c r="A397" s="14"/>
      <c r="B397" s="254"/>
      <c r="C397" s="255"/>
      <c r="D397" s="245" t="s">
        <v>243</v>
      </c>
      <c r="E397" s="256" t="s">
        <v>1</v>
      </c>
      <c r="F397" s="257" t="s">
        <v>2768</v>
      </c>
      <c r="G397" s="255"/>
      <c r="H397" s="258">
        <v>68.599999999999994</v>
      </c>
      <c r="I397" s="259"/>
      <c r="J397" s="255"/>
      <c r="K397" s="255"/>
      <c r="L397" s="260"/>
      <c r="M397" s="261"/>
      <c r="N397" s="262"/>
      <c r="O397" s="262"/>
      <c r="P397" s="262"/>
      <c r="Q397" s="262"/>
      <c r="R397" s="262"/>
      <c r="S397" s="262"/>
      <c r="T397" s="263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4" t="s">
        <v>243</v>
      </c>
      <c r="AU397" s="264" t="s">
        <v>85</v>
      </c>
      <c r="AV397" s="14" t="s">
        <v>85</v>
      </c>
      <c r="AW397" s="14" t="s">
        <v>32</v>
      </c>
      <c r="AX397" s="14" t="s">
        <v>76</v>
      </c>
      <c r="AY397" s="264" t="s">
        <v>203</v>
      </c>
    </row>
    <row r="398" s="14" customFormat="1">
      <c r="A398" s="14"/>
      <c r="B398" s="254"/>
      <c r="C398" s="255"/>
      <c r="D398" s="245" t="s">
        <v>243</v>
      </c>
      <c r="E398" s="256" t="s">
        <v>1</v>
      </c>
      <c r="F398" s="257" t="s">
        <v>2769</v>
      </c>
      <c r="G398" s="255"/>
      <c r="H398" s="258">
        <v>24.800000000000001</v>
      </c>
      <c r="I398" s="259"/>
      <c r="J398" s="255"/>
      <c r="K398" s="255"/>
      <c r="L398" s="260"/>
      <c r="M398" s="261"/>
      <c r="N398" s="262"/>
      <c r="O398" s="262"/>
      <c r="P398" s="262"/>
      <c r="Q398" s="262"/>
      <c r="R398" s="262"/>
      <c r="S398" s="262"/>
      <c r="T398" s="263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64" t="s">
        <v>243</v>
      </c>
      <c r="AU398" s="264" t="s">
        <v>85</v>
      </c>
      <c r="AV398" s="14" t="s">
        <v>85</v>
      </c>
      <c r="AW398" s="14" t="s">
        <v>32</v>
      </c>
      <c r="AX398" s="14" t="s">
        <v>76</v>
      </c>
      <c r="AY398" s="264" t="s">
        <v>203</v>
      </c>
    </row>
    <row r="399" s="14" customFormat="1">
      <c r="A399" s="14"/>
      <c r="B399" s="254"/>
      <c r="C399" s="255"/>
      <c r="D399" s="245" t="s">
        <v>243</v>
      </c>
      <c r="E399" s="256" t="s">
        <v>1</v>
      </c>
      <c r="F399" s="257" t="s">
        <v>2770</v>
      </c>
      <c r="G399" s="255"/>
      <c r="H399" s="258">
        <v>151.59999999999999</v>
      </c>
      <c r="I399" s="259"/>
      <c r="J399" s="255"/>
      <c r="K399" s="255"/>
      <c r="L399" s="260"/>
      <c r="M399" s="261"/>
      <c r="N399" s="262"/>
      <c r="O399" s="262"/>
      <c r="P399" s="262"/>
      <c r="Q399" s="262"/>
      <c r="R399" s="262"/>
      <c r="S399" s="262"/>
      <c r="T399" s="263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64" t="s">
        <v>243</v>
      </c>
      <c r="AU399" s="264" t="s">
        <v>85</v>
      </c>
      <c r="AV399" s="14" t="s">
        <v>85</v>
      </c>
      <c r="AW399" s="14" t="s">
        <v>32</v>
      </c>
      <c r="AX399" s="14" t="s">
        <v>76</v>
      </c>
      <c r="AY399" s="264" t="s">
        <v>203</v>
      </c>
    </row>
    <row r="400" s="14" customFormat="1">
      <c r="A400" s="14"/>
      <c r="B400" s="254"/>
      <c r="C400" s="255"/>
      <c r="D400" s="245" t="s">
        <v>243</v>
      </c>
      <c r="E400" s="256" t="s">
        <v>1</v>
      </c>
      <c r="F400" s="257" t="s">
        <v>2771</v>
      </c>
      <c r="G400" s="255"/>
      <c r="H400" s="258">
        <v>20</v>
      </c>
      <c r="I400" s="259"/>
      <c r="J400" s="255"/>
      <c r="K400" s="255"/>
      <c r="L400" s="260"/>
      <c r="M400" s="261"/>
      <c r="N400" s="262"/>
      <c r="O400" s="262"/>
      <c r="P400" s="262"/>
      <c r="Q400" s="262"/>
      <c r="R400" s="262"/>
      <c r="S400" s="262"/>
      <c r="T400" s="263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64" t="s">
        <v>243</v>
      </c>
      <c r="AU400" s="264" t="s">
        <v>85</v>
      </c>
      <c r="AV400" s="14" t="s">
        <v>85</v>
      </c>
      <c r="AW400" s="14" t="s">
        <v>32</v>
      </c>
      <c r="AX400" s="14" t="s">
        <v>76</v>
      </c>
      <c r="AY400" s="264" t="s">
        <v>203</v>
      </c>
    </row>
    <row r="401" s="14" customFormat="1">
      <c r="A401" s="14"/>
      <c r="B401" s="254"/>
      <c r="C401" s="255"/>
      <c r="D401" s="245" t="s">
        <v>243</v>
      </c>
      <c r="E401" s="256" t="s">
        <v>1</v>
      </c>
      <c r="F401" s="257" t="s">
        <v>2772</v>
      </c>
      <c r="G401" s="255"/>
      <c r="H401" s="258">
        <v>34.899999999999999</v>
      </c>
      <c r="I401" s="259"/>
      <c r="J401" s="255"/>
      <c r="K401" s="255"/>
      <c r="L401" s="260"/>
      <c r="M401" s="261"/>
      <c r="N401" s="262"/>
      <c r="O401" s="262"/>
      <c r="P401" s="262"/>
      <c r="Q401" s="262"/>
      <c r="R401" s="262"/>
      <c r="S401" s="262"/>
      <c r="T401" s="263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64" t="s">
        <v>243</v>
      </c>
      <c r="AU401" s="264" t="s">
        <v>85</v>
      </c>
      <c r="AV401" s="14" t="s">
        <v>85</v>
      </c>
      <c r="AW401" s="14" t="s">
        <v>32</v>
      </c>
      <c r="AX401" s="14" t="s">
        <v>76</v>
      </c>
      <c r="AY401" s="264" t="s">
        <v>203</v>
      </c>
    </row>
    <row r="402" s="14" customFormat="1">
      <c r="A402" s="14"/>
      <c r="B402" s="254"/>
      <c r="C402" s="255"/>
      <c r="D402" s="245" t="s">
        <v>243</v>
      </c>
      <c r="E402" s="256" t="s">
        <v>1</v>
      </c>
      <c r="F402" s="257" t="s">
        <v>2773</v>
      </c>
      <c r="G402" s="255"/>
      <c r="H402" s="258">
        <v>18.899999999999999</v>
      </c>
      <c r="I402" s="259"/>
      <c r="J402" s="255"/>
      <c r="K402" s="255"/>
      <c r="L402" s="260"/>
      <c r="M402" s="261"/>
      <c r="N402" s="262"/>
      <c r="O402" s="262"/>
      <c r="P402" s="262"/>
      <c r="Q402" s="262"/>
      <c r="R402" s="262"/>
      <c r="S402" s="262"/>
      <c r="T402" s="263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64" t="s">
        <v>243</v>
      </c>
      <c r="AU402" s="264" t="s">
        <v>85</v>
      </c>
      <c r="AV402" s="14" t="s">
        <v>85</v>
      </c>
      <c r="AW402" s="14" t="s">
        <v>32</v>
      </c>
      <c r="AX402" s="14" t="s">
        <v>76</v>
      </c>
      <c r="AY402" s="264" t="s">
        <v>203</v>
      </c>
    </row>
    <row r="403" s="14" customFormat="1">
      <c r="A403" s="14"/>
      <c r="B403" s="254"/>
      <c r="C403" s="255"/>
      <c r="D403" s="245" t="s">
        <v>243</v>
      </c>
      <c r="E403" s="256" t="s">
        <v>1</v>
      </c>
      <c r="F403" s="257" t="s">
        <v>2774</v>
      </c>
      <c r="G403" s="255"/>
      <c r="H403" s="258">
        <v>12.199999999999999</v>
      </c>
      <c r="I403" s="259"/>
      <c r="J403" s="255"/>
      <c r="K403" s="255"/>
      <c r="L403" s="260"/>
      <c r="M403" s="261"/>
      <c r="N403" s="262"/>
      <c r="O403" s="262"/>
      <c r="P403" s="262"/>
      <c r="Q403" s="262"/>
      <c r="R403" s="262"/>
      <c r="S403" s="262"/>
      <c r="T403" s="263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64" t="s">
        <v>243</v>
      </c>
      <c r="AU403" s="264" t="s">
        <v>85</v>
      </c>
      <c r="AV403" s="14" t="s">
        <v>85</v>
      </c>
      <c r="AW403" s="14" t="s">
        <v>32</v>
      </c>
      <c r="AX403" s="14" t="s">
        <v>76</v>
      </c>
      <c r="AY403" s="264" t="s">
        <v>203</v>
      </c>
    </row>
    <row r="404" s="15" customFormat="1">
      <c r="A404" s="15"/>
      <c r="B404" s="265"/>
      <c r="C404" s="266"/>
      <c r="D404" s="245" t="s">
        <v>243</v>
      </c>
      <c r="E404" s="267" t="s">
        <v>1</v>
      </c>
      <c r="F404" s="268" t="s">
        <v>247</v>
      </c>
      <c r="G404" s="266"/>
      <c r="H404" s="269">
        <v>619.89999999999998</v>
      </c>
      <c r="I404" s="270"/>
      <c r="J404" s="266"/>
      <c r="K404" s="266"/>
      <c r="L404" s="271"/>
      <c r="M404" s="272"/>
      <c r="N404" s="273"/>
      <c r="O404" s="273"/>
      <c r="P404" s="273"/>
      <c r="Q404" s="273"/>
      <c r="R404" s="273"/>
      <c r="S404" s="273"/>
      <c r="T404" s="274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75" t="s">
        <v>243</v>
      </c>
      <c r="AU404" s="275" t="s">
        <v>85</v>
      </c>
      <c r="AV404" s="15" t="s">
        <v>209</v>
      </c>
      <c r="AW404" s="15" t="s">
        <v>32</v>
      </c>
      <c r="AX404" s="15" t="s">
        <v>83</v>
      </c>
      <c r="AY404" s="275" t="s">
        <v>203</v>
      </c>
    </row>
    <row r="405" s="2" customFormat="1" ht="24.15" customHeight="1">
      <c r="A405" s="39"/>
      <c r="B405" s="40"/>
      <c r="C405" s="229" t="s">
        <v>624</v>
      </c>
      <c r="D405" s="229" t="s">
        <v>205</v>
      </c>
      <c r="E405" s="230" t="s">
        <v>408</v>
      </c>
      <c r="F405" s="231" t="s">
        <v>409</v>
      </c>
      <c r="G405" s="232" t="s">
        <v>213</v>
      </c>
      <c r="H405" s="233">
        <v>149.30000000000001</v>
      </c>
      <c r="I405" s="234"/>
      <c r="J405" s="235">
        <f>ROUND(I405*H405,2)</f>
        <v>0</v>
      </c>
      <c r="K405" s="236"/>
      <c r="L405" s="45"/>
      <c r="M405" s="237" t="s">
        <v>1</v>
      </c>
      <c r="N405" s="238" t="s">
        <v>41</v>
      </c>
      <c r="O405" s="92"/>
      <c r="P405" s="239">
        <f>O405*H405</f>
        <v>0</v>
      </c>
      <c r="Q405" s="239">
        <v>0.040800000000000003</v>
      </c>
      <c r="R405" s="239">
        <f>Q405*H405</f>
        <v>6.0914400000000013</v>
      </c>
      <c r="S405" s="239">
        <v>0</v>
      </c>
      <c r="T405" s="240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41" t="s">
        <v>209</v>
      </c>
      <c r="AT405" s="241" t="s">
        <v>205</v>
      </c>
      <c r="AU405" s="241" t="s">
        <v>85</v>
      </c>
      <c r="AY405" s="18" t="s">
        <v>203</v>
      </c>
      <c r="BE405" s="242">
        <f>IF(N405="základní",J405,0)</f>
        <v>0</v>
      </c>
      <c r="BF405" s="242">
        <f>IF(N405="snížená",J405,0)</f>
        <v>0</v>
      </c>
      <c r="BG405" s="242">
        <f>IF(N405="zákl. přenesená",J405,0)</f>
        <v>0</v>
      </c>
      <c r="BH405" s="242">
        <f>IF(N405="sníž. přenesená",J405,0)</f>
        <v>0</v>
      </c>
      <c r="BI405" s="242">
        <f>IF(N405="nulová",J405,0)</f>
        <v>0</v>
      </c>
      <c r="BJ405" s="18" t="s">
        <v>83</v>
      </c>
      <c r="BK405" s="242">
        <f>ROUND(I405*H405,2)</f>
        <v>0</v>
      </c>
      <c r="BL405" s="18" t="s">
        <v>209</v>
      </c>
      <c r="BM405" s="241" t="s">
        <v>410</v>
      </c>
    </row>
    <row r="406" s="14" customFormat="1">
      <c r="A406" s="14"/>
      <c r="B406" s="254"/>
      <c r="C406" s="255"/>
      <c r="D406" s="245" t="s">
        <v>243</v>
      </c>
      <c r="E406" s="256" t="s">
        <v>1</v>
      </c>
      <c r="F406" s="257" t="s">
        <v>2775</v>
      </c>
      <c r="G406" s="255"/>
      <c r="H406" s="258">
        <v>26.300000000000001</v>
      </c>
      <c r="I406" s="259"/>
      <c r="J406" s="255"/>
      <c r="K406" s="255"/>
      <c r="L406" s="260"/>
      <c r="M406" s="261"/>
      <c r="N406" s="262"/>
      <c r="O406" s="262"/>
      <c r="P406" s="262"/>
      <c r="Q406" s="262"/>
      <c r="R406" s="262"/>
      <c r="S406" s="262"/>
      <c r="T406" s="263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64" t="s">
        <v>243</v>
      </c>
      <c r="AU406" s="264" t="s">
        <v>85</v>
      </c>
      <c r="AV406" s="14" t="s">
        <v>85</v>
      </c>
      <c r="AW406" s="14" t="s">
        <v>32</v>
      </c>
      <c r="AX406" s="14" t="s">
        <v>76</v>
      </c>
      <c r="AY406" s="264" t="s">
        <v>203</v>
      </c>
    </row>
    <row r="407" s="14" customFormat="1">
      <c r="A407" s="14"/>
      <c r="B407" s="254"/>
      <c r="C407" s="255"/>
      <c r="D407" s="245" t="s">
        <v>243</v>
      </c>
      <c r="E407" s="256" t="s">
        <v>1</v>
      </c>
      <c r="F407" s="257" t="s">
        <v>2776</v>
      </c>
      <c r="G407" s="255"/>
      <c r="H407" s="258">
        <v>14.199999999999999</v>
      </c>
      <c r="I407" s="259"/>
      <c r="J407" s="255"/>
      <c r="K407" s="255"/>
      <c r="L407" s="260"/>
      <c r="M407" s="261"/>
      <c r="N407" s="262"/>
      <c r="O407" s="262"/>
      <c r="P407" s="262"/>
      <c r="Q407" s="262"/>
      <c r="R407" s="262"/>
      <c r="S407" s="262"/>
      <c r="T407" s="263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64" t="s">
        <v>243</v>
      </c>
      <c r="AU407" s="264" t="s">
        <v>85</v>
      </c>
      <c r="AV407" s="14" t="s">
        <v>85</v>
      </c>
      <c r="AW407" s="14" t="s">
        <v>32</v>
      </c>
      <c r="AX407" s="14" t="s">
        <v>76</v>
      </c>
      <c r="AY407" s="264" t="s">
        <v>203</v>
      </c>
    </row>
    <row r="408" s="14" customFormat="1">
      <c r="A408" s="14"/>
      <c r="B408" s="254"/>
      <c r="C408" s="255"/>
      <c r="D408" s="245" t="s">
        <v>243</v>
      </c>
      <c r="E408" s="256" t="s">
        <v>1</v>
      </c>
      <c r="F408" s="257" t="s">
        <v>2768</v>
      </c>
      <c r="G408" s="255"/>
      <c r="H408" s="258">
        <v>68.599999999999994</v>
      </c>
      <c r="I408" s="259"/>
      <c r="J408" s="255"/>
      <c r="K408" s="255"/>
      <c r="L408" s="260"/>
      <c r="M408" s="261"/>
      <c r="N408" s="262"/>
      <c r="O408" s="262"/>
      <c r="P408" s="262"/>
      <c r="Q408" s="262"/>
      <c r="R408" s="262"/>
      <c r="S408" s="262"/>
      <c r="T408" s="263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64" t="s">
        <v>243</v>
      </c>
      <c r="AU408" s="264" t="s">
        <v>85</v>
      </c>
      <c r="AV408" s="14" t="s">
        <v>85</v>
      </c>
      <c r="AW408" s="14" t="s">
        <v>32</v>
      </c>
      <c r="AX408" s="14" t="s">
        <v>76</v>
      </c>
      <c r="AY408" s="264" t="s">
        <v>203</v>
      </c>
    </row>
    <row r="409" s="14" customFormat="1">
      <c r="A409" s="14"/>
      <c r="B409" s="254"/>
      <c r="C409" s="255"/>
      <c r="D409" s="245" t="s">
        <v>243</v>
      </c>
      <c r="E409" s="256" t="s">
        <v>1</v>
      </c>
      <c r="F409" s="257" t="s">
        <v>2777</v>
      </c>
      <c r="G409" s="255"/>
      <c r="H409" s="258">
        <v>40.200000000000003</v>
      </c>
      <c r="I409" s="259"/>
      <c r="J409" s="255"/>
      <c r="K409" s="255"/>
      <c r="L409" s="260"/>
      <c r="M409" s="261"/>
      <c r="N409" s="262"/>
      <c r="O409" s="262"/>
      <c r="P409" s="262"/>
      <c r="Q409" s="262"/>
      <c r="R409" s="262"/>
      <c r="S409" s="262"/>
      <c r="T409" s="263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64" t="s">
        <v>243</v>
      </c>
      <c r="AU409" s="264" t="s">
        <v>85</v>
      </c>
      <c r="AV409" s="14" t="s">
        <v>85</v>
      </c>
      <c r="AW409" s="14" t="s">
        <v>32</v>
      </c>
      <c r="AX409" s="14" t="s">
        <v>76</v>
      </c>
      <c r="AY409" s="264" t="s">
        <v>203</v>
      </c>
    </row>
    <row r="410" s="15" customFormat="1">
      <c r="A410" s="15"/>
      <c r="B410" s="265"/>
      <c r="C410" s="266"/>
      <c r="D410" s="245" t="s">
        <v>243</v>
      </c>
      <c r="E410" s="267" t="s">
        <v>1</v>
      </c>
      <c r="F410" s="268" t="s">
        <v>247</v>
      </c>
      <c r="G410" s="266"/>
      <c r="H410" s="269">
        <v>149.30000000000001</v>
      </c>
      <c r="I410" s="270"/>
      <c r="J410" s="266"/>
      <c r="K410" s="266"/>
      <c r="L410" s="271"/>
      <c r="M410" s="272"/>
      <c r="N410" s="273"/>
      <c r="O410" s="273"/>
      <c r="P410" s="273"/>
      <c r="Q410" s="273"/>
      <c r="R410" s="273"/>
      <c r="S410" s="273"/>
      <c r="T410" s="274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75" t="s">
        <v>243</v>
      </c>
      <c r="AU410" s="275" t="s">
        <v>85</v>
      </c>
      <c r="AV410" s="15" t="s">
        <v>209</v>
      </c>
      <c r="AW410" s="15" t="s">
        <v>32</v>
      </c>
      <c r="AX410" s="15" t="s">
        <v>83</v>
      </c>
      <c r="AY410" s="275" t="s">
        <v>203</v>
      </c>
    </row>
    <row r="411" s="2" customFormat="1" ht="24.15" customHeight="1">
      <c r="A411" s="39"/>
      <c r="B411" s="40"/>
      <c r="C411" s="229" t="s">
        <v>629</v>
      </c>
      <c r="D411" s="229" t="s">
        <v>205</v>
      </c>
      <c r="E411" s="230" t="s">
        <v>414</v>
      </c>
      <c r="F411" s="231" t="s">
        <v>415</v>
      </c>
      <c r="G411" s="232" t="s">
        <v>213</v>
      </c>
      <c r="H411" s="233">
        <v>451.5</v>
      </c>
      <c r="I411" s="234"/>
      <c r="J411" s="235">
        <f>ROUND(I411*H411,2)</f>
        <v>0</v>
      </c>
      <c r="K411" s="236"/>
      <c r="L411" s="45"/>
      <c r="M411" s="237" t="s">
        <v>1</v>
      </c>
      <c r="N411" s="238" t="s">
        <v>41</v>
      </c>
      <c r="O411" s="92"/>
      <c r="P411" s="239">
        <f>O411*H411</f>
        <v>0</v>
      </c>
      <c r="Q411" s="239">
        <v>0.061199999999999997</v>
      </c>
      <c r="R411" s="239">
        <f>Q411*H411</f>
        <v>27.631799999999998</v>
      </c>
      <c r="S411" s="239">
        <v>0</v>
      </c>
      <c r="T411" s="240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41" t="s">
        <v>209</v>
      </c>
      <c r="AT411" s="241" t="s">
        <v>205</v>
      </c>
      <c r="AU411" s="241" t="s">
        <v>85</v>
      </c>
      <c r="AY411" s="18" t="s">
        <v>203</v>
      </c>
      <c r="BE411" s="242">
        <f>IF(N411="základní",J411,0)</f>
        <v>0</v>
      </c>
      <c r="BF411" s="242">
        <f>IF(N411="snížená",J411,0)</f>
        <v>0</v>
      </c>
      <c r="BG411" s="242">
        <f>IF(N411="zákl. přenesená",J411,0)</f>
        <v>0</v>
      </c>
      <c r="BH411" s="242">
        <f>IF(N411="sníž. přenesená",J411,0)</f>
        <v>0</v>
      </c>
      <c r="BI411" s="242">
        <f>IF(N411="nulová",J411,0)</f>
        <v>0</v>
      </c>
      <c r="BJ411" s="18" t="s">
        <v>83</v>
      </c>
      <c r="BK411" s="242">
        <f>ROUND(I411*H411,2)</f>
        <v>0</v>
      </c>
      <c r="BL411" s="18" t="s">
        <v>209</v>
      </c>
      <c r="BM411" s="241" t="s">
        <v>416</v>
      </c>
    </row>
    <row r="412" s="14" customFormat="1">
      <c r="A412" s="14"/>
      <c r="B412" s="254"/>
      <c r="C412" s="255"/>
      <c r="D412" s="245" t="s">
        <v>243</v>
      </c>
      <c r="E412" s="256" t="s">
        <v>1</v>
      </c>
      <c r="F412" s="257" t="s">
        <v>2778</v>
      </c>
      <c r="G412" s="255"/>
      <c r="H412" s="258">
        <v>451.5</v>
      </c>
      <c r="I412" s="259"/>
      <c r="J412" s="255"/>
      <c r="K412" s="255"/>
      <c r="L412" s="260"/>
      <c r="M412" s="261"/>
      <c r="N412" s="262"/>
      <c r="O412" s="262"/>
      <c r="P412" s="262"/>
      <c r="Q412" s="262"/>
      <c r="R412" s="262"/>
      <c r="S412" s="262"/>
      <c r="T412" s="263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64" t="s">
        <v>243</v>
      </c>
      <c r="AU412" s="264" t="s">
        <v>85</v>
      </c>
      <c r="AV412" s="14" t="s">
        <v>85</v>
      </c>
      <c r="AW412" s="14" t="s">
        <v>32</v>
      </c>
      <c r="AX412" s="14" t="s">
        <v>76</v>
      </c>
      <c r="AY412" s="264" t="s">
        <v>203</v>
      </c>
    </row>
    <row r="413" s="15" customFormat="1">
      <c r="A413" s="15"/>
      <c r="B413" s="265"/>
      <c r="C413" s="266"/>
      <c r="D413" s="245" t="s">
        <v>243</v>
      </c>
      <c r="E413" s="267" t="s">
        <v>1</v>
      </c>
      <c r="F413" s="268" t="s">
        <v>247</v>
      </c>
      <c r="G413" s="266"/>
      <c r="H413" s="269">
        <v>451.5</v>
      </c>
      <c r="I413" s="270"/>
      <c r="J413" s="266"/>
      <c r="K413" s="266"/>
      <c r="L413" s="271"/>
      <c r="M413" s="272"/>
      <c r="N413" s="273"/>
      <c r="O413" s="273"/>
      <c r="P413" s="273"/>
      <c r="Q413" s="273"/>
      <c r="R413" s="273"/>
      <c r="S413" s="273"/>
      <c r="T413" s="274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75" t="s">
        <v>243</v>
      </c>
      <c r="AU413" s="275" t="s">
        <v>85</v>
      </c>
      <c r="AV413" s="15" t="s">
        <v>209</v>
      </c>
      <c r="AW413" s="15" t="s">
        <v>32</v>
      </c>
      <c r="AX413" s="15" t="s">
        <v>83</v>
      </c>
      <c r="AY413" s="275" t="s">
        <v>203</v>
      </c>
    </row>
    <row r="414" s="2" customFormat="1" ht="24.15" customHeight="1">
      <c r="A414" s="39"/>
      <c r="B414" s="40"/>
      <c r="C414" s="229" t="s">
        <v>634</v>
      </c>
      <c r="D414" s="229" t="s">
        <v>205</v>
      </c>
      <c r="E414" s="230" t="s">
        <v>2779</v>
      </c>
      <c r="F414" s="231" t="s">
        <v>2780</v>
      </c>
      <c r="G414" s="232" t="s">
        <v>213</v>
      </c>
      <c r="H414" s="233">
        <v>18.899999999999999</v>
      </c>
      <c r="I414" s="234"/>
      <c r="J414" s="235">
        <f>ROUND(I414*H414,2)</f>
        <v>0</v>
      </c>
      <c r="K414" s="236"/>
      <c r="L414" s="45"/>
      <c r="M414" s="237" t="s">
        <v>1</v>
      </c>
      <c r="N414" s="238" t="s">
        <v>41</v>
      </c>
      <c r="O414" s="92"/>
      <c r="P414" s="239">
        <f>O414*H414</f>
        <v>0</v>
      </c>
      <c r="Q414" s="239">
        <v>0</v>
      </c>
      <c r="R414" s="239">
        <f>Q414*H414</f>
        <v>0</v>
      </c>
      <c r="S414" s="239">
        <v>0</v>
      </c>
      <c r="T414" s="240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41" t="s">
        <v>209</v>
      </c>
      <c r="AT414" s="241" t="s">
        <v>205</v>
      </c>
      <c r="AU414" s="241" t="s">
        <v>85</v>
      </c>
      <c r="AY414" s="18" t="s">
        <v>203</v>
      </c>
      <c r="BE414" s="242">
        <f>IF(N414="základní",J414,0)</f>
        <v>0</v>
      </c>
      <c r="BF414" s="242">
        <f>IF(N414="snížená",J414,0)</f>
        <v>0</v>
      </c>
      <c r="BG414" s="242">
        <f>IF(N414="zákl. přenesená",J414,0)</f>
        <v>0</v>
      </c>
      <c r="BH414" s="242">
        <f>IF(N414="sníž. přenesená",J414,0)</f>
        <v>0</v>
      </c>
      <c r="BI414" s="242">
        <f>IF(N414="nulová",J414,0)</f>
        <v>0</v>
      </c>
      <c r="BJ414" s="18" t="s">
        <v>83</v>
      </c>
      <c r="BK414" s="242">
        <f>ROUND(I414*H414,2)</f>
        <v>0</v>
      </c>
      <c r="BL414" s="18" t="s">
        <v>209</v>
      </c>
      <c r="BM414" s="241" t="s">
        <v>1184</v>
      </c>
    </row>
    <row r="415" s="14" customFormat="1">
      <c r="A415" s="14"/>
      <c r="B415" s="254"/>
      <c r="C415" s="255"/>
      <c r="D415" s="245" t="s">
        <v>243</v>
      </c>
      <c r="E415" s="256" t="s">
        <v>1</v>
      </c>
      <c r="F415" s="257" t="s">
        <v>2773</v>
      </c>
      <c r="G415" s="255"/>
      <c r="H415" s="258">
        <v>18.899999999999999</v>
      </c>
      <c r="I415" s="259"/>
      <c r="J415" s="255"/>
      <c r="K415" s="255"/>
      <c r="L415" s="260"/>
      <c r="M415" s="261"/>
      <c r="N415" s="262"/>
      <c r="O415" s="262"/>
      <c r="P415" s="262"/>
      <c r="Q415" s="262"/>
      <c r="R415" s="262"/>
      <c r="S415" s="262"/>
      <c r="T415" s="263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64" t="s">
        <v>243</v>
      </c>
      <c r="AU415" s="264" t="s">
        <v>85</v>
      </c>
      <c r="AV415" s="14" t="s">
        <v>85</v>
      </c>
      <c r="AW415" s="14" t="s">
        <v>32</v>
      </c>
      <c r="AX415" s="14" t="s">
        <v>76</v>
      </c>
      <c r="AY415" s="264" t="s">
        <v>203</v>
      </c>
    </row>
    <row r="416" s="15" customFormat="1">
      <c r="A416" s="15"/>
      <c r="B416" s="265"/>
      <c r="C416" s="266"/>
      <c r="D416" s="245" t="s">
        <v>243</v>
      </c>
      <c r="E416" s="267" t="s">
        <v>1</v>
      </c>
      <c r="F416" s="268" t="s">
        <v>247</v>
      </c>
      <c r="G416" s="266"/>
      <c r="H416" s="269">
        <v>18.899999999999999</v>
      </c>
      <c r="I416" s="270"/>
      <c r="J416" s="266"/>
      <c r="K416" s="266"/>
      <c r="L416" s="271"/>
      <c r="M416" s="272"/>
      <c r="N416" s="273"/>
      <c r="O416" s="273"/>
      <c r="P416" s="273"/>
      <c r="Q416" s="273"/>
      <c r="R416" s="273"/>
      <c r="S416" s="273"/>
      <c r="T416" s="274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75" t="s">
        <v>243</v>
      </c>
      <c r="AU416" s="275" t="s">
        <v>85</v>
      </c>
      <c r="AV416" s="15" t="s">
        <v>209</v>
      </c>
      <c r="AW416" s="15" t="s">
        <v>32</v>
      </c>
      <c r="AX416" s="15" t="s">
        <v>83</v>
      </c>
      <c r="AY416" s="275" t="s">
        <v>203</v>
      </c>
    </row>
    <row r="417" s="2" customFormat="1" ht="24.15" customHeight="1">
      <c r="A417" s="39"/>
      <c r="B417" s="40"/>
      <c r="C417" s="229" t="s">
        <v>642</v>
      </c>
      <c r="D417" s="229" t="s">
        <v>205</v>
      </c>
      <c r="E417" s="230" t="s">
        <v>419</v>
      </c>
      <c r="F417" s="231" t="s">
        <v>420</v>
      </c>
      <c r="G417" s="232" t="s">
        <v>213</v>
      </c>
      <c r="H417" s="233">
        <v>1239.5999999999999</v>
      </c>
      <c r="I417" s="234"/>
      <c r="J417" s="235">
        <f>ROUND(I417*H417,2)</f>
        <v>0</v>
      </c>
      <c r="K417" s="236"/>
      <c r="L417" s="45"/>
      <c r="M417" s="237" t="s">
        <v>1</v>
      </c>
      <c r="N417" s="238" t="s">
        <v>41</v>
      </c>
      <c r="O417" s="92"/>
      <c r="P417" s="239">
        <f>O417*H417</f>
        <v>0</v>
      </c>
      <c r="Q417" s="239">
        <v>0</v>
      </c>
      <c r="R417" s="239">
        <f>Q417*H417</f>
        <v>0</v>
      </c>
      <c r="S417" s="239">
        <v>0</v>
      </c>
      <c r="T417" s="240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41" t="s">
        <v>209</v>
      </c>
      <c r="AT417" s="241" t="s">
        <v>205</v>
      </c>
      <c r="AU417" s="241" t="s">
        <v>85</v>
      </c>
      <c r="AY417" s="18" t="s">
        <v>203</v>
      </c>
      <c r="BE417" s="242">
        <f>IF(N417="základní",J417,0)</f>
        <v>0</v>
      </c>
      <c r="BF417" s="242">
        <f>IF(N417="snížená",J417,0)</f>
        <v>0</v>
      </c>
      <c r="BG417" s="242">
        <f>IF(N417="zákl. přenesená",J417,0)</f>
        <v>0</v>
      </c>
      <c r="BH417" s="242">
        <f>IF(N417="sníž. přenesená",J417,0)</f>
        <v>0</v>
      </c>
      <c r="BI417" s="242">
        <f>IF(N417="nulová",J417,0)</f>
        <v>0</v>
      </c>
      <c r="BJ417" s="18" t="s">
        <v>83</v>
      </c>
      <c r="BK417" s="242">
        <f>ROUND(I417*H417,2)</f>
        <v>0</v>
      </c>
      <c r="BL417" s="18" t="s">
        <v>209</v>
      </c>
      <c r="BM417" s="241" t="s">
        <v>421</v>
      </c>
    </row>
    <row r="418" s="14" customFormat="1">
      <c r="A418" s="14"/>
      <c r="B418" s="254"/>
      <c r="C418" s="255"/>
      <c r="D418" s="245" t="s">
        <v>243</v>
      </c>
      <c r="E418" s="256" t="s">
        <v>1</v>
      </c>
      <c r="F418" s="257" t="s">
        <v>2781</v>
      </c>
      <c r="G418" s="255"/>
      <c r="H418" s="258">
        <v>1239.5999999999999</v>
      </c>
      <c r="I418" s="259"/>
      <c r="J418" s="255"/>
      <c r="K418" s="255"/>
      <c r="L418" s="260"/>
      <c r="M418" s="261"/>
      <c r="N418" s="262"/>
      <c r="O418" s="262"/>
      <c r="P418" s="262"/>
      <c r="Q418" s="262"/>
      <c r="R418" s="262"/>
      <c r="S418" s="262"/>
      <c r="T418" s="263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64" t="s">
        <v>243</v>
      </c>
      <c r="AU418" s="264" t="s">
        <v>85</v>
      </c>
      <c r="AV418" s="14" t="s">
        <v>85</v>
      </c>
      <c r="AW418" s="14" t="s">
        <v>32</v>
      </c>
      <c r="AX418" s="14" t="s">
        <v>76</v>
      </c>
      <c r="AY418" s="264" t="s">
        <v>203</v>
      </c>
    </row>
    <row r="419" s="15" customFormat="1">
      <c r="A419" s="15"/>
      <c r="B419" s="265"/>
      <c r="C419" s="266"/>
      <c r="D419" s="245" t="s">
        <v>243</v>
      </c>
      <c r="E419" s="267" t="s">
        <v>1</v>
      </c>
      <c r="F419" s="268" t="s">
        <v>247</v>
      </c>
      <c r="G419" s="266"/>
      <c r="H419" s="269">
        <v>1239.5999999999999</v>
      </c>
      <c r="I419" s="270"/>
      <c r="J419" s="266"/>
      <c r="K419" s="266"/>
      <c r="L419" s="271"/>
      <c r="M419" s="272"/>
      <c r="N419" s="273"/>
      <c r="O419" s="273"/>
      <c r="P419" s="273"/>
      <c r="Q419" s="273"/>
      <c r="R419" s="273"/>
      <c r="S419" s="273"/>
      <c r="T419" s="274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75" t="s">
        <v>243</v>
      </c>
      <c r="AU419" s="275" t="s">
        <v>85</v>
      </c>
      <c r="AV419" s="15" t="s">
        <v>209</v>
      </c>
      <c r="AW419" s="15" t="s">
        <v>32</v>
      </c>
      <c r="AX419" s="15" t="s">
        <v>83</v>
      </c>
      <c r="AY419" s="275" t="s">
        <v>203</v>
      </c>
    </row>
    <row r="420" s="12" customFormat="1" ht="22.8" customHeight="1">
      <c r="A420" s="12"/>
      <c r="B420" s="213"/>
      <c r="C420" s="214"/>
      <c r="D420" s="215" t="s">
        <v>75</v>
      </c>
      <c r="E420" s="227" t="s">
        <v>238</v>
      </c>
      <c r="F420" s="227" t="s">
        <v>423</v>
      </c>
      <c r="G420" s="214"/>
      <c r="H420" s="214"/>
      <c r="I420" s="217"/>
      <c r="J420" s="228">
        <f>BK420</f>
        <v>0</v>
      </c>
      <c r="K420" s="214"/>
      <c r="L420" s="219"/>
      <c r="M420" s="220"/>
      <c r="N420" s="221"/>
      <c r="O420" s="221"/>
      <c r="P420" s="222">
        <f>SUM(P421:P593)</f>
        <v>0</v>
      </c>
      <c r="Q420" s="221"/>
      <c r="R420" s="222">
        <f>SUM(R421:R593)</f>
        <v>1.5644982000000001</v>
      </c>
      <c r="S420" s="221"/>
      <c r="T420" s="223">
        <f>SUM(T421:T593)</f>
        <v>3169.5546029999996</v>
      </c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R420" s="224" t="s">
        <v>83</v>
      </c>
      <c r="AT420" s="225" t="s">
        <v>75</v>
      </c>
      <c r="AU420" s="225" t="s">
        <v>83</v>
      </c>
      <c r="AY420" s="224" t="s">
        <v>203</v>
      </c>
      <c r="BK420" s="226">
        <f>SUM(BK421:BK593)</f>
        <v>0</v>
      </c>
    </row>
    <row r="421" s="2" customFormat="1" ht="21.75" customHeight="1">
      <c r="A421" s="39"/>
      <c r="B421" s="40"/>
      <c r="C421" s="229" t="s">
        <v>648</v>
      </c>
      <c r="D421" s="229" t="s">
        <v>205</v>
      </c>
      <c r="E421" s="230" t="s">
        <v>2782</v>
      </c>
      <c r="F421" s="231" t="s">
        <v>2783</v>
      </c>
      <c r="G421" s="232" t="s">
        <v>213</v>
      </c>
      <c r="H421" s="233">
        <v>59.100000000000001</v>
      </c>
      <c r="I421" s="234"/>
      <c r="J421" s="235">
        <f>ROUND(I421*H421,2)</f>
        <v>0</v>
      </c>
      <c r="K421" s="236"/>
      <c r="L421" s="45"/>
      <c r="M421" s="237" t="s">
        <v>1</v>
      </c>
      <c r="N421" s="238" t="s">
        <v>41</v>
      </c>
      <c r="O421" s="92"/>
      <c r="P421" s="239">
        <f>O421*H421</f>
        <v>0</v>
      </c>
      <c r="Q421" s="239">
        <v>0.00020000000000000001</v>
      </c>
      <c r="R421" s="239">
        <f>Q421*H421</f>
        <v>0.011820000000000001</v>
      </c>
      <c r="S421" s="239">
        <v>0</v>
      </c>
      <c r="T421" s="240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41" t="s">
        <v>209</v>
      </c>
      <c r="AT421" s="241" t="s">
        <v>205</v>
      </c>
      <c r="AU421" s="241" t="s">
        <v>85</v>
      </c>
      <c r="AY421" s="18" t="s">
        <v>203</v>
      </c>
      <c r="BE421" s="242">
        <f>IF(N421="základní",J421,0)</f>
        <v>0</v>
      </c>
      <c r="BF421" s="242">
        <f>IF(N421="snížená",J421,0)</f>
        <v>0</v>
      </c>
      <c r="BG421" s="242">
        <f>IF(N421="zákl. přenesená",J421,0)</f>
        <v>0</v>
      </c>
      <c r="BH421" s="242">
        <f>IF(N421="sníž. přenesená",J421,0)</f>
        <v>0</v>
      </c>
      <c r="BI421" s="242">
        <f>IF(N421="nulová",J421,0)</f>
        <v>0</v>
      </c>
      <c r="BJ421" s="18" t="s">
        <v>83</v>
      </c>
      <c r="BK421" s="242">
        <f>ROUND(I421*H421,2)</f>
        <v>0</v>
      </c>
      <c r="BL421" s="18" t="s">
        <v>209</v>
      </c>
      <c r="BM421" s="241" t="s">
        <v>1208</v>
      </c>
    </row>
    <row r="422" s="14" customFormat="1">
      <c r="A422" s="14"/>
      <c r="B422" s="254"/>
      <c r="C422" s="255"/>
      <c r="D422" s="245" t="s">
        <v>243</v>
      </c>
      <c r="E422" s="256" t="s">
        <v>1</v>
      </c>
      <c r="F422" s="257" t="s">
        <v>2773</v>
      </c>
      <c r="G422" s="255"/>
      <c r="H422" s="258">
        <v>18.899999999999999</v>
      </c>
      <c r="I422" s="259"/>
      <c r="J422" s="255"/>
      <c r="K422" s="255"/>
      <c r="L422" s="260"/>
      <c r="M422" s="261"/>
      <c r="N422" s="262"/>
      <c r="O422" s="262"/>
      <c r="P422" s="262"/>
      <c r="Q422" s="262"/>
      <c r="R422" s="262"/>
      <c r="S422" s="262"/>
      <c r="T422" s="263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64" t="s">
        <v>243</v>
      </c>
      <c r="AU422" s="264" t="s">
        <v>85</v>
      </c>
      <c r="AV422" s="14" t="s">
        <v>85</v>
      </c>
      <c r="AW422" s="14" t="s">
        <v>32</v>
      </c>
      <c r="AX422" s="14" t="s">
        <v>76</v>
      </c>
      <c r="AY422" s="264" t="s">
        <v>203</v>
      </c>
    </row>
    <row r="423" s="14" customFormat="1">
      <c r="A423" s="14"/>
      <c r="B423" s="254"/>
      <c r="C423" s="255"/>
      <c r="D423" s="245" t="s">
        <v>243</v>
      </c>
      <c r="E423" s="256" t="s">
        <v>1</v>
      </c>
      <c r="F423" s="257" t="s">
        <v>2777</v>
      </c>
      <c r="G423" s="255"/>
      <c r="H423" s="258">
        <v>40.200000000000003</v>
      </c>
      <c r="I423" s="259"/>
      <c r="J423" s="255"/>
      <c r="K423" s="255"/>
      <c r="L423" s="260"/>
      <c r="M423" s="261"/>
      <c r="N423" s="262"/>
      <c r="O423" s="262"/>
      <c r="P423" s="262"/>
      <c r="Q423" s="262"/>
      <c r="R423" s="262"/>
      <c r="S423" s="262"/>
      <c r="T423" s="263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64" t="s">
        <v>243</v>
      </c>
      <c r="AU423" s="264" t="s">
        <v>85</v>
      </c>
      <c r="AV423" s="14" t="s">
        <v>85</v>
      </c>
      <c r="AW423" s="14" t="s">
        <v>32</v>
      </c>
      <c r="AX423" s="14" t="s">
        <v>76</v>
      </c>
      <c r="AY423" s="264" t="s">
        <v>203</v>
      </c>
    </row>
    <row r="424" s="15" customFormat="1">
      <c r="A424" s="15"/>
      <c r="B424" s="265"/>
      <c r="C424" s="266"/>
      <c r="D424" s="245" t="s">
        <v>243</v>
      </c>
      <c r="E424" s="267" t="s">
        <v>1</v>
      </c>
      <c r="F424" s="268" t="s">
        <v>247</v>
      </c>
      <c r="G424" s="266"/>
      <c r="H424" s="269">
        <v>59.100000000000001</v>
      </c>
      <c r="I424" s="270"/>
      <c r="J424" s="266"/>
      <c r="K424" s="266"/>
      <c r="L424" s="271"/>
      <c r="M424" s="272"/>
      <c r="N424" s="273"/>
      <c r="O424" s="273"/>
      <c r="P424" s="273"/>
      <c r="Q424" s="273"/>
      <c r="R424" s="273"/>
      <c r="S424" s="273"/>
      <c r="T424" s="274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75" t="s">
        <v>243</v>
      </c>
      <c r="AU424" s="275" t="s">
        <v>85</v>
      </c>
      <c r="AV424" s="15" t="s">
        <v>209</v>
      </c>
      <c r="AW424" s="15" t="s">
        <v>32</v>
      </c>
      <c r="AX424" s="15" t="s">
        <v>83</v>
      </c>
      <c r="AY424" s="275" t="s">
        <v>203</v>
      </c>
    </row>
    <row r="425" s="2" customFormat="1" ht="24.15" customHeight="1">
      <c r="A425" s="39"/>
      <c r="B425" s="40"/>
      <c r="C425" s="229" t="s">
        <v>655</v>
      </c>
      <c r="D425" s="229" t="s">
        <v>205</v>
      </c>
      <c r="E425" s="230" t="s">
        <v>2784</v>
      </c>
      <c r="F425" s="231" t="s">
        <v>2785</v>
      </c>
      <c r="G425" s="232" t="s">
        <v>213</v>
      </c>
      <c r="H425" s="233">
        <v>59.100000000000001</v>
      </c>
      <c r="I425" s="234"/>
      <c r="J425" s="235">
        <f>ROUND(I425*H425,2)</f>
        <v>0</v>
      </c>
      <c r="K425" s="236"/>
      <c r="L425" s="45"/>
      <c r="M425" s="237" t="s">
        <v>1</v>
      </c>
      <c r="N425" s="238" t="s">
        <v>41</v>
      </c>
      <c r="O425" s="92"/>
      <c r="P425" s="239">
        <f>O425*H425</f>
        <v>0</v>
      </c>
      <c r="Q425" s="239">
        <v>0</v>
      </c>
      <c r="R425" s="239">
        <f>Q425*H425</f>
        <v>0</v>
      </c>
      <c r="S425" s="239">
        <v>0</v>
      </c>
      <c r="T425" s="240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41" t="s">
        <v>209</v>
      </c>
      <c r="AT425" s="241" t="s">
        <v>205</v>
      </c>
      <c r="AU425" s="241" t="s">
        <v>85</v>
      </c>
      <c r="AY425" s="18" t="s">
        <v>203</v>
      </c>
      <c r="BE425" s="242">
        <f>IF(N425="základní",J425,0)</f>
        <v>0</v>
      </c>
      <c r="BF425" s="242">
        <f>IF(N425="snížená",J425,0)</f>
        <v>0</v>
      </c>
      <c r="BG425" s="242">
        <f>IF(N425="zákl. přenesená",J425,0)</f>
        <v>0</v>
      </c>
      <c r="BH425" s="242">
        <f>IF(N425="sníž. přenesená",J425,0)</f>
        <v>0</v>
      </c>
      <c r="BI425" s="242">
        <f>IF(N425="nulová",J425,0)</f>
        <v>0</v>
      </c>
      <c r="BJ425" s="18" t="s">
        <v>83</v>
      </c>
      <c r="BK425" s="242">
        <f>ROUND(I425*H425,2)</f>
        <v>0</v>
      </c>
      <c r="BL425" s="18" t="s">
        <v>209</v>
      </c>
      <c r="BM425" s="241" t="s">
        <v>1220</v>
      </c>
    </row>
    <row r="426" s="2" customFormat="1" ht="24.15" customHeight="1">
      <c r="A426" s="39"/>
      <c r="B426" s="40"/>
      <c r="C426" s="229" t="s">
        <v>661</v>
      </c>
      <c r="D426" s="229" t="s">
        <v>205</v>
      </c>
      <c r="E426" s="230" t="s">
        <v>2786</v>
      </c>
      <c r="F426" s="231" t="s">
        <v>2787</v>
      </c>
      <c r="G426" s="232" t="s">
        <v>213</v>
      </c>
      <c r="H426" s="233">
        <v>59.100000000000001</v>
      </c>
      <c r="I426" s="234"/>
      <c r="J426" s="235">
        <f>ROUND(I426*H426,2)</f>
        <v>0</v>
      </c>
      <c r="K426" s="236"/>
      <c r="L426" s="45"/>
      <c r="M426" s="237" t="s">
        <v>1</v>
      </c>
      <c r="N426" s="238" t="s">
        <v>41</v>
      </c>
      <c r="O426" s="92"/>
      <c r="P426" s="239">
        <f>O426*H426</f>
        <v>0</v>
      </c>
      <c r="Q426" s="239">
        <v>0</v>
      </c>
      <c r="R426" s="239">
        <f>Q426*H426</f>
        <v>0</v>
      </c>
      <c r="S426" s="239">
        <v>0</v>
      </c>
      <c r="T426" s="240">
        <f>S426*H426</f>
        <v>0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241" t="s">
        <v>209</v>
      </c>
      <c r="AT426" s="241" t="s">
        <v>205</v>
      </c>
      <c r="AU426" s="241" t="s">
        <v>85</v>
      </c>
      <c r="AY426" s="18" t="s">
        <v>203</v>
      </c>
      <c r="BE426" s="242">
        <f>IF(N426="základní",J426,0)</f>
        <v>0</v>
      </c>
      <c r="BF426" s="242">
        <f>IF(N426="snížená",J426,0)</f>
        <v>0</v>
      </c>
      <c r="BG426" s="242">
        <f>IF(N426="zákl. přenesená",J426,0)</f>
        <v>0</v>
      </c>
      <c r="BH426" s="242">
        <f>IF(N426="sníž. přenesená",J426,0)</f>
        <v>0</v>
      </c>
      <c r="BI426" s="242">
        <f>IF(N426="nulová",J426,0)</f>
        <v>0</v>
      </c>
      <c r="BJ426" s="18" t="s">
        <v>83</v>
      </c>
      <c r="BK426" s="242">
        <f>ROUND(I426*H426,2)</f>
        <v>0</v>
      </c>
      <c r="BL426" s="18" t="s">
        <v>209</v>
      </c>
      <c r="BM426" s="241" t="s">
        <v>1230</v>
      </c>
    </row>
    <row r="427" s="2" customFormat="1" ht="33" customHeight="1">
      <c r="A427" s="39"/>
      <c r="B427" s="40"/>
      <c r="C427" s="229" t="s">
        <v>671</v>
      </c>
      <c r="D427" s="229" t="s">
        <v>205</v>
      </c>
      <c r="E427" s="230" t="s">
        <v>2788</v>
      </c>
      <c r="F427" s="231" t="s">
        <v>2789</v>
      </c>
      <c r="G427" s="232" t="s">
        <v>213</v>
      </c>
      <c r="H427" s="233">
        <v>3263.998</v>
      </c>
      <c r="I427" s="234"/>
      <c r="J427" s="235">
        <f>ROUND(I427*H427,2)</f>
        <v>0</v>
      </c>
      <c r="K427" s="236"/>
      <c r="L427" s="45"/>
      <c r="M427" s="237" t="s">
        <v>1</v>
      </c>
      <c r="N427" s="238" t="s">
        <v>41</v>
      </c>
      <c r="O427" s="92"/>
      <c r="P427" s="239">
        <f>O427*H427</f>
        <v>0</v>
      </c>
      <c r="Q427" s="239">
        <v>0</v>
      </c>
      <c r="R427" s="239">
        <f>Q427*H427</f>
        <v>0</v>
      </c>
      <c r="S427" s="239">
        <v>0</v>
      </c>
      <c r="T427" s="240">
        <f>S427*H427</f>
        <v>0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241" t="s">
        <v>209</v>
      </c>
      <c r="AT427" s="241" t="s">
        <v>205</v>
      </c>
      <c r="AU427" s="241" t="s">
        <v>85</v>
      </c>
      <c r="AY427" s="18" t="s">
        <v>203</v>
      </c>
      <c r="BE427" s="242">
        <f>IF(N427="základní",J427,0)</f>
        <v>0</v>
      </c>
      <c r="BF427" s="242">
        <f>IF(N427="snížená",J427,0)</f>
        <v>0</v>
      </c>
      <c r="BG427" s="242">
        <f>IF(N427="zákl. přenesená",J427,0)</f>
        <v>0</v>
      </c>
      <c r="BH427" s="242">
        <f>IF(N427="sníž. přenesená",J427,0)</f>
        <v>0</v>
      </c>
      <c r="BI427" s="242">
        <f>IF(N427="nulová",J427,0)</f>
        <v>0</v>
      </c>
      <c r="BJ427" s="18" t="s">
        <v>83</v>
      </c>
      <c r="BK427" s="242">
        <f>ROUND(I427*H427,2)</f>
        <v>0</v>
      </c>
      <c r="BL427" s="18" t="s">
        <v>209</v>
      </c>
      <c r="BM427" s="241" t="s">
        <v>1240</v>
      </c>
    </row>
    <row r="428" s="13" customFormat="1">
      <c r="A428" s="13"/>
      <c r="B428" s="243"/>
      <c r="C428" s="244"/>
      <c r="D428" s="245" t="s">
        <v>243</v>
      </c>
      <c r="E428" s="246" t="s">
        <v>1</v>
      </c>
      <c r="F428" s="247" t="s">
        <v>2790</v>
      </c>
      <c r="G428" s="244"/>
      <c r="H428" s="246" t="s">
        <v>1</v>
      </c>
      <c r="I428" s="248"/>
      <c r="J428" s="244"/>
      <c r="K428" s="244"/>
      <c r="L428" s="249"/>
      <c r="M428" s="250"/>
      <c r="N428" s="251"/>
      <c r="O428" s="251"/>
      <c r="P428" s="251"/>
      <c r="Q428" s="251"/>
      <c r="R428" s="251"/>
      <c r="S428" s="251"/>
      <c r="T428" s="252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53" t="s">
        <v>243</v>
      </c>
      <c r="AU428" s="253" t="s">
        <v>85</v>
      </c>
      <c r="AV428" s="13" t="s">
        <v>83</v>
      </c>
      <c r="AW428" s="13" t="s">
        <v>32</v>
      </c>
      <c r="AX428" s="13" t="s">
        <v>76</v>
      </c>
      <c r="AY428" s="253" t="s">
        <v>203</v>
      </c>
    </row>
    <row r="429" s="14" customFormat="1">
      <c r="A429" s="14"/>
      <c r="B429" s="254"/>
      <c r="C429" s="255"/>
      <c r="D429" s="245" t="s">
        <v>243</v>
      </c>
      <c r="E429" s="256" t="s">
        <v>1</v>
      </c>
      <c r="F429" s="257" t="s">
        <v>2791</v>
      </c>
      <c r="G429" s="255"/>
      <c r="H429" s="258">
        <v>581</v>
      </c>
      <c r="I429" s="259"/>
      <c r="J429" s="255"/>
      <c r="K429" s="255"/>
      <c r="L429" s="260"/>
      <c r="M429" s="261"/>
      <c r="N429" s="262"/>
      <c r="O429" s="262"/>
      <c r="P429" s="262"/>
      <c r="Q429" s="262"/>
      <c r="R429" s="262"/>
      <c r="S429" s="262"/>
      <c r="T429" s="263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64" t="s">
        <v>243</v>
      </c>
      <c r="AU429" s="264" t="s">
        <v>85</v>
      </c>
      <c r="AV429" s="14" t="s">
        <v>85</v>
      </c>
      <c r="AW429" s="14" t="s">
        <v>32</v>
      </c>
      <c r="AX429" s="14" t="s">
        <v>76</v>
      </c>
      <c r="AY429" s="264" t="s">
        <v>203</v>
      </c>
    </row>
    <row r="430" s="14" customFormat="1">
      <c r="A430" s="14"/>
      <c r="B430" s="254"/>
      <c r="C430" s="255"/>
      <c r="D430" s="245" t="s">
        <v>243</v>
      </c>
      <c r="E430" s="256" t="s">
        <v>1</v>
      </c>
      <c r="F430" s="257" t="s">
        <v>2792</v>
      </c>
      <c r="G430" s="255"/>
      <c r="H430" s="258">
        <v>308.19999999999999</v>
      </c>
      <c r="I430" s="259"/>
      <c r="J430" s="255"/>
      <c r="K430" s="255"/>
      <c r="L430" s="260"/>
      <c r="M430" s="261"/>
      <c r="N430" s="262"/>
      <c r="O430" s="262"/>
      <c r="P430" s="262"/>
      <c r="Q430" s="262"/>
      <c r="R430" s="262"/>
      <c r="S430" s="262"/>
      <c r="T430" s="263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64" t="s">
        <v>243</v>
      </c>
      <c r="AU430" s="264" t="s">
        <v>85</v>
      </c>
      <c r="AV430" s="14" t="s">
        <v>85</v>
      </c>
      <c r="AW430" s="14" t="s">
        <v>32</v>
      </c>
      <c r="AX430" s="14" t="s">
        <v>76</v>
      </c>
      <c r="AY430" s="264" t="s">
        <v>203</v>
      </c>
    </row>
    <row r="431" s="14" customFormat="1">
      <c r="A431" s="14"/>
      <c r="B431" s="254"/>
      <c r="C431" s="255"/>
      <c r="D431" s="245" t="s">
        <v>243</v>
      </c>
      <c r="E431" s="256" t="s">
        <v>1</v>
      </c>
      <c r="F431" s="257" t="s">
        <v>2793</v>
      </c>
      <c r="G431" s="255"/>
      <c r="H431" s="258">
        <v>1830.798</v>
      </c>
      <c r="I431" s="259"/>
      <c r="J431" s="255"/>
      <c r="K431" s="255"/>
      <c r="L431" s="260"/>
      <c r="M431" s="261"/>
      <c r="N431" s="262"/>
      <c r="O431" s="262"/>
      <c r="P431" s="262"/>
      <c r="Q431" s="262"/>
      <c r="R431" s="262"/>
      <c r="S431" s="262"/>
      <c r="T431" s="263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64" t="s">
        <v>243</v>
      </c>
      <c r="AU431" s="264" t="s">
        <v>85</v>
      </c>
      <c r="AV431" s="14" t="s">
        <v>85</v>
      </c>
      <c r="AW431" s="14" t="s">
        <v>32</v>
      </c>
      <c r="AX431" s="14" t="s">
        <v>76</v>
      </c>
      <c r="AY431" s="264" t="s">
        <v>203</v>
      </c>
    </row>
    <row r="432" s="16" customFormat="1">
      <c r="A432" s="16"/>
      <c r="B432" s="292"/>
      <c r="C432" s="293"/>
      <c r="D432" s="245" t="s">
        <v>243</v>
      </c>
      <c r="E432" s="294" t="s">
        <v>1</v>
      </c>
      <c r="F432" s="295" t="s">
        <v>669</v>
      </c>
      <c r="G432" s="293"/>
      <c r="H432" s="296">
        <v>2719.998</v>
      </c>
      <c r="I432" s="297"/>
      <c r="J432" s="293"/>
      <c r="K432" s="293"/>
      <c r="L432" s="298"/>
      <c r="M432" s="299"/>
      <c r="N432" s="300"/>
      <c r="O432" s="300"/>
      <c r="P432" s="300"/>
      <c r="Q432" s="300"/>
      <c r="R432" s="300"/>
      <c r="S432" s="300"/>
      <c r="T432" s="301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T432" s="302" t="s">
        <v>243</v>
      </c>
      <c r="AU432" s="302" t="s">
        <v>85</v>
      </c>
      <c r="AV432" s="16" t="s">
        <v>108</v>
      </c>
      <c r="AW432" s="16" t="s">
        <v>32</v>
      </c>
      <c r="AX432" s="16" t="s">
        <v>76</v>
      </c>
      <c r="AY432" s="302" t="s">
        <v>203</v>
      </c>
    </row>
    <row r="433" s="14" customFormat="1">
      <c r="A433" s="14"/>
      <c r="B433" s="254"/>
      <c r="C433" s="255"/>
      <c r="D433" s="245" t="s">
        <v>243</v>
      </c>
      <c r="E433" s="256" t="s">
        <v>1</v>
      </c>
      <c r="F433" s="257" t="s">
        <v>2794</v>
      </c>
      <c r="G433" s="255"/>
      <c r="H433" s="258">
        <v>544</v>
      </c>
      <c r="I433" s="259"/>
      <c r="J433" s="255"/>
      <c r="K433" s="255"/>
      <c r="L433" s="260"/>
      <c r="M433" s="261"/>
      <c r="N433" s="262"/>
      <c r="O433" s="262"/>
      <c r="P433" s="262"/>
      <c r="Q433" s="262"/>
      <c r="R433" s="262"/>
      <c r="S433" s="262"/>
      <c r="T433" s="263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64" t="s">
        <v>243</v>
      </c>
      <c r="AU433" s="264" t="s">
        <v>85</v>
      </c>
      <c r="AV433" s="14" t="s">
        <v>85</v>
      </c>
      <c r="AW433" s="14" t="s">
        <v>32</v>
      </c>
      <c r="AX433" s="14" t="s">
        <v>76</v>
      </c>
      <c r="AY433" s="264" t="s">
        <v>203</v>
      </c>
    </row>
    <row r="434" s="15" customFormat="1">
      <c r="A434" s="15"/>
      <c r="B434" s="265"/>
      <c r="C434" s="266"/>
      <c r="D434" s="245" t="s">
        <v>243</v>
      </c>
      <c r="E434" s="267" t="s">
        <v>1</v>
      </c>
      <c r="F434" s="268" t="s">
        <v>247</v>
      </c>
      <c r="G434" s="266"/>
      <c r="H434" s="269">
        <v>3263.998</v>
      </c>
      <c r="I434" s="270"/>
      <c r="J434" s="266"/>
      <c r="K434" s="266"/>
      <c r="L434" s="271"/>
      <c r="M434" s="272"/>
      <c r="N434" s="273"/>
      <c r="O434" s="273"/>
      <c r="P434" s="273"/>
      <c r="Q434" s="273"/>
      <c r="R434" s="273"/>
      <c r="S434" s="273"/>
      <c r="T434" s="274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75" t="s">
        <v>243</v>
      </c>
      <c r="AU434" s="275" t="s">
        <v>85</v>
      </c>
      <c r="AV434" s="15" t="s">
        <v>209</v>
      </c>
      <c r="AW434" s="15" t="s">
        <v>32</v>
      </c>
      <c r="AX434" s="15" t="s">
        <v>83</v>
      </c>
      <c r="AY434" s="275" t="s">
        <v>203</v>
      </c>
    </row>
    <row r="435" s="2" customFormat="1" ht="33" customHeight="1">
      <c r="A435" s="39"/>
      <c r="B435" s="40"/>
      <c r="C435" s="229" t="s">
        <v>676</v>
      </c>
      <c r="D435" s="229" t="s">
        <v>205</v>
      </c>
      <c r="E435" s="230" t="s">
        <v>2795</v>
      </c>
      <c r="F435" s="231" t="s">
        <v>2796</v>
      </c>
      <c r="G435" s="232" t="s">
        <v>213</v>
      </c>
      <c r="H435" s="233">
        <v>489599.70000000001</v>
      </c>
      <c r="I435" s="234"/>
      <c r="J435" s="235">
        <f>ROUND(I435*H435,2)</f>
        <v>0</v>
      </c>
      <c r="K435" s="236"/>
      <c r="L435" s="45"/>
      <c r="M435" s="237" t="s">
        <v>1</v>
      </c>
      <c r="N435" s="238" t="s">
        <v>41</v>
      </c>
      <c r="O435" s="92"/>
      <c r="P435" s="239">
        <f>O435*H435</f>
        <v>0</v>
      </c>
      <c r="Q435" s="239">
        <v>0</v>
      </c>
      <c r="R435" s="239">
        <f>Q435*H435</f>
        <v>0</v>
      </c>
      <c r="S435" s="239">
        <v>0</v>
      </c>
      <c r="T435" s="240">
        <f>S435*H435</f>
        <v>0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41" t="s">
        <v>209</v>
      </c>
      <c r="AT435" s="241" t="s">
        <v>205</v>
      </c>
      <c r="AU435" s="241" t="s">
        <v>85</v>
      </c>
      <c r="AY435" s="18" t="s">
        <v>203</v>
      </c>
      <c r="BE435" s="242">
        <f>IF(N435="základní",J435,0)</f>
        <v>0</v>
      </c>
      <c r="BF435" s="242">
        <f>IF(N435="snížená",J435,0)</f>
        <v>0</v>
      </c>
      <c r="BG435" s="242">
        <f>IF(N435="zákl. přenesená",J435,0)</f>
        <v>0</v>
      </c>
      <c r="BH435" s="242">
        <f>IF(N435="sníž. přenesená",J435,0)</f>
        <v>0</v>
      </c>
      <c r="BI435" s="242">
        <f>IF(N435="nulová",J435,0)</f>
        <v>0</v>
      </c>
      <c r="BJ435" s="18" t="s">
        <v>83</v>
      </c>
      <c r="BK435" s="242">
        <f>ROUND(I435*H435,2)</f>
        <v>0</v>
      </c>
      <c r="BL435" s="18" t="s">
        <v>209</v>
      </c>
      <c r="BM435" s="241" t="s">
        <v>1248</v>
      </c>
    </row>
    <row r="436" s="14" customFormat="1">
      <c r="A436" s="14"/>
      <c r="B436" s="254"/>
      <c r="C436" s="255"/>
      <c r="D436" s="245" t="s">
        <v>243</v>
      </c>
      <c r="E436" s="256" t="s">
        <v>1</v>
      </c>
      <c r="F436" s="257" t="s">
        <v>2797</v>
      </c>
      <c r="G436" s="255"/>
      <c r="H436" s="258">
        <v>489599.70000000001</v>
      </c>
      <c r="I436" s="259"/>
      <c r="J436" s="255"/>
      <c r="K436" s="255"/>
      <c r="L436" s="260"/>
      <c r="M436" s="261"/>
      <c r="N436" s="262"/>
      <c r="O436" s="262"/>
      <c r="P436" s="262"/>
      <c r="Q436" s="262"/>
      <c r="R436" s="262"/>
      <c r="S436" s="262"/>
      <c r="T436" s="263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64" t="s">
        <v>243</v>
      </c>
      <c r="AU436" s="264" t="s">
        <v>85</v>
      </c>
      <c r="AV436" s="14" t="s">
        <v>85</v>
      </c>
      <c r="AW436" s="14" t="s">
        <v>32</v>
      </c>
      <c r="AX436" s="14" t="s">
        <v>76</v>
      </c>
      <c r="AY436" s="264" t="s">
        <v>203</v>
      </c>
    </row>
    <row r="437" s="15" customFormat="1">
      <c r="A437" s="15"/>
      <c r="B437" s="265"/>
      <c r="C437" s="266"/>
      <c r="D437" s="245" t="s">
        <v>243</v>
      </c>
      <c r="E437" s="267" t="s">
        <v>1</v>
      </c>
      <c r="F437" s="268" t="s">
        <v>247</v>
      </c>
      <c r="G437" s="266"/>
      <c r="H437" s="269">
        <v>489599.70000000001</v>
      </c>
      <c r="I437" s="270"/>
      <c r="J437" s="266"/>
      <c r="K437" s="266"/>
      <c r="L437" s="271"/>
      <c r="M437" s="272"/>
      <c r="N437" s="273"/>
      <c r="O437" s="273"/>
      <c r="P437" s="273"/>
      <c r="Q437" s="273"/>
      <c r="R437" s="273"/>
      <c r="S437" s="273"/>
      <c r="T437" s="274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75" t="s">
        <v>243</v>
      </c>
      <c r="AU437" s="275" t="s">
        <v>85</v>
      </c>
      <c r="AV437" s="15" t="s">
        <v>209</v>
      </c>
      <c r="AW437" s="15" t="s">
        <v>32</v>
      </c>
      <c r="AX437" s="15" t="s">
        <v>83</v>
      </c>
      <c r="AY437" s="275" t="s">
        <v>203</v>
      </c>
    </row>
    <row r="438" s="2" customFormat="1" ht="33" customHeight="1">
      <c r="A438" s="39"/>
      <c r="B438" s="40"/>
      <c r="C438" s="229" t="s">
        <v>681</v>
      </c>
      <c r="D438" s="229" t="s">
        <v>205</v>
      </c>
      <c r="E438" s="230" t="s">
        <v>2798</v>
      </c>
      <c r="F438" s="231" t="s">
        <v>2799</v>
      </c>
      <c r="G438" s="232" t="s">
        <v>213</v>
      </c>
      <c r="H438" s="233">
        <v>3263.998</v>
      </c>
      <c r="I438" s="234"/>
      <c r="J438" s="235">
        <f>ROUND(I438*H438,2)</f>
        <v>0</v>
      </c>
      <c r="K438" s="236"/>
      <c r="L438" s="45"/>
      <c r="M438" s="237" t="s">
        <v>1</v>
      </c>
      <c r="N438" s="238" t="s">
        <v>41</v>
      </c>
      <c r="O438" s="92"/>
      <c r="P438" s="239">
        <f>O438*H438</f>
        <v>0</v>
      </c>
      <c r="Q438" s="239">
        <v>0</v>
      </c>
      <c r="R438" s="239">
        <f>Q438*H438</f>
        <v>0</v>
      </c>
      <c r="S438" s="239">
        <v>0</v>
      </c>
      <c r="T438" s="240">
        <f>S438*H438</f>
        <v>0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241" t="s">
        <v>209</v>
      </c>
      <c r="AT438" s="241" t="s">
        <v>205</v>
      </c>
      <c r="AU438" s="241" t="s">
        <v>85</v>
      </c>
      <c r="AY438" s="18" t="s">
        <v>203</v>
      </c>
      <c r="BE438" s="242">
        <f>IF(N438="základní",J438,0)</f>
        <v>0</v>
      </c>
      <c r="BF438" s="242">
        <f>IF(N438="snížená",J438,0)</f>
        <v>0</v>
      </c>
      <c r="BG438" s="242">
        <f>IF(N438="zákl. přenesená",J438,0)</f>
        <v>0</v>
      </c>
      <c r="BH438" s="242">
        <f>IF(N438="sníž. přenesená",J438,0)</f>
        <v>0</v>
      </c>
      <c r="BI438" s="242">
        <f>IF(N438="nulová",J438,0)</f>
        <v>0</v>
      </c>
      <c r="BJ438" s="18" t="s">
        <v>83</v>
      </c>
      <c r="BK438" s="242">
        <f>ROUND(I438*H438,2)</f>
        <v>0</v>
      </c>
      <c r="BL438" s="18" t="s">
        <v>209</v>
      </c>
      <c r="BM438" s="241" t="s">
        <v>1259</v>
      </c>
    </row>
    <row r="439" s="2" customFormat="1" ht="24.15" customHeight="1">
      <c r="A439" s="39"/>
      <c r="B439" s="40"/>
      <c r="C439" s="229" t="s">
        <v>687</v>
      </c>
      <c r="D439" s="229" t="s">
        <v>205</v>
      </c>
      <c r="E439" s="230" t="s">
        <v>2800</v>
      </c>
      <c r="F439" s="231" t="s">
        <v>2801</v>
      </c>
      <c r="G439" s="232" t="s">
        <v>336</v>
      </c>
      <c r="H439" s="233">
        <v>1200</v>
      </c>
      <c r="I439" s="234"/>
      <c r="J439" s="235">
        <f>ROUND(I439*H439,2)</f>
        <v>0</v>
      </c>
      <c r="K439" s="236"/>
      <c r="L439" s="45"/>
      <c r="M439" s="237" t="s">
        <v>1</v>
      </c>
      <c r="N439" s="238" t="s">
        <v>41</v>
      </c>
      <c r="O439" s="92"/>
      <c r="P439" s="239">
        <f>O439*H439</f>
        <v>0</v>
      </c>
      <c r="Q439" s="239">
        <v>0</v>
      </c>
      <c r="R439" s="239">
        <f>Q439*H439</f>
        <v>0</v>
      </c>
      <c r="S439" s="239">
        <v>0</v>
      </c>
      <c r="T439" s="240">
        <f>S439*H439</f>
        <v>0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241" t="s">
        <v>209</v>
      </c>
      <c r="AT439" s="241" t="s">
        <v>205</v>
      </c>
      <c r="AU439" s="241" t="s">
        <v>85</v>
      </c>
      <c r="AY439" s="18" t="s">
        <v>203</v>
      </c>
      <c r="BE439" s="242">
        <f>IF(N439="základní",J439,0)</f>
        <v>0</v>
      </c>
      <c r="BF439" s="242">
        <f>IF(N439="snížená",J439,0)</f>
        <v>0</v>
      </c>
      <c r="BG439" s="242">
        <f>IF(N439="zákl. přenesená",J439,0)</f>
        <v>0</v>
      </c>
      <c r="BH439" s="242">
        <f>IF(N439="sníž. přenesená",J439,0)</f>
        <v>0</v>
      </c>
      <c r="BI439" s="242">
        <f>IF(N439="nulová",J439,0)</f>
        <v>0</v>
      </c>
      <c r="BJ439" s="18" t="s">
        <v>83</v>
      </c>
      <c r="BK439" s="242">
        <f>ROUND(I439*H439,2)</f>
        <v>0</v>
      </c>
      <c r="BL439" s="18" t="s">
        <v>209</v>
      </c>
      <c r="BM439" s="241" t="s">
        <v>1267</v>
      </c>
    </row>
    <row r="440" s="14" customFormat="1">
      <c r="A440" s="14"/>
      <c r="B440" s="254"/>
      <c r="C440" s="255"/>
      <c r="D440" s="245" t="s">
        <v>243</v>
      </c>
      <c r="E440" s="256" t="s">
        <v>1</v>
      </c>
      <c r="F440" s="257" t="s">
        <v>2802</v>
      </c>
      <c r="G440" s="255"/>
      <c r="H440" s="258">
        <v>1200</v>
      </c>
      <c r="I440" s="259"/>
      <c r="J440" s="255"/>
      <c r="K440" s="255"/>
      <c r="L440" s="260"/>
      <c r="M440" s="261"/>
      <c r="N440" s="262"/>
      <c r="O440" s="262"/>
      <c r="P440" s="262"/>
      <c r="Q440" s="262"/>
      <c r="R440" s="262"/>
      <c r="S440" s="262"/>
      <c r="T440" s="263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64" t="s">
        <v>243</v>
      </c>
      <c r="AU440" s="264" t="s">
        <v>85</v>
      </c>
      <c r="AV440" s="14" t="s">
        <v>85</v>
      </c>
      <c r="AW440" s="14" t="s">
        <v>32</v>
      </c>
      <c r="AX440" s="14" t="s">
        <v>76</v>
      </c>
      <c r="AY440" s="264" t="s">
        <v>203</v>
      </c>
    </row>
    <row r="441" s="15" customFormat="1">
      <c r="A441" s="15"/>
      <c r="B441" s="265"/>
      <c r="C441" s="266"/>
      <c r="D441" s="245" t="s">
        <v>243</v>
      </c>
      <c r="E441" s="267" t="s">
        <v>1</v>
      </c>
      <c r="F441" s="268" t="s">
        <v>247</v>
      </c>
      <c r="G441" s="266"/>
      <c r="H441" s="269">
        <v>1200</v>
      </c>
      <c r="I441" s="270"/>
      <c r="J441" s="266"/>
      <c r="K441" s="266"/>
      <c r="L441" s="271"/>
      <c r="M441" s="272"/>
      <c r="N441" s="273"/>
      <c r="O441" s="273"/>
      <c r="P441" s="273"/>
      <c r="Q441" s="273"/>
      <c r="R441" s="273"/>
      <c r="S441" s="273"/>
      <c r="T441" s="274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75" t="s">
        <v>243</v>
      </c>
      <c r="AU441" s="275" t="s">
        <v>85</v>
      </c>
      <c r="AV441" s="15" t="s">
        <v>209</v>
      </c>
      <c r="AW441" s="15" t="s">
        <v>32</v>
      </c>
      <c r="AX441" s="15" t="s">
        <v>83</v>
      </c>
      <c r="AY441" s="275" t="s">
        <v>203</v>
      </c>
    </row>
    <row r="442" s="2" customFormat="1" ht="33" customHeight="1">
      <c r="A442" s="39"/>
      <c r="B442" s="40"/>
      <c r="C442" s="229" t="s">
        <v>692</v>
      </c>
      <c r="D442" s="229" t="s">
        <v>205</v>
      </c>
      <c r="E442" s="230" t="s">
        <v>2803</v>
      </c>
      <c r="F442" s="231" t="s">
        <v>2804</v>
      </c>
      <c r="G442" s="232" t="s">
        <v>336</v>
      </c>
      <c r="H442" s="233">
        <v>180000</v>
      </c>
      <c r="I442" s="234"/>
      <c r="J442" s="235">
        <f>ROUND(I442*H442,2)</f>
        <v>0</v>
      </c>
      <c r="K442" s="236"/>
      <c r="L442" s="45"/>
      <c r="M442" s="237" t="s">
        <v>1</v>
      </c>
      <c r="N442" s="238" t="s">
        <v>41</v>
      </c>
      <c r="O442" s="92"/>
      <c r="P442" s="239">
        <f>O442*H442</f>
        <v>0</v>
      </c>
      <c r="Q442" s="239">
        <v>0</v>
      </c>
      <c r="R442" s="239">
        <f>Q442*H442</f>
        <v>0</v>
      </c>
      <c r="S442" s="239">
        <v>0</v>
      </c>
      <c r="T442" s="240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41" t="s">
        <v>209</v>
      </c>
      <c r="AT442" s="241" t="s">
        <v>205</v>
      </c>
      <c r="AU442" s="241" t="s">
        <v>85</v>
      </c>
      <c r="AY442" s="18" t="s">
        <v>203</v>
      </c>
      <c r="BE442" s="242">
        <f>IF(N442="základní",J442,0)</f>
        <v>0</v>
      </c>
      <c r="BF442" s="242">
        <f>IF(N442="snížená",J442,0)</f>
        <v>0</v>
      </c>
      <c r="BG442" s="242">
        <f>IF(N442="zákl. přenesená",J442,0)</f>
        <v>0</v>
      </c>
      <c r="BH442" s="242">
        <f>IF(N442="sníž. přenesená",J442,0)</f>
        <v>0</v>
      </c>
      <c r="BI442" s="242">
        <f>IF(N442="nulová",J442,0)</f>
        <v>0</v>
      </c>
      <c r="BJ442" s="18" t="s">
        <v>83</v>
      </c>
      <c r="BK442" s="242">
        <f>ROUND(I442*H442,2)</f>
        <v>0</v>
      </c>
      <c r="BL442" s="18" t="s">
        <v>209</v>
      </c>
      <c r="BM442" s="241" t="s">
        <v>1276</v>
      </c>
    </row>
    <row r="443" s="14" customFormat="1">
      <c r="A443" s="14"/>
      <c r="B443" s="254"/>
      <c r="C443" s="255"/>
      <c r="D443" s="245" t="s">
        <v>243</v>
      </c>
      <c r="E443" s="256" t="s">
        <v>1</v>
      </c>
      <c r="F443" s="257" t="s">
        <v>2805</v>
      </c>
      <c r="G443" s="255"/>
      <c r="H443" s="258">
        <v>180000</v>
      </c>
      <c r="I443" s="259"/>
      <c r="J443" s="255"/>
      <c r="K443" s="255"/>
      <c r="L443" s="260"/>
      <c r="M443" s="261"/>
      <c r="N443" s="262"/>
      <c r="O443" s="262"/>
      <c r="P443" s="262"/>
      <c r="Q443" s="262"/>
      <c r="R443" s="262"/>
      <c r="S443" s="262"/>
      <c r="T443" s="263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64" t="s">
        <v>243</v>
      </c>
      <c r="AU443" s="264" t="s">
        <v>85</v>
      </c>
      <c r="AV443" s="14" t="s">
        <v>85</v>
      </c>
      <c r="AW443" s="14" t="s">
        <v>32</v>
      </c>
      <c r="AX443" s="14" t="s">
        <v>76</v>
      </c>
      <c r="AY443" s="264" t="s">
        <v>203</v>
      </c>
    </row>
    <row r="444" s="15" customFormat="1">
      <c r="A444" s="15"/>
      <c r="B444" s="265"/>
      <c r="C444" s="266"/>
      <c r="D444" s="245" t="s">
        <v>243</v>
      </c>
      <c r="E444" s="267" t="s">
        <v>1</v>
      </c>
      <c r="F444" s="268" t="s">
        <v>247</v>
      </c>
      <c r="G444" s="266"/>
      <c r="H444" s="269">
        <v>180000</v>
      </c>
      <c r="I444" s="270"/>
      <c r="J444" s="266"/>
      <c r="K444" s="266"/>
      <c r="L444" s="271"/>
      <c r="M444" s="272"/>
      <c r="N444" s="273"/>
      <c r="O444" s="273"/>
      <c r="P444" s="273"/>
      <c r="Q444" s="273"/>
      <c r="R444" s="273"/>
      <c r="S444" s="273"/>
      <c r="T444" s="274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275" t="s">
        <v>243</v>
      </c>
      <c r="AU444" s="275" t="s">
        <v>85</v>
      </c>
      <c r="AV444" s="15" t="s">
        <v>209</v>
      </c>
      <c r="AW444" s="15" t="s">
        <v>32</v>
      </c>
      <c r="AX444" s="15" t="s">
        <v>83</v>
      </c>
      <c r="AY444" s="275" t="s">
        <v>203</v>
      </c>
    </row>
    <row r="445" s="2" customFormat="1" ht="24.15" customHeight="1">
      <c r="A445" s="39"/>
      <c r="B445" s="40"/>
      <c r="C445" s="229" t="s">
        <v>698</v>
      </c>
      <c r="D445" s="229" t="s">
        <v>205</v>
      </c>
      <c r="E445" s="230" t="s">
        <v>2806</v>
      </c>
      <c r="F445" s="231" t="s">
        <v>2807</v>
      </c>
      <c r="G445" s="232" t="s">
        <v>336</v>
      </c>
      <c r="H445" s="233">
        <v>1200</v>
      </c>
      <c r="I445" s="234"/>
      <c r="J445" s="235">
        <f>ROUND(I445*H445,2)</f>
        <v>0</v>
      </c>
      <c r="K445" s="236"/>
      <c r="L445" s="45"/>
      <c r="M445" s="237" t="s">
        <v>1</v>
      </c>
      <c r="N445" s="238" t="s">
        <v>41</v>
      </c>
      <c r="O445" s="92"/>
      <c r="P445" s="239">
        <f>O445*H445</f>
        <v>0</v>
      </c>
      <c r="Q445" s="239">
        <v>0</v>
      </c>
      <c r="R445" s="239">
        <f>Q445*H445</f>
        <v>0</v>
      </c>
      <c r="S445" s="239">
        <v>0</v>
      </c>
      <c r="T445" s="240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41" t="s">
        <v>209</v>
      </c>
      <c r="AT445" s="241" t="s">
        <v>205</v>
      </c>
      <c r="AU445" s="241" t="s">
        <v>85</v>
      </c>
      <c r="AY445" s="18" t="s">
        <v>203</v>
      </c>
      <c r="BE445" s="242">
        <f>IF(N445="základní",J445,0)</f>
        <v>0</v>
      </c>
      <c r="BF445" s="242">
        <f>IF(N445="snížená",J445,0)</f>
        <v>0</v>
      </c>
      <c r="BG445" s="242">
        <f>IF(N445="zákl. přenesená",J445,0)</f>
        <v>0</v>
      </c>
      <c r="BH445" s="242">
        <f>IF(N445="sníž. přenesená",J445,0)</f>
        <v>0</v>
      </c>
      <c r="BI445" s="242">
        <f>IF(N445="nulová",J445,0)</f>
        <v>0</v>
      </c>
      <c r="BJ445" s="18" t="s">
        <v>83</v>
      </c>
      <c r="BK445" s="242">
        <f>ROUND(I445*H445,2)</f>
        <v>0</v>
      </c>
      <c r="BL445" s="18" t="s">
        <v>209</v>
      </c>
      <c r="BM445" s="241" t="s">
        <v>1287</v>
      </c>
    </row>
    <row r="446" s="2" customFormat="1" ht="16.5" customHeight="1">
      <c r="A446" s="39"/>
      <c r="B446" s="40"/>
      <c r="C446" s="229" t="s">
        <v>291</v>
      </c>
      <c r="D446" s="229" t="s">
        <v>205</v>
      </c>
      <c r="E446" s="230" t="s">
        <v>2808</v>
      </c>
      <c r="F446" s="231" t="s">
        <v>2809</v>
      </c>
      <c r="G446" s="232" t="s">
        <v>213</v>
      </c>
      <c r="H446" s="233">
        <v>3263.998</v>
      </c>
      <c r="I446" s="234"/>
      <c r="J446" s="235">
        <f>ROUND(I446*H446,2)</f>
        <v>0</v>
      </c>
      <c r="K446" s="236"/>
      <c r="L446" s="45"/>
      <c r="M446" s="237" t="s">
        <v>1</v>
      </c>
      <c r="N446" s="238" t="s">
        <v>41</v>
      </c>
      <c r="O446" s="92"/>
      <c r="P446" s="239">
        <f>O446*H446</f>
        <v>0</v>
      </c>
      <c r="Q446" s="239">
        <v>0</v>
      </c>
      <c r="R446" s="239">
        <f>Q446*H446</f>
        <v>0</v>
      </c>
      <c r="S446" s="239">
        <v>0</v>
      </c>
      <c r="T446" s="240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41" t="s">
        <v>209</v>
      </c>
      <c r="AT446" s="241" t="s">
        <v>205</v>
      </c>
      <c r="AU446" s="241" t="s">
        <v>85</v>
      </c>
      <c r="AY446" s="18" t="s">
        <v>203</v>
      </c>
      <c r="BE446" s="242">
        <f>IF(N446="základní",J446,0)</f>
        <v>0</v>
      </c>
      <c r="BF446" s="242">
        <f>IF(N446="snížená",J446,0)</f>
        <v>0</v>
      </c>
      <c r="BG446" s="242">
        <f>IF(N446="zákl. přenesená",J446,0)</f>
        <v>0</v>
      </c>
      <c r="BH446" s="242">
        <f>IF(N446="sníž. přenesená",J446,0)</f>
        <v>0</v>
      </c>
      <c r="BI446" s="242">
        <f>IF(N446="nulová",J446,0)</f>
        <v>0</v>
      </c>
      <c r="BJ446" s="18" t="s">
        <v>83</v>
      </c>
      <c r="BK446" s="242">
        <f>ROUND(I446*H446,2)</f>
        <v>0</v>
      </c>
      <c r="BL446" s="18" t="s">
        <v>209</v>
      </c>
      <c r="BM446" s="241" t="s">
        <v>1296</v>
      </c>
    </row>
    <row r="447" s="2" customFormat="1" ht="21.75" customHeight="1">
      <c r="A447" s="39"/>
      <c r="B447" s="40"/>
      <c r="C447" s="229" t="s">
        <v>708</v>
      </c>
      <c r="D447" s="229" t="s">
        <v>205</v>
      </c>
      <c r="E447" s="230" t="s">
        <v>2810</v>
      </c>
      <c r="F447" s="231" t="s">
        <v>2811</v>
      </c>
      <c r="G447" s="232" t="s">
        <v>213</v>
      </c>
      <c r="H447" s="233">
        <v>489599.70000000001</v>
      </c>
      <c r="I447" s="234"/>
      <c r="J447" s="235">
        <f>ROUND(I447*H447,2)</f>
        <v>0</v>
      </c>
      <c r="K447" s="236"/>
      <c r="L447" s="45"/>
      <c r="M447" s="237" t="s">
        <v>1</v>
      </c>
      <c r="N447" s="238" t="s">
        <v>41</v>
      </c>
      <c r="O447" s="92"/>
      <c r="P447" s="239">
        <f>O447*H447</f>
        <v>0</v>
      </c>
      <c r="Q447" s="239">
        <v>0</v>
      </c>
      <c r="R447" s="239">
        <f>Q447*H447</f>
        <v>0</v>
      </c>
      <c r="S447" s="239">
        <v>0</v>
      </c>
      <c r="T447" s="240">
        <f>S447*H447</f>
        <v>0</v>
      </c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R447" s="241" t="s">
        <v>209</v>
      </c>
      <c r="AT447" s="241" t="s">
        <v>205</v>
      </c>
      <c r="AU447" s="241" t="s">
        <v>85</v>
      </c>
      <c r="AY447" s="18" t="s">
        <v>203</v>
      </c>
      <c r="BE447" s="242">
        <f>IF(N447="základní",J447,0)</f>
        <v>0</v>
      </c>
      <c r="BF447" s="242">
        <f>IF(N447="snížená",J447,0)</f>
        <v>0</v>
      </c>
      <c r="BG447" s="242">
        <f>IF(N447="zákl. přenesená",J447,0)</f>
        <v>0</v>
      </c>
      <c r="BH447" s="242">
        <f>IF(N447="sníž. přenesená",J447,0)</f>
        <v>0</v>
      </c>
      <c r="BI447" s="242">
        <f>IF(N447="nulová",J447,0)</f>
        <v>0</v>
      </c>
      <c r="BJ447" s="18" t="s">
        <v>83</v>
      </c>
      <c r="BK447" s="242">
        <f>ROUND(I447*H447,2)</f>
        <v>0</v>
      </c>
      <c r="BL447" s="18" t="s">
        <v>209</v>
      </c>
      <c r="BM447" s="241" t="s">
        <v>1305</v>
      </c>
    </row>
    <row r="448" s="14" customFormat="1">
      <c r="A448" s="14"/>
      <c r="B448" s="254"/>
      <c r="C448" s="255"/>
      <c r="D448" s="245" t="s">
        <v>243</v>
      </c>
      <c r="E448" s="256" t="s">
        <v>1</v>
      </c>
      <c r="F448" s="257" t="s">
        <v>2797</v>
      </c>
      <c r="G448" s="255"/>
      <c r="H448" s="258">
        <v>489599.70000000001</v>
      </c>
      <c r="I448" s="259"/>
      <c r="J448" s="255"/>
      <c r="K448" s="255"/>
      <c r="L448" s="260"/>
      <c r="M448" s="261"/>
      <c r="N448" s="262"/>
      <c r="O448" s="262"/>
      <c r="P448" s="262"/>
      <c r="Q448" s="262"/>
      <c r="R448" s="262"/>
      <c r="S448" s="262"/>
      <c r="T448" s="263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64" t="s">
        <v>243</v>
      </c>
      <c r="AU448" s="264" t="s">
        <v>85</v>
      </c>
      <c r="AV448" s="14" t="s">
        <v>85</v>
      </c>
      <c r="AW448" s="14" t="s">
        <v>32</v>
      </c>
      <c r="AX448" s="14" t="s">
        <v>76</v>
      </c>
      <c r="AY448" s="264" t="s">
        <v>203</v>
      </c>
    </row>
    <row r="449" s="15" customFormat="1">
      <c r="A449" s="15"/>
      <c r="B449" s="265"/>
      <c r="C449" s="266"/>
      <c r="D449" s="245" t="s">
        <v>243</v>
      </c>
      <c r="E449" s="267" t="s">
        <v>1</v>
      </c>
      <c r="F449" s="268" t="s">
        <v>247</v>
      </c>
      <c r="G449" s="266"/>
      <c r="H449" s="269">
        <v>489599.70000000001</v>
      </c>
      <c r="I449" s="270"/>
      <c r="J449" s="266"/>
      <c r="K449" s="266"/>
      <c r="L449" s="271"/>
      <c r="M449" s="272"/>
      <c r="N449" s="273"/>
      <c r="O449" s="273"/>
      <c r="P449" s="273"/>
      <c r="Q449" s="273"/>
      <c r="R449" s="273"/>
      <c r="S449" s="273"/>
      <c r="T449" s="274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T449" s="275" t="s">
        <v>243</v>
      </c>
      <c r="AU449" s="275" t="s">
        <v>85</v>
      </c>
      <c r="AV449" s="15" t="s">
        <v>209</v>
      </c>
      <c r="AW449" s="15" t="s">
        <v>32</v>
      </c>
      <c r="AX449" s="15" t="s">
        <v>83</v>
      </c>
      <c r="AY449" s="275" t="s">
        <v>203</v>
      </c>
    </row>
    <row r="450" s="2" customFormat="1" ht="21.75" customHeight="1">
      <c r="A450" s="39"/>
      <c r="B450" s="40"/>
      <c r="C450" s="229" t="s">
        <v>297</v>
      </c>
      <c r="D450" s="229" t="s">
        <v>205</v>
      </c>
      <c r="E450" s="230" t="s">
        <v>2812</v>
      </c>
      <c r="F450" s="231" t="s">
        <v>2813</v>
      </c>
      <c r="G450" s="232" t="s">
        <v>213</v>
      </c>
      <c r="H450" s="233">
        <v>3263.998</v>
      </c>
      <c r="I450" s="234"/>
      <c r="J450" s="235">
        <f>ROUND(I450*H450,2)</f>
        <v>0</v>
      </c>
      <c r="K450" s="236"/>
      <c r="L450" s="45"/>
      <c r="M450" s="237" t="s">
        <v>1</v>
      </c>
      <c r="N450" s="238" t="s">
        <v>41</v>
      </c>
      <c r="O450" s="92"/>
      <c r="P450" s="239">
        <f>O450*H450</f>
        <v>0</v>
      </c>
      <c r="Q450" s="239">
        <v>0</v>
      </c>
      <c r="R450" s="239">
        <f>Q450*H450</f>
        <v>0</v>
      </c>
      <c r="S450" s="239">
        <v>0</v>
      </c>
      <c r="T450" s="240">
        <f>S450*H450</f>
        <v>0</v>
      </c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R450" s="241" t="s">
        <v>209</v>
      </c>
      <c r="AT450" s="241" t="s">
        <v>205</v>
      </c>
      <c r="AU450" s="241" t="s">
        <v>85</v>
      </c>
      <c r="AY450" s="18" t="s">
        <v>203</v>
      </c>
      <c r="BE450" s="242">
        <f>IF(N450="základní",J450,0)</f>
        <v>0</v>
      </c>
      <c r="BF450" s="242">
        <f>IF(N450="snížená",J450,0)</f>
        <v>0</v>
      </c>
      <c r="BG450" s="242">
        <f>IF(N450="zákl. přenesená",J450,0)</f>
        <v>0</v>
      </c>
      <c r="BH450" s="242">
        <f>IF(N450="sníž. přenesená",J450,0)</f>
        <v>0</v>
      </c>
      <c r="BI450" s="242">
        <f>IF(N450="nulová",J450,0)</f>
        <v>0</v>
      </c>
      <c r="BJ450" s="18" t="s">
        <v>83</v>
      </c>
      <c r="BK450" s="242">
        <f>ROUND(I450*H450,2)</f>
        <v>0</v>
      </c>
      <c r="BL450" s="18" t="s">
        <v>209</v>
      </c>
      <c r="BM450" s="241" t="s">
        <v>1323</v>
      </c>
    </row>
    <row r="451" s="2" customFormat="1" ht="33" customHeight="1">
      <c r="A451" s="39"/>
      <c r="B451" s="40"/>
      <c r="C451" s="229" t="s">
        <v>716</v>
      </c>
      <c r="D451" s="229" t="s">
        <v>205</v>
      </c>
      <c r="E451" s="230" t="s">
        <v>425</v>
      </c>
      <c r="F451" s="231" t="s">
        <v>426</v>
      </c>
      <c r="G451" s="232" t="s">
        <v>213</v>
      </c>
      <c r="H451" s="233">
        <v>3395.5</v>
      </c>
      <c r="I451" s="234"/>
      <c r="J451" s="235">
        <f>ROUND(I451*H451,2)</f>
        <v>0</v>
      </c>
      <c r="K451" s="236"/>
      <c r="L451" s="45"/>
      <c r="M451" s="237" t="s">
        <v>1</v>
      </c>
      <c r="N451" s="238" t="s">
        <v>41</v>
      </c>
      <c r="O451" s="92"/>
      <c r="P451" s="239">
        <f>O451*H451</f>
        <v>0</v>
      </c>
      <c r="Q451" s="239">
        <v>0.00012999999999999999</v>
      </c>
      <c r="R451" s="239">
        <f>Q451*H451</f>
        <v>0.44141499999999995</v>
      </c>
      <c r="S451" s="239">
        <v>0</v>
      </c>
      <c r="T451" s="240">
        <f>S451*H451</f>
        <v>0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41" t="s">
        <v>209</v>
      </c>
      <c r="AT451" s="241" t="s">
        <v>205</v>
      </c>
      <c r="AU451" s="241" t="s">
        <v>85</v>
      </c>
      <c r="AY451" s="18" t="s">
        <v>203</v>
      </c>
      <c r="BE451" s="242">
        <f>IF(N451="základní",J451,0)</f>
        <v>0</v>
      </c>
      <c r="BF451" s="242">
        <f>IF(N451="snížená",J451,0)</f>
        <v>0</v>
      </c>
      <c r="BG451" s="242">
        <f>IF(N451="zákl. přenesená",J451,0)</f>
        <v>0</v>
      </c>
      <c r="BH451" s="242">
        <f>IF(N451="sníž. přenesená",J451,0)</f>
        <v>0</v>
      </c>
      <c r="BI451" s="242">
        <f>IF(N451="nulová",J451,0)</f>
        <v>0</v>
      </c>
      <c r="BJ451" s="18" t="s">
        <v>83</v>
      </c>
      <c r="BK451" s="242">
        <f>ROUND(I451*H451,2)</f>
        <v>0</v>
      </c>
      <c r="BL451" s="18" t="s">
        <v>209</v>
      </c>
      <c r="BM451" s="241" t="s">
        <v>427</v>
      </c>
    </row>
    <row r="452" s="2" customFormat="1" ht="24.15" customHeight="1">
      <c r="A452" s="39"/>
      <c r="B452" s="40"/>
      <c r="C452" s="229" t="s">
        <v>302</v>
      </c>
      <c r="D452" s="229" t="s">
        <v>205</v>
      </c>
      <c r="E452" s="230" t="s">
        <v>430</v>
      </c>
      <c r="F452" s="231" t="s">
        <v>431</v>
      </c>
      <c r="G452" s="232" t="s">
        <v>213</v>
      </c>
      <c r="H452" s="233">
        <v>3308.5</v>
      </c>
      <c r="I452" s="234"/>
      <c r="J452" s="235">
        <f>ROUND(I452*H452,2)</f>
        <v>0</v>
      </c>
      <c r="K452" s="236"/>
      <c r="L452" s="45"/>
      <c r="M452" s="237" t="s">
        <v>1</v>
      </c>
      <c r="N452" s="238" t="s">
        <v>41</v>
      </c>
      <c r="O452" s="92"/>
      <c r="P452" s="239">
        <f>O452*H452</f>
        <v>0</v>
      </c>
      <c r="Q452" s="239">
        <v>4.0000000000000003E-05</v>
      </c>
      <c r="R452" s="239">
        <f>Q452*H452</f>
        <v>0.13234000000000001</v>
      </c>
      <c r="S452" s="239">
        <v>0</v>
      </c>
      <c r="T452" s="240">
        <f>S452*H452</f>
        <v>0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241" t="s">
        <v>209</v>
      </c>
      <c r="AT452" s="241" t="s">
        <v>205</v>
      </c>
      <c r="AU452" s="241" t="s">
        <v>85</v>
      </c>
      <c r="AY452" s="18" t="s">
        <v>203</v>
      </c>
      <c r="BE452" s="242">
        <f>IF(N452="základní",J452,0)</f>
        <v>0</v>
      </c>
      <c r="BF452" s="242">
        <f>IF(N452="snížená",J452,0)</f>
        <v>0</v>
      </c>
      <c r="BG452" s="242">
        <f>IF(N452="zákl. přenesená",J452,0)</f>
        <v>0</v>
      </c>
      <c r="BH452" s="242">
        <f>IF(N452="sníž. přenesená",J452,0)</f>
        <v>0</v>
      </c>
      <c r="BI452" s="242">
        <f>IF(N452="nulová",J452,0)</f>
        <v>0</v>
      </c>
      <c r="BJ452" s="18" t="s">
        <v>83</v>
      </c>
      <c r="BK452" s="242">
        <f>ROUND(I452*H452,2)</f>
        <v>0</v>
      </c>
      <c r="BL452" s="18" t="s">
        <v>209</v>
      </c>
      <c r="BM452" s="241" t="s">
        <v>432</v>
      </c>
    </row>
    <row r="453" s="14" customFormat="1">
      <c r="A453" s="14"/>
      <c r="B453" s="254"/>
      <c r="C453" s="255"/>
      <c r="D453" s="245" t="s">
        <v>243</v>
      </c>
      <c r="E453" s="256" t="s">
        <v>1</v>
      </c>
      <c r="F453" s="257" t="s">
        <v>2814</v>
      </c>
      <c r="G453" s="255"/>
      <c r="H453" s="258">
        <v>3308.5</v>
      </c>
      <c r="I453" s="259"/>
      <c r="J453" s="255"/>
      <c r="K453" s="255"/>
      <c r="L453" s="260"/>
      <c r="M453" s="261"/>
      <c r="N453" s="262"/>
      <c r="O453" s="262"/>
      <c r="P453" s="262"/>
      <c r="Q453" s="262"/>
      <c r="R453" s="262"/>
      <c r="S453" s="262"/>
      <c r="T453" s="263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64" t="s">
        <v>243</v>
      </c>
      <c r="AU453" s="264" t="s">
        <v>85</v>
      </c>
      <c r="AV453" s="14" t="s">
        <v>85</v>
      </c>
      <c r="AW453" s="14" t="s">
        <v>32</v>
      </c>
      <c r="AX453" s="14" t="s">
        <v>76</v>
      </c>
      <c r="AY453" s="264" t="s">
        <v>203</v>
      </c>
    </row>
    <row r="454" s="15" customFormat="1">
      <c r="A454" s="15"/>
      <c r="B454" s="265"/>
      <c r="C454" s="266"/>
      <c r="D454" s="245" t="s">
        <v>243</v>
      </c>
      <c r="E454" s="267" t="s">
        <v>1</v>
      </c>
      <c r="F454" s="268" t="s">
        <v>247</v>
      </c>
      <c r="G454" s="266"/>
      <c r="H454" s="269">
        <v>3308.5</v>
      </c>
      <c r="I454" s="270"/>
      <c r="J454" s="266"/>
      <c r="K454" s="266"/>
      <c r="L454" s="271"/>
      <c r="M454" s="272"/>
      <c r="N454" s="273"/>
      <c r="O454" s="273"/>
      <c r="P454" s="273"/>
      <c r="Q454" s="273"/>
      <c r="R454" s="273"/>
      <c r="S454" s="273"/>
      <c r="T454" s="274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75" t="s">
        <v>243</v>
      </c>
      <c r="AU454" s="275" t="s">
        <v>85</v>
      </c>
      <c r="AV454" s="15" t="s">
        <v>209</v>
      </c>
      <c r="AW454" s="15" t="s">
        <v>32</v>
      </c>
      <c r="AX454" s="15" t="s">
        <v>83</v>
      </c>
      <c r="AY454" s="275" t="s">
        <v>203</v>
      </c>
    </row>
    <row r="455" s="2" customFormat="1" ht="21.75" customHeight="1">
      <c r="A455" s="39"/>
      <c r="B455" s="40"/>
      <c r="C455" s="229" t="s">
        <v>724</v>
      </c>
      <c r="D455" s="229" t="s">
        <v>205</v>
      </c>
      <c r="E455" s="230" t="s">
        <v>434</v>
      </c>
      <c r="F455" s="231" t="s">
        <v>435</v>
      </c>
      <c r="G455" s="232" t="s">
        <v>213</v>
      </c>
      <c r="H455" s="233">
        <v>865</v>
      </c>
      <c r="I455" s="234"/>
      <c r="J455" s="235">
        <f>ROUND(I455*H455,2)</f>
        <v>0</v>
      </c>
      <c r="K455" s="236"/>
      <c r="L455" s="45"/>
      <c r="M455" s="237" t="s">
        <v>1</v>
      </c>
      <c r="N455" s="238" t="s">
        <v>41</v>
      </c>
      <c r="O455" s="92"/>
      <c r="P455" s="239">
        <f>O455*H455</f>
        <v>0</v>
      </c>
      <c r="Q455" s="239">
        <v>0</v>
      </c>
      <c r="R455" s="239">
        <f>Q455*H455</f>
        <v>0</v>
      </c>
      <c r="S455" s="239">
        <v>0.11700000000000001</v>
      </c>
      <c r="T455" s="240">
        <f>S455*H455</f>
        <v>101.20500000000001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41" t="s">
        <v>209</v>
      </c>
      <c r="AT455" s="241" t="s">
        <v>205</v>
      </c>
      <c r="AU455" s="241" t="s">
        <v>85</v>
      </c>
      <c r="AY455" s="18" t="s">
        <v>203</v>
      </c>
      <c r="BE455" s="242">
        <f>IF(N455="základní",J455,0)</f>
        <v>0</v>
      </c>
      <c r="BF455" s="242">
        <f>IF(N455="snížená",J455,0)</f>
        <v>0</v>
      </c>
      <c r="BG455" s="242">
        <f>IF(N455="zákl. přenesená",J455,0)</f>
        <v>0</v>
      </c>
      <c r="BH455" s="242">
        <f>IF(N455="sníž. přenesená",J455,0)</f>
        <v>0</v>
      </c>
      <c r="BI455" s="242">
        <f>IF(N455="nulová",J455,0)</f>
        <v>0</v>
      </c>
      <c r="BJ455" s="18" t="s">
        <v>83</v>
      </c>
      <c r="BK455" s="242">
        <f>ROUND(I455*H455,2)</f>
        <v>0</v>
      </c>
      <c r="BL455" s="18" t="s">
        <v>209</v>
      </c>
      <c r="BM455" s="241" t="s">
        <v>436</v>
      </c>
    </row>
    <row r="456" s="2" customFormat="1" ht="24.15" customHeight="1">
      <c r="A456" s="39"/>
      <c r="B456" s="40"/>
      <c r="C456" s="229" t="s">
        <v>305</v>
      </c>
      <c r="D456" s="229" t="s">
        <v>205</v>
      </c>
      <c r="E456" s="230" t="s">
        <v>438</v>
      </c>
      <c r="F456" s="231" t="s">
        <v>439</v>
      </c>
      <c r="G456" s="232" t="s">
        <v>208</v>
      </c>
      <c r="H456" s="233">
        <v>163.90000000000001</v>
      </c>
      <c r="I456" s="234"/>
      <c r="J456" s="235">
        <f>ROUND(I456*H456,2)</f>
        <v>0</v>
      </c>
      <c r="K456" s="236"/>
      <c r="L456" s="45"/>
      <c r="M456" s="237" t="s">
        <v>1</v>
      </c>
      <c r="N456" s="238" t="s">
        <v>41</v>
      </c>
      <c r="O456" s="92"/>
      <c r="P456" s="239">
        <f>O456*H456</f>
        <v>0</v>
      </c>
      <c r="Q456" s="239">
        <v>0</v>
      </c>
      <c r="R456" s="239">
        <f>Q456*H456</f>
        <v>0</v>
      </c>
      <c r="S456" s="239">
        <v>1.95</v>
      </c>
      <c r="T456" s="240">
        <f>S456*H456</f>
        <v>319.60500000000002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41" t="s">
        <v>209</v>
      </c>
      <c r="AT456" s="241" t="s">
        <v>205</v>
      </c>
      <c r="AU456" s="241" t="s">
        <v>85</v>
      </c>
      <c r="AY456" s="18" t="s">
        <v>203</v>
      </c>
      <c r="BE456" s="242">
        <f>IF(N456="základní",J456,0)</f>
        <v>0</v>
      </c>
      <c r="BF456" s="242">
        <f>IF(N456="snížená",J456,0)</f>
        <v>0</v>
      </c>
      <c r="BG456" s="242">
        <f>IF(N456="zákl. přenesená",J456,0)</f>
        <v>0</v>
      </c>
      <c r="BH456" s="242">
        <f>IF(N456="sníž. přenesená",J456,0)</f>
        <v>0</v>
      </c>
      <c r="BI456" s="242">
        <f>IF(N456="nulová",J456,0)</f>
        <v>0</v>
      </c>
      <c r="BJ456" s="18" t="s">
        <v>83</v>
      </c>
      <c r="BK456" s="242">
        <f>ROUND(I456*H456,2)</f>
        <v>0</v>
      </c>
      <c r="BL456" s="18" t="s">
        <v>209</v>
      </c>
      <c r="BM456" s="241" t="s">
        <v>440</v>
      </c>
    </row>
    <row r="457" s="14" customFormat="1">
      <c r="A457" s="14"/>
      <c r="B457" s="254"/>
      <c r="C457" s="255"/>
      <c r="D457" s="245" t="s">
        <v>243</v>
      </c>
      <c r="E457" s="256" t="s">
        <v>1</v>
      </c>
      <c r="F457" s="257" t="s">
        <v>2815</v>
      </c>
      <c r="G457" s="255"/>
      <c r="H457" s="258">
        <v>32.399999999999999</v>
      </c>
      <c r="I457" s="259"/>
      <c r="J457" s="255"/>
      <c r="K457" s="255"/>
      <c r="L457" s="260"/>
      <c r="M457" s="261"/>
      <c r="N457" s="262"/>
      <c r="O457" s="262"/>
      <c r="P457" s="262"/>
      <c r="Q457" s="262"/>
      <c r="R457" s="262"/>
      <c r="S457" s="262"/>
      <c r="T457" s="263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64" t="s">
        <v>243</v>
      </c>
      <c r="AU457" s="264" t="s">
        <v>85</v>
      </c>
      <c r="AV457" s="14" t="s">
        <v>85</v>
      </c>
      <c r="AW457" s="14" t="s">
        <v>32</v>
      </c>
      <c r="AX457" s="14" t="s">
        <v>76</v>
      </c>
      <c r="AY457" s="264" t="s">
        <v>203</v>
      </c>
    </row>
    <row r="458" s="14" customFormat="1">
      <c r="A458" s="14"/>
      <c r="B458" s="254"/>
      <c r="C458" s="255"/>
      <c r="D458" s="245" t="s">
        <v>243</v>
      </c>
      <c r="E458" s="256" t="s">
        <v>1</v>
      </c>
      <c r="F458" s="257" t="s">
        <v>2816</v>
      </c>
      <c r="G458" s="255"/>
      <c r="H458" s="258">
        <v>131.5</v>
      </c>
      <c r="I458" s="259"/>
      <c r="J458" s="255"/>
      <c r="K458" s="255"/>
      <c r="L458" s="260"/>
      <c r="M458" s="261"/>
      <c r="N458" s="262"/>
      <c r="O458" s="262"/>
      <c r="P458" s="262"/>
      <c r="Q458" s="262"/>
      <c r="R458" s="262"/>
      <c r="S458" s="262"/>
      <c r="T458" s="263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64" t="s">
        <v>243</v>
      </c>
      <c r="AU458" s="264" t="s">
        <v>85</v>
      </c>
      <c r="AV458" s="14" t="s">
        <v>85</v>
      </c>
      <c r="AW458" s="14" t="s">
        <v>32</v>
      </c>
      <c r="AX458" s="14" t="s">
        <v>76</v>
      </c>
      <c r="AY458" s="264" t="s">
        <v>203</v>
      </c>
    </row>
    <row r="459" s="15" customFormat="1">
      <c r="A459" s="15"/>
      <c r="B459" s="265"/>
      <c r="C459" s="266"/>
      <c r="D459" s="245" t="s">
        <v>243</v>
      </c>
      <c r="E459" s="267" t="s">
        <v>1</v>
      </c>
      <c r="F459" s="268" t="s">
        <v>247</v>
      </c>
      <c r="G459" s="266"/>
      <c r="H459" s="269">
        <v>163.90000000000001</v>
      </c>
      <c r="I459" s="270"/>
      <c r="J459" s="266"/>
      <c r="K459" s="266"/>
      <c r="L459" s="271"/>
      <c r="M459" s="272"/>
      <c r="N459" s="273"/>
      <c r="O459" s="273"/>
      <c r="P459" s="273"/>
      <c r="Q459" s="273"/>
      <c r="R459" s="273"/>
      <c r="S459" s="273"/>
      <c r="T459" s="274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T459" s="275" t="s">
        <v>243</v>
      </c>
      <c r="AU459" s="275" t="s">
        <v>85</v>
      </c>
      <c r="AV459" s="15" t="s">
        <v>209</v>
      </c>
      <c r="AW459" s="15" t="s">
        <v>32</v>
      </c>
      <c r="AX459" s="15" t="s">
        <v>83</v>
      </c>
      <c r="AY459" s="275" t="s">
        <v>203</v>
      </c>
    </row>
    <row r="460" s="2" customFormat="1" ht="16.5" customHeight="1">
      <c r="A460" s="39"/>
      <c r="B460" s="40"/>
      <c r="C460" s="229" t="s">
        <v>732</v>
      </c>
      <c r="D460" s="229" t="s">
        <v>205</v>
      </c>
      <c r="E460" s="230" t="s">
        <v>2817</v>
      </c>
      <c r="F460" s="231" t="s">
        <v>2818</v>
      </c>
      <c r="G460" s="232" t="s">
        <v>208</v>
      </c>
      <c r="H460" s="233">
        <v>19.859999999999999</v>
      </c>
      <c r="I460" s="234"/>
      <c r="J460" s="235">
        <f>ROUND(I460*H460,2)</f>
        <v>0</v>
      </c>
      <c r="K460" s="236"/>
      <c r="L460" s="45"/>
      <c r="M460" s="237" t="s">
        <v>1</v>
      </c>
      <c r="N460" s="238" t="s">
        <v>41</v>
      </c>
      <c r="O460" s="92"/>
      <c r="P460" s="239">
        <f>O460*H460</f>
        <v>0</v>
      </c>
      <c r="Q460" s="239">
        <v>0</v>
      </c>
      <c r="R460" s="239">
        <f>Q460*H460</f>
        <v>0</v>
      </c>
      <c r="S460" s="239">
        <v>1.671</v>
      </c>
      <c r="T460" s="240">
        <f>S460*H460</f>
        <v>33.186059999999998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41" t="s">
        <v>209</v>
      </c>
      <c r="AT460" s="241" t="s">
        <v>205</v>
      </c>
      <c r="AU460" s="241" t="s">
        <v>85</v>
      </c>
      <c r="AY460" s="18" t="s">
        <v>203</v>
      </c>
      <c r="BE460" s="242">
        <f>IF(N460="základní",J460,0)</f>
        <v>0</v>
      </c>
      <c r="BF460" s="242">
        <f>IF(N460="snížená",J460,0)</f>
        <v>0</v>
      </c>
      <c r="BG460" s="242">
        <f>IF(N460="zákl. přenesená",J460,0)</f>
        <v>0</v>
      </c>
      <c r="BH460" s="242">
        <f>IF(N460="sníž. přenesená",J460,0)</f>
        <v>0</v>
      </c>
      <c r="BI460" s="242">
        <f>IF(N460="nulová",J460,0)</f>
        <v>0</v>
      </c>
      <c r="BJ460" s="18" t="s">
        <v>83</v>
      </c>
      <c r="BK460" s="242">
        <f>ROUND(I460*H460,2)</f>
        <v>0</v>
      </c>
      <c r="BL460" s="18" t="s">
        <v>209</v>
      </c>
      <c r="BM460" s="241" t="s">
        <v>1685</v>
      </c>
    </row>
    <row r="461" s="13" customFormat="1">
      <c r="A461" s="13"/>
      <c r="B461" s="243"/>
      <c r="C461" s="244"/>
      <c r="D461" s="245" t="s">
        <v>243</v>
      </c>
      <c r="E461" s="246" t="s">
        <v>1</v>
      </c>
      <c r="F461" s="247" t="s">
        <v>685</v>
      </c>
      <c r="G461" s="244"/>
      <c r="H461" s="246" t="s">
        <v>1</v>
      </c>
      <c r="I461" s="248"/>
      <c r="J461" s="244"/>
      <c r="K461" s="244"/>
      <c r="L461" s="249"/>
      <c r="M461" s="250"/>
      <c r="N461" s="251"/>
      <c r="O461" s="251"/>
      <c r="P461" s="251"/>
      <c r="Q461" s="251"/>
      <c r="R461" s="251"/>
      <c r="S461" s="251"/>
      <c r="T461" s="252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53" t="s">
        <v>243</v>
      </c>
      <c r="AU461" s="253" t="s">
        <v>85</v>
      </c>
      <c r="AV461" s="13" t="s">
        <v>83</v>
      </c>
      <c r="AW461" s="13" t="s">
        <v>32</v>
      </c>
      <c r="AX461" s="13" t="s">
        <v>76</v>
      </c>
      <c r="AY461" s="253" t="s">
        <v>203</v>
      </c>
    </row>
    <row r="462" s="14" customFormat="1">
      <c r="A462" s="14"/>
      <c r="B462" s="254"/>
      <c r="C462" s="255"/>
      <c r="D462" s="245" t="s">
        <v>243</v>
      </c>
      <c r="E462" s="256" t="s">
        <v>1</v>
      </c>
      <c r="F462" s="257" t="s">
        <v>2819</v>
      </c>
      <c r="G462" s="255"/>
      <c r="H462" s="258">
        <v>17.16</v>
      </c>
      <c r="I462" s="259"/>
      <c r="J462" s="255"/>
      <c r="K462" s="255"/>
      <c r="L462" s="260"/>
      <c r="M462" s="261"/>
      <c r="N462" s="262"/>
      <c r="O462" s="262"/>
      <c r="P462" s="262"/>
      <c r="Q462" s="262"/>
      <c r="R462" s="262"/>
      <c r="S462" s="262"/>
      <c r="T462" s="263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64" t="s">
        <v>243</v>
      </c>
      <c r="AU462" s="264" t="s">
        <v>85</v>
      </c>
      <c r="AV462" s="14" t="s">
        <v>85</v>
      </c>
      <c r="AW462" s="14" t="s">
        <v>32</v>
      </c>
      <c r="AX462" s="14" t="s">
        <v>76</v>
      </c>
      <c r="AY462" s="264" t="s">
        <v>203</v>
      </c>
    </row>
    <row r="463" s="14" customFormat="1">
      <c r="A463" s="14"/>
      <c r="B463" s="254"/>
      <c r="C463" s="255"/>
      <c r="D463" s="245" t="s">
        <v>243</v>
      </c>
      <c r="E463" s="256" t="s">
        <v>1</v>
      </c>
      <c r="F463" s="257" t="s">
        <v>2820</v>
      </c>
      <c r="G463" s="255"/>
      <c r="H463" s="258">
        <v>2.7000000000000002</v>
      </c>
      <c r="I463" s="259"/>
      <c r="J463" s="255"/>
      <c r="K463" s="255"/>
      <c r="L463" s="260"/>
      <c r="M463" s="261"/>
      <c r="N463" s="262"/>
      <c r="O463" s="262"/>
      <c r="P463" s="262"/>
      <c r="Q463" s="262"/>
      <c r="R463" s="262"/>
      <c r="S463" s="262"/>
      <c r="T463" s="263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64" t="s">
        <v>243</v>
      </c>
      <c r="AU463" s="264" t="s">
        <v>85</v>
      </c>
      <c r="AV463" s="14" t="s">
        <v>85</v>
      </c>
      <c r="AW463" s="14" t="s">
        <v>32</v>
      </c>
      <c r="AX463" s="14" t="s">
        <v>76</v>
      </c>
      <c r="AY463" s="264" t="s">
        <v>203</v>
      </c>
    </row>
    <row r="464" s="15" customFormat="1">
      <c r="A464" s="15"/>
      <c r="B464" s="265"/>
      <c r="C464" s="266"/>
      <c r="D464" s="245" t="s">
        <v>243</v>
      </c>
      <c r="E464" s="267" t="s">
        <v>1</v>
      </c>
      <c r="F464" s="268" t="s">
        <v>247</v>
      </c>
      <c r="G464" s="266"/>
      <c r="H464" s="269">
        <v>19.859999999999999</v>
      </c>
      <c r="I464" s="270"/>
      <c r="J464" s="266"/>
      <c r="K464" s="266"/>
      <c r="L464" s="271"/>
      <c r="M464" s="272"/>
      <c r="N464" s="273"/>
      <c r="O464" s="273"/>
      <c r="P464" s="273"/>
      <c r="Q464" s="273"/>
      <c r="R464" s="273"/>
      <c r="S464" s="273"/>
      <c r="T464" s="274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275" t="s">
        <v>243</v>
      </c>
      <c r="AU464" s="275" t="s">
        <v>85</v>
      </c>
      <c r="AV464" s="15" t="s">
        <v>209</v>
      </c>
      <c r="AW464" s="15" t="s">
        <v>32</v>
      </c>
      <c r="AX464" s="15" t="s">
        <v>83</v>
      </c>
      <c r="AY464" s="275" t="s">
        <v>203</v>
      </c>
    </row>
    <row r="465" s="2" customFormat="1" ht="24.15" customHeight="1">
      <c r="A465" s="39"/>
      <c r="B465" s="40"/>
      <c r="C465" s="229" t="s">
        <v>309</v>
      </c>
      <c r="D465" s="229" t="s">
        <v>205</v>
      </c>
      <c r="E465" s="230" t="s">
        <v>442</v>
      </c>
      <c r="F465" s="231" t="s">
        <v>443</v>
      </c>
      <c r="G465" s="232" t="s">
        <v>208</v>
      </c>
      <c r="H465" s="233">
        <v>131.5</v>
      </c>
      <c r="I465" s="234"/>
      <c r="J465" s="235">
        <f>ROUND(I465*H465,2)</f>
        <v>0</v>
      </c>
      <c r="K465" s="236"/>
      <c r="L465" s="45"/>
      <c r="M465" s="237" t="s">
        <v>1</v>
      </c>
      <c r="N465" s="238" t="s">
        <v>41</v>
      </c>
      <c r="O465" s="92"/>
      <c r="P465" s="239">
        <f>O465*H465</f>
        <v>0</v>
      </c>
      <c r="Q465" s="239">
        <v>0</v>
      </c>
      <c r="R465" s="239">
        <f>Q465*H465</f>
        <v>0</v>
      </c>
      <c r="S465" s="239">
        <v>2.3999999999999999</v>
      </c>
      <c r="T465" s="240">
        <f>S465*H465</f>
        <v>315.59999999999997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41" t="s">
        <v>209</v>
      </c>
      <c r="AT465" s="241" t="s">
        <v>205</v>
      </c>
      <c r="AU465" s="241" t="s">
        <v>85</v>
      </c>
      <c r="AY465" s="18" t="s">
        <v>203</v>
      </c>
      <c r="BE465" s="242">
        <f>IF(N465="základní",J465,0)</f>
        <v>0</v>
      </c>
      <c r="BF465" s="242">
        <f>IF(N465="snížená",J465,0)</f>
        <v>0</v>
      </c>
      <c r="BG465" s="242">
        <f>IF(N465="zákl. přenesená",J465,0)</f>
        <v>0</v>
      </c>
      <c r="BH465" s="242">
        <f>IF(N465="sníž. přenesená",J465,0)</f>
        <v>0</v>
      </c>
      <c r="BI465" s="242">
        <f>IF(N465="nulová",J465,0)</f>
        <v>0</v>
      </c>
      <c r="BJ465" s="18" t="s">
        <v>83</v>
      </c>
      <c r="BK465" s="242">
        <f>ROUND(I465*H465,2)</f>
        <v>0</v>
      </c>
      <c r="BL465" s="18" t="s">
        <v>209</v>
      </c>
      <c r="BM465" s="241" t="s">
        <v>444</v>
      </c>
    </row>
    <row r="466" s="2" customFormat="1" ht="16.5" customHeight="1">
      <c r="A466" s="39"/>
      <c r="B466" s="40"/>
      <c r="C466" s="229" t="s">
        <v>740</v>
      </c>
      <c r="D466" s="229" t="s">
        <v>205</v>
      </c>
      <c r="E466" s="230" t="s">
        <v>2821</v>
      </c>
      <c r="F466" s="231" t="s">
        <v>2822</v>
      </c>
      <c r="G466" s="232" t="s">
        <v>220</v>
      </c>
      <c r="H466" s="233">
        <v>131</v>
      </c>
      <c r="I466" s="234"/>
      <c r="J466" s="235">
        <f>ROUND(I466*H466,2)</f>
        <v>0</v>
      </c>
      <c r="K466" s="236"/>
      <c r="L466" s="45"/>
      <c r="M466" s="237" t="s">
        <v>1</v>
      </c>
      <c r="N466" s="238" t="s">
        <v>41</v>
      </c>
      <c r="O466" s="92"/>
      <c r="P466" s="239">
        <f>O466*H466</f>
        <v>0</v>
      </c>
      <c r="Q466" s="239">
        <v>0</v>
      </c>
      <c r="R466" s="239">
        <f>Q466*H466</f>
        <v>0</v>
      </c>
      <c r="S466" s="239">
        <v>0.053999999999999999</v>
      </c>
      <c r="T466" s="240">
        <f>S466*H466</f>
        <v>7.0739999999999998</v>
      </c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R466" s="241" t="s">
        <v>209</v>
      </c>
      <c r="AT466" s="241" t="s">
        <v>205</v>
      </c>
      <c r="AU466" s="241" t="s">
        <v>85</v>
      </c>
      <c r="AY466" s="18" t="s">
        <v>203</v>
      </c>
      <c r="BE466" s="242">
        <f>IF(N466="základní",J466,0)</f>
        <v>0</v>
      </c>
      <c r="BF466" s="242">
        <f>IF(N466="snížená",J466,0)</f>
        <v>0</v>
      </c>
      <c r="BG466" s="242">
        <f>IF(N466="zákl. přenesená",J466,0)</f>
        <v>0</v>
      </c>
      <c r="BH466" s="242">
        <f>IF(N466="sníž. přenesená",J466,0)</f>
        <v>0</v>
      </c>
      <c r="BI466" s="242">
        <f>IF(N466="nulová",J466,0)</f>
        <v>0</v>
      </c>
      <c r="BJ466" s="18" t="s">
        <v>83</v>
      </c>
      <c r="BK466" s="242">
        <f>ROUND(I466*H466,2)</f>
        <v>0</v>
      </c>
      <c r="BL466" s="18" t="s">
        <v>209</v>
      </c>
      <c r="BM466" s="241" t="s">
        <v>1690</v>
      </c>
    </row>
    <row r="467" s="14" customFormat="1">
      <c r="A467" s="14"/>
      <c r="B467" s="254"/>
      <c r="C467" s="255"/>
      <c r="D467" s="245" t="s">
        <v>243</v>
      </c>
      <c r="E467" s="256" t="s">
        <v>1</v>
      </c>
      <c r="F467" s="257" t="s">
        <v>2823</v>
      </c>
      <c r="G467" s="255"/>
      <c r="H467" s="258">
        <v>131</v>
      </c>
      <c r="I467" s="259"/>
      <c r="J467" s="255"/>
      <c r="K467" s="255"/>
      <c r="L467" s="260"/>
      <c r="M467" s="261"/>
      <c r="N467" s="262"/>
      <c r="O467" s="262"/>
      <c r="P467" s="262"/>
      <c r="Q467" s="262"/>
      <c r="R467" s="262"/>
      <c r="S467" s="262"/>
      <c r="T467" s="263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64" t="s">
        <v>243</v>
      </c>
      <c r="AU467" s="264" t="s">
        <v>85</v>
      </c>
      <c r="AV467" s="14" t="s">
        <v>85</v>
      </c>
      <c r="AW467" s="14" t="s">
        <v>32</v>
      </c>
      <c r="AX467" s="14" t="s">
        <v>76</v>
      </c>
      <c r="AY467" s="264" t="s">
        <v>203</v>
      </c>
    </row>
    <row r="468" s="15" customFormat="1">
      <c r="A468" s="15"/>
      <c r="B468" s="265"/>
      <c r="C468" s="266"/>
      <c r="D468" s="245" t="s">
        <v>243</v>
      </c>
      <c r="E468" s="267" t="s">
        <v>1</v>
      </c>
      <c r="F468" s="268" t="s">
        <v>247</v>
      </c>
      <c r="G468" s="266"/>
      <c r="H468" s="269">
        <v>131</v>
      </c>
      <c r="I468" s="270"/>
      <c r="J468" s="266"/>
      <c r="K468" s="266"/>
      <c r="L468" s="271"/>
      <c r="M468" s="272"/>
      <c r="N468" s="273"/>
      <c r="O468" s="273"/>
      <c r="P468" s="273"/>
      <c r="Q468" s="273"/>
      <c r="R468" s="273"/>
      <c r="S468" s="273"/>
      <c r="T468" s="274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T468" s="275" t="s">
        <v>243</v>
      </c>
      <c r="AU468" s="275" t="s">
        <v>85</v>
      </c>
      <c r="AV468" s="15" t="s">
        <v>209</v>
      </c>
      <c r="AW468" s="15" t="s">
        <v>32</v>
      </c>
      <c r="AX468" s="15" t="s">
        <v>83</v>
      </c>
      <c r="AY468" s="275" t="s">
        <v>203</v>
      </c>
    </row>
    <row r="469" s="2" customFormat="1" ht="33" customHeight="1">
      <c r="A469" s="39"/>
      <c r="B469" s="40"/>
      <c r="C469" s="229" t="s">
        <v>315</v>
      </c>
      <c r="D469" s="229" t="s">
        <v>205</v>
      </c>
      <c r="E469" s="230" t="s">
        <v>2824</v>
      </c>
      <c r="F469" s="231" t="s">
        <v>2825</v>
      </c>
      <c r="G469" s="232" t="s">
        <v>208</v>
      </c>
      <c r="H469" s="233">
        <v>86.859999999999999</v>
      </c>
      <c r="I469" s="234"/>
      <c r="J469" s="235">
        <f>ROUND(I469*H469,2)</f>
        <v>0</v>
      </c>
      <c r="K469" s="236"/>
      <c r="L469" s="45"/>
      <c r="M469" s="237" t="s">
        <v>1</v>
      </c>
      <c r="N469" s="238" t="s">
        <v>41</v>
      </c>
      <c r="O469" s="92"/>
      <c r="P469" s="239">
        <f>O469*H469</f>
        <v>0</v>
      </c>
      <c r="Q469" s="239">
        <v>0</v>
      </c>
      <c r="R469" s="239">
        <f>Q469*H469</f>
        <v>0</v>
      </c>
      <c r="S469" s="239">
        <v>1.6000000000000001</v>
      </c>
      <c r="T469" s="240">
        <f>S469*H469</f>
        <v>138.976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41" t="s">
        <v>209</v>
      </c>
      <c r="AT469" s="241" t="s">
        <v>205</v>
      </c>
      <c r="AU469" s="241" t="s">
        <v>85</v>
      </c>
      <c r="AY469" s="18" t="s">
        <v>203</v>
      </c>
      <c r="BE469" s="242">
        <f>IF(N469="základní",J469,0)</f>
        <v>0</v>
      </c>
      <c r="BF469" s="242">
        <f>IF(N469="snížená",J469,0)</f>
        <v>0</v>
      </c>
      <c r="BG469" s="242">
        <f>IF(N469="zákl. přenesená",J469,0)</f>
        <v>0</v>
      </c>
      <c r="BH469" s="242">
        <f>IF(N469="sníž. přenesená",J469,0)</f>
        <v>0</v>
      </c>
      <c r="BI469" s="242">
        <f>IF(N469="nulová",J469,0)</f>
        <v>0</v>
      </c>
      <c r="BJ469" s="18" t="s">
        <v>83</v>
      </c>
      <c r="BK469" s="242">
        <f>ROUND(I469*H469,2)</f>
        <v>0</v>
      </c>
      <c r="BL469" s="18" t="s">
        <v>209</v>
      </c>
      <c r="BM469" s="241" t="s">
        <v>1693</v>
      </c>
    </row>
    <row r="470" s="14" customFormat="1">
      <c r="A470" s="14"/>
      <c r="B470" s="254"/>
      <c r="C470" s="255"/>
      <c r="D470" s="245" t="s">
        <v>243</v>
      </c>
      <c r="E470" s="256" t="s">
        <v>1</v>
      </c>
      <c r="F470" s="257" t="s">
        <v>2826</v>
      </c>
      <c r="G470" s="255"/>
      <c r="H470" s="258">
        <v>86.859999999999999</v>
      </c>
      <c r="I470" s="259"/>
      <c r="J470" s="255"/>
      <c r="K470" s="255"/>
      <c r="L470" s="260"/>
      <c r="M470" s="261"/>
      <c r="N470" s="262"/>
      <c r="O470" s="262"/>
      <c r="P470" s="262"/>
      <c r="Q470" s="262"/>
      <c r="R470" s="262"/>
      <c r="S470" s="262"/>
      <c r="T470" s="263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64" t="s">
        <v>243</v>
      </c>
      <c r="AU470" s="264" t="s">
        <v>85</v>
      </c>
      <c r="AV470" s="14" t="s">
        <v>85</v>
      </c>
      <c r="AW470" s="14" t="s">
        <v>32</v>
      </c>
      <c r="AX470" s="14" t="s">
        <v>76</v>
      </c>
      <c r="AY470" s="264" t="s">
        <v>203</v>
      </c>
    </row>
    <row r="471" s="15" customFormat="1">
      <c r="A471" s="15"/>
      <c r="B471" s="265"/>
      <c r="C471" s="266"/>
      <c r="D471" s="245" t="s">
        <v>243</v>
      </c>
      <c r="E471" s="267" t="s">
        <v>1</v>
      </c>
      <c r="F471" s="268" t="s">
        <v>247</v>
      </c>
      <c r="G471" s="266"/>
      <c r="H471" s="269">
        <v>86.859999999999999</v>
      </c>
      <c r="I471" s="270"/>
      <c r="J471" s="266"/>
      <c r="K471" s="266"/>
      <c r="L471" s="271"/>
      <c r="M471" s="272"/>
      <c r="N471" s="273"/>
      <c r="O471" s="273"/>
      <c r="P471" s="273"/>
      <c r="Q471" s="273"/>
      <c r="R471" s="273"/>
      <c r="S471" s="273"/>
      <c r="T471" s="274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T471" s="275" t="s">
        <v>243</v>
      </c>
      <c r="AU471" s="275" t="s">
        <v>85</v>
      </c>
      <c r="AV471" s="15" t="s">
        <v>209</v>
      </c>
      <c r="AW471" s="15" t="s">
        <v>32</v>
      </c>
      <c r="AX471" s="15" t="s">
        <v>83</v>
      </c>
      <c r="AY471" s="275" t="s">
        <v>203</v>
      </c>
    </row>
    <row r="472" s="2" customFormat="1" ht="24.15" customHeight="1">
      <c r="A472" s="39"/>
      <c r="B472" s="40"/>
      <c r="C472" s="229" t="s">
        <v>748</v>
      </c>
      <c r="D472" s="229" t="s">
        <v>205</v>
      </c>
      <c r="E472" s="230" t="s">
        <v>446</v>
      </c>
      <c r="F472" s="231" t="s">
        <v>447</v>
      </c>
      <c r="G472" s="232" t="s">
        <v>208</v>
      </c>
      <c r="H472" s="233">
        <v>49.009999999999998</v>
      </c>
      <c r="I472" s="234"/>
      <c r="J472" s="235">
        <f>ROUND(I472*H472,2)</f>
        <v>0</v>
      </c>
      <c r="K472" s="236"/>
      <c r="L472" s="45"/>
      <c r="M472" s="237" t="s">
        <v>1</v>
      </c>
      <c r="N472" s="238" t="s">
        <v>41</v>
      </c>
      <c r="O472" s="92"/>
      <c r="P472" s="239">
        <f>O472*H472</f>
        <v>0</v>
      </c>
      <c r="Q472" s="239">
        <v>0</v>
      </c>
      <c r="R472" s="239">
        <f>Q472*H472</f>
        <v>0</v>
      </c>
      <c r="S472" s="239">
        <v>2.2000000000000002</v>
      </c>
      <c r="T472" s="240">
        <f>S472*H472</f>
        <v>107.822</v>
      </c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R472" s="241" t="s">
        <v>209</v>
      </c>
      <c r="AT472" s="241" t="s">
        <v>205</v>
      </c>
      <c r="AU472" s="241" t="s">
        <v>85</v>
      </c>
      <c r="AY472" s="18" t="s">
        <v>203</v>
      </c>
      <c r="BE472" s="242">
        <f>IF(N472="základní",J472,0)</f>
        <v>0</v>
      </c>
      <c r="BF472" s="242">
        <f>IF(N472="snížená",J472,0)</f>
        <v>0</v>
      </c>
      <c r="BG472" s="242">
        <f>IF(N472="zákl. přenesená",J472,0)</f>
        <v>0</v>
      </c>
      <c r="BH472" s="242">
        <f>IF(N472="sníž. přenesená",J472,0)</f>
        <v>0</v>
      </c>
      <c r="BI472" s="242">
        <f>IF(N472="nulová",J472,0)</f>
        <v>0</v>
      </c>
      <c r="BJ472" s="18" t="s">
        <v>83</v>
      </c>
      <c r="BK472" s="242">
        <f>ROUND(I472*H472,2)</f>
        <v>0</v>
      </c>
      <c r="BL472" s="18" t="s">
        <v>209</v>
      </c>
      <c r="BM472" s="241" t="s">
        <v>1696</v>
      </c>
    </row>
    <row r="473" s="13" customFormat="1">
      <c r="A473" s="13"/>
      <c r="B473" s="243"/>
      <c r="C473" s="244"/>
      <c r="D473" s="245" t="s">
        <v>243</v>
      </c>
      <c r="E473" s="246" t="s">
        <v>1</v>
      </c>
      <c r="F473" s="247" t="s">
        <v>449</v>
      </c>
      <c r="G473" s="244"/>
      <c r="H473" s="246" t="s">
        <v>1</v>
      </c>
      <c r="I473" s="248"/>
      <c r="J473" s="244"/>
      <c r="K473" s="244"/>
      <c r="L473" s="249"/>
      <c r="M473" s="250"/>
      <c r="N473" s="251"/>
      <c r="O473" s="251"/>
      <c r="P473" s="251"/>
      <c r="Q473" s="251"/>
      <c r="R473" s="251"/>
      <c r="S473" s="251"/>
      <c r="T473" s="252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53" t="s">
        <v>243</v>
      </c>
      <c r="AU473" s="253" t="s">
        <v>85</v>
      </c>
      <c r="AV473" s="13" t="s">
        <v>83</v>
      </c>
      <c r="AW473" s="13" t="s">
        <v>32</v>
      </c>
      <c r="AX473" s="13" t="s">
        <v>76</v>
      </c>
      <c r="AY473" s="253" t="s">
        <v>203</v>
      </c>
    </row>
    <row r="474" s="14" customFormat="1">
      <c r="A474" s="14"/>
      <c r="B474" s="254"/>
      <c r="C474" s="255"/>
      <c r="D474" s="245" t="s">
        <v>243</v>
      </c>
      <c r="E474" s="256" t="s">
        <v>1</v>
      </c>
      <c r="F474" s="257" t="s">
        <v>2827</v>
      </c>
      <c r="G474" s="255"/>
      <c r="H474" s="258">
        <v>49.009999999999998</v>
      </c>
      <c r="I474" s="259"/>
      <c r="J474" s="255"/>
      <c r="K474" s="255"/>
      <c r="L474" s="260"/>
      <c r="M474" s="261"/>
      <c r="N474" s="262"/>
      <c r="O474" s="262"/>
      <c r="P474" s="262"/>
      <c r="Q474" s="262"/>
      <c r="R474" s="262"/>
      <c r="S474" s="262"/>
      <c r="T474" s="263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64" t="s">
        <v>243</v>
      </c>
      <c r="AU474" s="264" t="s">
        <v>85</v>
      </c>
      <c r="AV474" s="14" t="s">
        <v>85</v>
      </c>
      <c r="AW474" s="14" t="s">
        <v>32</v>
      </c>
      <c r="AX474" s="14" t="s">
        <v>76</v>
      </c>
      <c r="AY474" s="264" t="s">
        <v>203</v>
      </c>
    </row>
    <row r="475" s="15" customFormat="1">
      <c r="A475" s="15"/>
      <c r="B475" s="265"/>
      <c r="C475" s="266"/>
      <c r="D475" s="245" t="s">
        <v>243</v>
      </c>
      <c r="E475" s="267" t="s">
        <v>1</v>
      </c>
      <c r="F475" s="268" t="s">
        <v>247</v>
      </c>
      <c r="G475" s="266"/>
      <c r="H475" s="269">
        <v>49.009999999999998</v>
      </c>
      <c r="I475" s="270"/>
      <c r="J475" s="266"/>
      <c r="K475" s="266"/>
      <c r="L475" s="271"/>
      <c r="M475" s="272"/>
      <c r="N475" s="273"/>
      <c r="O475" s="273"/>
      <c r="P475" s="273"/>
      <c r="Q475" s="273"/>
      <c r="R475" s="273"/>
      <c r="S475" s="273"/>
      <c r="T475" s="274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T475" s="275" t="s">
        <v>243</v>
      </c>
      <c r="AU475" s="275" t="s">
        <v>85</v>
      </c>
      <c r="AV475" s="15" t="s">
        <v>209</v>
      </c>
      <c r="AW475" s="15" t="s">
        <v>32</v>
      </c>
      <c r="AX475" s="15" t="s">
        <v>83</v>
      </c>
      <c r="AY475" s="275" t="s">
        <v>203</v>
      </c>
    </row>
    <row r="476" s="2" customFormat="1" ht="24.15" customHeight="1">
      <c r="A476" s="39"/>
      <c r="B476" s="40"/>
      <c r="C476" s="229" t="s">
        <v>319</v>
      </c>
      <c r="D476" s="229" t="s">
        <v>205</v>
      </c>
      <c r="E476" s="230" t="s">
        <v>453</v>
      </c>
      <c r="F476" s="231" t="s">
        <v>454</v>
      </c>
      <c r="G476" s="232" t="s">
        <v>208</v>
      </c>
      <c r="H476" s="233">
        <v>110.58</v>
      </c>
      <c r="I476" s="234"/>
      <c r="J476" s="235">
        <f>ROUND(I476*H476,2)</f>
        <v>0</v>
      </c>
      <c r="K476" s="236"/>
      <c r="L476" s="45"/>
      <c r="M476" s="237" t="s">
        <v>1</v>
      </c>
      <c r="N476" s="238" t="s">
        <v>41</v>
      </c>
      <c r="O476" s="92"/>
      <c r="P476" s="239">
        <f>O476*H476</f>
        <v>0</v>
      </c>
      <c r="Q476" s="239">
        <v>0</v>
      </c>
      <c r="R476" s="239">
        <f>Q476*H476</f>
        <v>0</v>
      </c>
      <c r="S476" s="239">
        <v>2.2000000000000002</v>
      </c>
      <c r="T476" s="240">
        <f>S476*H476</f>
        <v>243.27600000000001</v>
      </c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R476" s="241" t="s">
        <v>209</v>
      </c>
      <c r="AT476" s="241" t="s">
        <v>205</v>
      </c>
      <c r="AU476" s="241" t="s">
        <v>85</v>
      </c>
      <c r="AY476" s="18" t="s">
        <v>203</v>
      </c>
      <c r="BE476" s="242">
        <f>IF(N476="základní",J476,0)</f>
        <v>0</v>
      </c>
      <c r="BF476" s="242">
        <f>IF(N476="snížená",J476,0)</f>
        <v>0</v>
      </c>
      <c r="BG476" s="242">
        <f>IF(N476="zákl. přenesená",J476,0)</f>
        <v>0</v>
      </c>
      <c r="BH476" s="242">
        <f>IF(N476="sníž. přenesená",J476,0)</f>
        <v>0</v>
      </c>
      <c r="BI476" s="242">
        <f>IF(N476="nulová",J476,0)</f>
        <v>0</v>
      </c>
      <c r="BJ476" s="18" t="s">
        <v>83</v>
      </c>
      <c r="BK476" s="242">
        <f>ROUND(I476*H476,2)</f>
        <v>0</v>
      </c>
      <c r="BL476" s="18" t="s">
        <v>209</v>
      </c>
      <c r="BM476" s="241" t="s">
        <v>1699</v>
      </c>
    </row>
    <row r="477" s="13" customFormat="1">
      <c r="A477" s="13"/>
      <c r="B477" s="243"/>
      <c r="C477" s="244"/>
      <c r="D477" s="245" t="s">
        <v>243</v>
      </c>
      <c r="E477" s="246" t="s">
        <v>1</v>
      </c>
      <c r="F477" s="247" t="s">
        <v>449</v>
      </c>
      <c r="G477" s="244"/>
      <c r="H477" s="246" t="s">
        <v>1</v>
      </c>
      <c r="I477" s="248"/>
      <c r="J477" s="244"/>
      <c r="K477" s="244"/>
      <c r="L477" s="249"/>
      <c r="M477" s="250"/>
      <c r="N477" s="251"/>
      <c r="O477" s="251"/>
      <c r="P477" s="251"/>
      <c r="Q477" s="251"/>
      <c r="R477" s="251"/>
      <c r="S477" s="251"/>
      <c r="T477" s="252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53" t="s">
        <v>243</v>
      </c>
      <c r="AU477" s="253" t="s">
        <v>85</v>
      </c>
      <c r="AV477" s="13" t="s">
        <v>83</v>
      </c>
      <c r="AW477" s="13" t="s">
        <v>32</v>
      </c>
      <c r="AX477" s="13" t="s">
        <v>76</v>
      </c>
      <c r="AY477" s="253" t="s">
        <v>203</v>
      </c>
    </row>
    <row r="478" s="14" customFormat="1">
      <c r="A478" s="14"/>
      <c r="B478" s="254"/>
      <c r="C478" s="255"/>
      <c r="D478" s="245" t="s">
        <v>243</v>
      </c>
      <c r="E478" s="256" t="s">
        <v>1</v>
      </c>
      <c r="F478" s="257" t="s">
        <v>2828</v>
      </c>
      <c r="G478" s="255"/>
      <c r="H478" s="258">
        <v>104.64</v>
      </c>
      <c r="I478" s="259"/>
      <c r="J478" s="255"/>
      <c r="K478" s="255"/>
      <c r="L478" s="260"/>
      <c r="M478" s="261"/>
      <c r="N478" s="262"/>
      <c r="O478" s="262"/>
      <c r="P478" s="262"/>
      <c r="Q478" s="262"/>
      <c r="R478" s="262"/>
      <c r="S478" s="262"/>
      <c r="T478" s="263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64" t="s">
        <v>243</v>
      </c>
      <c r="AU478" s="264" t="s">
        <v>85</v>
      </c>
      <c r="AV478" s="14" t="s">
        <v>85</v>
      </c>
      <c r="AW478" s="14" t="s">
        <v>32</v>
      </c>
      <c r="AX478" s="14" t="s">
        <v>76</v>
      </c>
      <c r="AY478" s="264" t="s">
        <v>203</v>
      </c>
    </row>
    <row r="479" s="14" customFormat="1">
      <c r="A479" s="14"/>
      <c r="B479" s="254"/>
      <c r="C479" s="255"/>
      <c r="D479" s="245" t="s">
        <v>243</v>
      </c>
      <c r="E479" s="256" t="s">
        <v>1</v>
      </c>
      <c r="F479" s="257" t="s">
        <v>2829</v>
      </c>
      <c r="G479" s="255"/>
      <c r="H479" s="258">
        <v>5.9400000000000004</v>
      </c>
      <c r="I479" s="259"/>
      <c r="J479" s="255"/>
      <c r="K479" s="255"/>
      <c r="L479" s="260"/>
      <c r="M479" s="261"/>
      <c r="N479" s="262"/>
      <c r="O479" s="262"/>
      <c r="P479" s="262"/>
      <c r="Q479" s="262"/>
      <c r="R479" s="262"/>
      <c r="S479" s="262"/>
      <c r="T479" s="263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64" t="s">
        <v>243</v>
      </c>
      <c r="AU479" s="264" t="s">
        <v>85</v>
      </c>
      <c r="AV479" s="14" t="s">
        <v>85</v>
      </c>
      <c r="AW479" s="14" t="s">
        <v>32</v>
      </c>
      <c r="AX479" s="14" t="s">
        <v>76</v>
      </c>
      <c r="AY479" s="264" t="s">
        <v>203</v>
      </c>
    </row>
    <row r="480" s="15" customFormat="1">
      <c r="A480" s="15"/>
      <c r="B480" s="265"/>
      <c r="C480" s="266"/>
      <c r="D480" s="245" t="s">
        <v>243</v>
      </c>
      <c r="E480" s="267" t="s">
        <v>1</v>
      </c>
      <c r="F480" s="268" t="s">
        <v>247</v>
      </c>
      <c r="G480" s="266"/>
      <c r="H480" s="269">
        <v>110.58</v>
      </c>
      <c r="I480" s="270"/>
      <c r="J480" s="266"/>
      <c r="K480" s="266"/>
      <c r="L480" s="271"/>
      <c r="M480" s="272"/>
      <c r="N480" s="273"/>
      <c r="O480" s="273"/>
      <c r="P480" s="273"/>
      <c r="Q480" s="273"/>
      <c r="R480" s="273"/>
      <c r="S480" s="273"/>
      <c r="T480" s="274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T480" s="275" t="s">
        <v>243</v>
      </c>
      <c r="AU480" s="275" t="s">
        <v>85</v>
      </c>
      <c r="AV480" s="15" t="s">
        <v>209</v>
      </c>
      <c r="AW480" s="15" t="s">
        <v>32</v>
      </c>
      <c r="AX480" s="15" t="s">
        <v>83</v>
      </c>
      <c r="AY480" s="275" t="s">
        <v>203</v>
      </c>
    </row>
    <row r="481" s="2" customFormat="1" ht="33" customHeight="1">
      <c r="A481" s="39"/>
      <c r="B481" s="40"/>
      <c r="C481" s="229" t="s">
        <v>756</v>
      </c>
      <c r="D481" s="229" t="s">
        <v>205</v>
      </c>
      <c r="E481" s="230" t="s">
        <v>2830</v>
      </c>
      <c r="F481" s="231" t="s">
        <v>2831</v>
      </c>
      <c r="G481" s="232" t="s">
        <v>208</v>
      </c>
      <c r="H481" s="233">
        <v>62.938000000000002</v>
      </c>
      <c r="I481" s="234"/>
      <c r="J481" s="235">
        <f>ROUND(I481*H481,2)</f>
        <v>0</v>
      </c>
      <c r="K481" s="236"/>
      <c r="L481" s="45"/>
      <c r="M481" s="237" t="s">
        <v>1</v>
      </c>
      <c r="N481" s="238" t="s">
        <v>41</v>
      </c>
      <c r="O481" s="92"/>
      <c r="P481" s="239">
        <f>O481*H481</f>
        <v>0</v>
      </c>
      <c r="Q481" s="239">
        <v>0</v>
      </c>
      <c r="R481" s="239">
        <f>Q481*H481</f>
        <v>0</v>
      </c>
      <c r="S481" s="239">
        <v>2.2000000000000002</v>
      </c>
      <c r="T481" s="240">
        <f>S481*H481</f>
        <v>138.46360000000001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41" t="s">
        <v>209</v>
      </c>
      <c r="AT481" s="241" t="s">
        <v>205</v>
      </c>
      <c r="AU481" s="241" t="s">
        <v>85</v>
      </c>
      <c r="AY481" s="18" t="s">
        <v>203</v>
      </c>
      <c r="BE481" s="242">
        <f>IF(N481="základní",J481,0)</f>
        <v>0</v>
      </c>
      <c r="BF481" s="242">
        <f>IF(N481="snížená",J481,0)</f>
        <v>0</v>
      </c>
      <c r="BG481" s="242">
        <f>IF(N481="zákl. přenesená",J481,0)</f>
        <v>0</v>
      </c>
      <c r="BH481" s="242">
        <f>IF(N481="sníž. přenesená",J481,0)</f>
        <v>0</v>
      </c>
      <c r="BI481" s="242">
        <f>IF(N481="nulová",J481,0)</f>
        <v>0</v>
      </c>
      <c r="BJ481" s="18" t="s">
        <v>83</v>
      </c>
      <c r="BK481" s="242">
        <f>ROUND(I481*H481,2)</f>
        <v>0</v>
      </c>
      <c r="BL481" s="18" t="s">
        <v>209</v>
      </c>
      <c r="BM481" s="241" t="s">
        <v>1702</v>
      </c>
    </row>
    <row r="482" s="14" customFormat="1">
      <c r="A482" s="14"/>
      <c r="B482" s="254"/>
      <c r="C482" s="255"/>
      <c r="D482" s="245" t="s">
        <v>243</v>
      </c>
      <c r="E482" s="256" t="s">
        <v>1</v>
      </c>
      <c r="F482" s="257" t="s">
        <v>2832</v>
      </c>
      <c r="G482" s="255"/>
      <c r="H482" s="258">
        <v>12.965</v>
      </c>
      <c r="I482" s="259"/>
      <c r="J482" s="255"/>
      <c r="K482" s="255"/>
      <c r="L482" s="260"/>
      <c r="M482" s="261"/>
      <c r="N482" s="262"/>
      <c r="O482" s="262"/>
      <c r="P482" s="262"/>
      <c r="Q482" s="262"/>
      <c r="R482" s="262"/>
      <c r="S482" s="262"/>
      <c r="T482" s="263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64" t="s">
        <v>243</v>
      </c>
      <c r="AU482" s="264" t="s">
        <v>85</v>
      </c>
      <c r="AV482" s="14" t="s">
        <v>85</v>
      </c>
      <c r="AW482" s="14" t="s">
        <v>32</v>
      </c>
      <c r="AX482" s="14" t="s">
        <v>76</v>
      </c>
      <c r="AY482" s="264" t="s">
        <v>203</v>
      </c>
    </row>
    <row r="483" s="14" customFormat="1">
      <c r="A483" s="14"/>
      <c r="B483" s="254"/>
      <c r="C483" s="255"/>
      <c r="D483" s="245" t="s">
        <v>243</v>
      </c>
      <c r="E483" s="256" t="s">
        <v>1</v>
      </c>
      <c r="F483" s="257" t="s">
        <v>2833</v>
      </c>
      <c r="G483" s="255"/>
      <c r="H483" s="258">
        <v>28.34</v>
      </c>
      <c r="I483" s="259"/>
      <c r="J483" s="255"/>
      <c r="K483" s="255"/>
      <c r="L483" s="260"/>
      <c r="M483" s="261"/>
      <c r="N483" s="262"/>
      <c r="O483" s="262"/>
      <c r="P483" s="262"/>
      <c r="Q483" s="262"/>
      <c r="R483" s="262"/>
      <c r="S483" s="262"/>
      <c r="T483" s="263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64" t="s">
        <v>243</v>
      </c>
      <c r="AU483" s="264" t="s">
        <v>85</v>
      </c>
      <c r="AV483" s="14" t="s">
        <v>85</v>
      </c>
      <c r="AW483" s="14" t="s">
        <v>32</v>
      </c>
      <c r="AX483" s="14" t="s">
        <v>76</v>
      </c>
      <c r="AY483" s="264" t="s">
        <v>203</v>
      </c>
    </row>
    <row r="484" s="16" customFormat="1">
      <c r="A484" s="16"/>
      <c r="B484" s="292"/>
      <c r="C484" s="293"/>
      <c r="D484" s="245" t="s">
        <v>243</v>
      </c>
      <c r="E484" s="294" t="s">
        <v>1</v>
      </c>
      <c r="F484" s="295" t="s">
        <v>669</v>
      </c>
      <c r="G484" s="293"/>
      <c r="H484" s="296">
        <v>41.305</v>
      </c>
      <c r="I484" s="297"/>
      <c r="J484" s="293"/>
      <c r="K484" s="293"/>
      <c r="L484" s="298"/>
      <c r="M484" s="299"/>
      <c r="N484" s="300"/>
      <c r="O484" s="300"/>
      <c r="P484" s="300"/>
      <c r="Q484" s="300"/>
      <c r="R484" s="300"/>
      <c r="S484" s="300"/>
      <c r="T484" s="301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T484" s="302" t="s">
        <v>243</v>
      </c>
      <c r="AU484" s="302" t="s">
        <v>85</v>
      </c>
      <c r="AV484" s="16" t="s">
        <v>108</v>
      </c>
      <c r="AW484" s="16" t="s">
        <v>32</v>
      </c>
      <c r="AX484" s="16" t="s">
        <v>76</v>
      </c>
      <c r="AY484" s="302" t="s">
        <v>203</v>
      </c>
    </row>
    <row r="485" s="14" customFormat="1">
      <c r="A485" s="14"/>
      <c r="B485" s="254"/>
      <c r="C485" s="255"/>
      <c r="D485" s="245" t="s">
        <v>243</v>
      </c>
      <c r="E485" s="256" t="s">
        <v>1</v>
      </c>
      <c r="F485" s="257" t="s">
        <v>2834</v>
      </c>
      <c r="G485" s="255"/>
      <c r="H485" s="258">
        <v>12.696</v>
      </c>
      <c r="I485" s="259"/>
      <c r="J485" s="255"/>
      <c r="K485" s="255"/>
      <c r="L485" s="260"/>
      <c r="M485" s="261"/>
      <c r="N485" s="262"/>
      <c r="O485" s="262"/>
      <c r="P485" s="262"/>
      <c r="Q485" s="262"/>
      <c r="R485" s="262"/>
      <c r="S485" s="262"/>
      <c r="T485" s="263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64" t="s">
        <v>243</v>
      </c>
      <c r="AU485" s="264" t="s">
        <v>85</v>
      </c>
      <c r="AV485" s="14" t="s">
        <v>85</v>
      </c>
      <c r="AW485" s="14" t="s">
        <v>32</v>
      </c>
      <c r="AX485" s="14" t="s">
        <v>76</v>
      </c>
      <c r="AY485" s="264" t="s">
        <v>203</v>
      </c>
    </row>
    <row r="486" s="14" customFormat="1">
      <c r="A486" s="14"/>
      <c r="B486" s="254"/>
      <c r="C486" s="255"/>
      <c r="D486" s="245" t="s">
        <v>243</v>
      </c>
      <c r="E486" s="256" t="s">
        <v>1</v>
      </c>
      <c r="F486" s="257" t="s">
        <v>2835</v>
      </c>
      <c r="G486" s="255"/>
      <c r="H486" s="258">
        <v>8.9369999999999994</v>
      </c>
      <c r="I486" s="259"/>
      <c r="J486" s="255"/>
      <c r="K486" s="255"/>
      <c r="L486" s="260"/>
      <c r="M486" s="261"/>
      <c r="N486" s="262"/>
      <c r="O486" s="262"/>
      <c r="P486" s="262"/>
      <c r="Q486" s="262"/>
      <c r="R486" s="262"/>
      <c r="S486" s="262"/>
      <c r="T486" s="263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64" t="s">
        <v>243</v>
      </c>
      <c r="AU486" s="264" t="s">
        <v>85</v>
      </c>
      <c r="AV486" s="14" t="s">
        <v>85</v>
      </c>
      <c r="AW486" s="14" t="s">
        <v>32</v>
      </c>
      <c r="AX486" s="14" t="s">
        <v>76</v>
      </c>
      <c r="AY486" s="264" t="s">
        <v>203</v>
      </c>
    </row>
    <row r="487" s="15" customFormat="1">
      <c r="A487" s="15"/>
      <c r="B487" s="265"/>
      <c r="C487" s="266"/>
      <c r="D487" s="245" t="s">
        <v>243</v>
      </c>
      <c r="E487" s="267" t="s">
        <v>1</v>
      </c>
      <c r="F487" s="268" t="s">
        <v>247</v>
      </c>
      <c r="G487" s="266"/>
      <c r="H487" s="269">
        <v>62.938000000000002</v>
      </c>
      <c r="I487" s="270"/>
      <c r="J487" s="266"/>
      <c r="K487" s="266"/>
      <c r="L487" s="271"/>
      <c r="M487" s="272"/>
      <c r="N487" s="273"/>
      <c r="O487" s="273"/>
      <c r="P487" s="273"/>
      <c r="Q487" s="273"/>
      <c r="R487" s="273"/>
      <c r="S487" s="273"/>
      <c r="T487" s="274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T487" s="275" t="s">
        <v>243</v>
      </c>
      <c r="AU487" s="275" t="s">
        <v>85</v>
      </c>
      <c r="AV487" s="15" t="s">
        <v>209</v>
      </c>
      <c r="AW487" s="15" t="s">
        <v>32</v>
      </c>
      <c r="AX487" s="15" t="s">
        <v>83</v>
      </c>
      <c r="AY487" s="275" t="s">
        <v>203</v>
      </c>
    </row>
    <row r="488" s="2" customFormat="1" ht="21.75" customHeight="1">
      <c r="A488" s="39"/>
      <c r="B488" s="40"/>
      <c r="C488" s="229" t="s">
        <v>327</v>
      </c>
      <c r="D488" s="229" t="s">
        <v>205</v>
      </c>
      <c r="E488" s="230" t="s">
        <v>2836</v>
      </c>
      <c r="F488" s="231" t="s">
        <v>2837</v>
      </c>
      <c r="G488" s="232" t="s">
        <v>213</v>
      </c>
      <c r="H488" s="233">
        <v>40.200000000000003</v>
      </c>
      <c r="I488" s="234"/>
      <c r="J488" s="235">
        <f>ROUND(I488*H488,2)</f>
        <v>0</v>
      </c>
      <c r="K488" s="236"/>
      <c r="L488" s="45"/>
      <c r="M488" s="237" t="s">
        <v>1</v>
      </c>
      <c r="N488" s="238" t="s">
        <v>41</v>
      </c>
      <c r="O488" s="92"/>
      <c r="P488" s="239">
        <f>O488*H488</f>
        <v>0</v>
      </c>
      <c r="Q488" s="239">
        <v>0</v>
      </c>
      <c r="R488" s="239">
        <f>Q488*H488</f>
        <v>0</v>
      </c>
      <c r="S488" s="239">
        <v>0</v>
      </c>
      <c r="T488" s="240">
        <f>S488*H488</f>
        <v>0</v>
      </c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R488" s="241" t="s">
        <v>209</v>
      </c>
      <c r="AT488" s="241" t="s">
        <v>205</v>
      </c>
      <c r="AU488" s="241" t="s">
        <v>85</v>
      </c>
      <c r="AY488" s="18" t="s">
        <v>203</v>
      </c>
      <c r="BE488" s="242">
        <f>IF(N488="základní",J488,0)</f>
        <v>0</v>
      </c>
      <c r="BF488" s="242">
        <f>IF(N488="snížená",J488,0)</f>
        <v>0</v>
      </c>
      <c r="BG488" s="242">
        <f>IF(N488="zákl. přenesená",J488,0)</f>
        <v>0</v>
      </c>
      <c r="BH488" s="242">
        <f>IF(N488="sníž. přenesená",J488,0)</f>
        <v>0</v>
      </c>
      <c r="BI488" s="242">
        <f>IF(N488="nulová",J488,0)</f>
        <v>0</v>
      </c>
      <c r="BJ488" s="18" t="s">
        <v>83</v>
      </c>
      <c r="BK488" s="242">
        <f>ROUND(I488*H488,2)</f>
        <v>0</v>
      </c>
      <c r="BL488" s="18" t="s">
        <v>209</v>
      </c>
      <c r="BM488" s="241" t="s">
        <v>1705</v>
      </c>
    </row>
    <row r="489" s="14" customFormat="1">
      <c r="A489" s="14"/>
      <c r="B489" s="254"/>
      <c r="C489" s="255"/>
      <c r="D489" s="245" t="s">
        <v>243</v>
      </c>
      <c r="E489" s="256" t="s">
        <v>1</v>
      </c>
      <c r="F489" s="257" t="s">
        <v>2777</v>
      </c>
      <c r="G489" s="255"/>
      <c r="H489" s="258">
        <v>40.200000000000003</v>
      </c>
      <c r="I489" s="259"/>
      <c r="J489" s="255"/>
      <c r="K489" s="255"/>
      <c r="L489" s="260"/>
      <c r="M489" s="261"/>
      <c r="N489" s="262"/>
      <c r="O489" s="262"/>
      <c r="P489" s="262"/>
      <c r="Q489" s="262"/>
      <c r="R489" s="262"/>
      <c r="S489" s="262"/>
      <c r="T489" s="263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64" t="s">
        <v>243</v>
      </c>
      <c r="AU489" s="264" t="s">
        <v>85</v>
      </c>
      <c r="AV489" s="14" t="s">
        <v>85</v>
      </c>
      <c r="AW489" s="14" t="s">
        <v>32</v>
      </c>
      <c r="AX489" s="14" t="s">
        <v>76</v>
      </c>
      <c r="AY489" s="264" t="s">
        <v>203</v>
      </c>
    </row>
    <row r="490" s="15" customFormat="1">
      <c r="A490" s="15"/>
      <c r="B490" s="265"/>
      <c r="C490" s="266"/>
      <c r="D490" s="245" t="s">
        <v>243</v>
      </c>
      <c r="E490" s="267" t="s">
        <v>1</v>
      </c>
      <c r="F490" s="268" t="s">
        <v>247</v>
      </c>
      <c r="G490" s="266"/>
      <c r="H490" s="269">
        <v>40.200000000000003</v>
      </c>
      <c r="I490" s="270"/>
      <c r="J490" s="266"/>
      <c r="K490" s="266"/>
      <c r="L490" s="271"/>
      <c r="M490" s="272"/>
      <c r="N490" s="273"/>
      <c r="O490" s="273"/>
      <c r="P490" s="273"/>
      <c r="Q490" s="273"/>
      <c r="R490" s="273"/>
      <c r="S490" s="273"/>
      <c r="T490" s="274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T490" s="275" t="s">
        <v>243</v>
      </c>
      <c r="AU490" s="275" t="s">
        <v>85</v>
      </c>
      <c r="AV490" s="15" t="s">
        <v>209</v>
      </c>
      <c r="AW490" s="15" t="s">
        <v>32</v>
      </c>
      <c r="AX490" s="15" t="s">
        <v>83</v>
      </c>
      <c r="AY490" s="275" t="s">
        <v>203</v>
      </c>
    </row>
    <row r="491" s="2" customFormat="1" ht="24.15" customHeight="1">
      <c r="A491" s="39"/>
      <c r="B491" s="40"/>
      <c r="C491" s="229" t="s">
        <v>763</v>
      </c>
      <c r="D491" s="229" t="s">
        <v>205</v>
      </c>
      <c r="E491" s="230" t="s">
        <v>2838</v>
      </c>
      <c r="F491" s="231" t="s">
        <v>2839</v>
      </c>
      <c r="G491" s="232" t="s">
        <v>213</v>
      </c>
      <c r="H491" s="233">
        <v>80.400000000000006</v>
      </c>
      <c r="I491" s="234"/>
      <c r="J491" s="235">
        <f>ROUND(I491*H491,2)</f>
        <v>0</v>
      </c>
      <c r="K491" s="236"/>
      <c r="L491" s="45"/>
      <c r="M491" s="237" t="s">
        <v>1</v>
      </c>
      <c r="N491" s="238" t="s">
        <v>41</v>
      </c>
      <c r="O491" s="92"/>
      <c r="P491" s="239">
        <f>O491*H491</f>
        <v>0</v>
      </c>
      <c r="Q491" s="239">
        <v>0</v>
      </c>
      <c r="R491" s="239">
        <f>Q491*H491</f>
        <v>0</v>
      </c>
      <c r="S491" s="239">
        <v>0</v>
      </c>
      <c r="T491" s="240">
        <f>S491*H491</f>
        <v>0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241" t="s">
        <v>209</v>
      </c>
      <c r="AT491" s="241" t="s">
        <v>205</v>
      </c>
      <c r="AU491" s="241" t="s">
        <v>85</v>
      </c>
      <c r="AY491" s="18" t="s">
        <v>203</v>
      </c>
      <c r="BE491" s="242">
        <f>IF(N491="základní",J491,0)</f>
        <v>0</v>
      </c>
      <c r="BF491" s="242">
        <f>IF(N491="snížená",J491,0)</f>
        <v>0</v>
      </c>
      <c r="BG491" s="242">
        <f>IF(N491="zákl. přenesená",J491,0)</f>
        <v>0</v>
      </c>
      <c r="BH491" s="242">
        <f>IF(N491="sníž. přenesená",J491,0)</f>
        <v>0</v>
      </c>
      <c r="BI491" s="242">
        <f>IF(N491="nulová",J491,0)</f>
        <v>0</v>
      </c>
      <c r="BJ491" s="18" t="s">
        <v>83</v>
      </c>
      <c r="BK491" s="242">
        <f>ROUND(I491*H491,2)</f>
        <v>0</v>
      </c>
      <c r="BL491" s="18" t="s">
        <v>209</v>
      </c>
      <c r="BM491" s="241" t="s">
        <v>1708</v>
      </c>
    </row>
    <row r="492" s="14" customFormat="1">
      <c r="A492" s="14"/>
      <c r="B492" s="254"/>
      <c r="C492" s="255"/>
      <c r="D492" s="245" t="s">
        <v>243</v>
      </c>
      <c r="E492" s="256" t="s">
        <v>1</v>
      </c>
      <c r="F492" s="257" t="s">
        <v>2840</v>
      </c>
      <c r="G492" s="255"/>
      <c r="H492" s="258">
        <v>80.400000000000006</v>
      </c>
      <c r="I492" s="259"/>
      <c r="J492" s="255"/>
      <c r="K492" s="255"/>
      <c r="L492" s="260"/>
      <c r="M492" s="261"/>
      <c r="N492" s="262"/>
      <c r="O492" s="262"/>
      <c r="P492" s="262"/>
      <c r="Q492" s="262"/>
      <c r="R492" s="262"/>
      <c r="S492" s="262"/>
      <c r="T492" s="263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64" t="s">
        <v>243</v>
      </c>
      <c r="AU492" s="264" t="s">
        <v>85</v>
      </c>
      <c r="AV492" s="14" t="s">
        <v>85</v>
      </c>
      <c r="AW492" s="14" t="s">
        <v>32</v>
      </c>
      <c r="AX492" s="14" t="s">
        <v>76</v>
      </c>
      <c r="AY492" s="264" t="s">
        <v>203</v>
      </c>
    </row>
    <row r="493" s="15" customFormat="1">
      <c r="A493" s="15"/>
      <c r="B493" s="265"/>
      <c r="C493" s="266"/>
      <c r="D493" s="245" t="s">
        <v>243</v>
      </c>
      <c r="E493" s="267" t="s">
        <v>1</v>
      </c>
      <c r="F493" s="268" t="s">
        <v>247</v>
      </c>
      <c r="G493" s="266"/>
      <c r="H493" s="269">
        <v>80.400000000000006</v>
      </c>
      <c r="I493" s="270"/>
      <c r="J493" s="266"/>
      <c r="K493" s="266"/>
      <c r="L493" s="271"/>
      <c r="M493" s="272"/>
      <c r="N493" s="273"/>
      <c r="O493" s="273"/>
      <c r="P493" s="273"/>
      <c r="Q493" s="273"/>
      <c r="R493" s="273"/>
      <c r="S493" s="273"/>
      <c r="T493" s="274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T493" s="275" t="s">
        <v>243</v>
      </c>
      <c r="AU493" s="275" t="s">
        <v>85</v>
      </c>
      <c r="AV493" s="15" t="s">
        <v>209</v>
      </c>
      <c r="AW493" s="15" t="s">
        <v>32</v>
      </c>
      <c r="AX493" s="15" t="s">
        <v>83</v>
      </c>
      <c r="AY493" s="275" t="s">
        <v>203</v>
      </c>
    </row>
    <row r="494" s="2" customFormat="1" ht="33" customHeight="1">
      <c r="A494" s="39"/>
      <c r="B494" s="40"/>
      <c r="C494" s="229" t="s">
        <v>771</v>
      </c>
      <c r="D494" s="229" t="s">
        <v>205</v>
      </c>
      <c r="E494" s="230" t="s">
        <v>459</v>
      </c>
      <c r="F494" s="231" t="s">
        <v>460</v>
      </c>
      <c r="G494" s="232" t="s">
        <v>208</v>
      </c>
      <c r="H494" s="233">
        <v>49.009999999999998</v>
      </c>
      <c r="I494" s="234"/>
      <c r="J494" s="235">
        <f>ROUND(I494*H494,2)</f>
        <v>0</v>
      </c>
      <c r="K494" s="236"/>
      <c r="L494" s="45"/>
      <c r="M494" s="237" t="s">
        <v>1</v>
      </c>
      <c r="N494" s="238" t="s">
        <v>41</v>
      </c>
      <c r="O494" s="92"/>
      <c r="P494" s="239">
        <f>O494*H494</f>
        <v>0</v>
      </c>
      <c r="Q494" s="239">
        <v>0</v>
      </c>
      <c r="R494" s="239">
        <f>Q494*H494</f>
        <v>0</v>
      </c>
      <c r="S494" s="239">
        <v>0.043999999999999997</v>
      </c>
      <c r="T494" s="240">
        <f>S494*H494</f>
        <v>2.1564399999999999</v>
      </c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R494" s="241" t="s">
        <v>209</v>
      </c>
      <c r="AT494" s="241" t="s">
        <v>205</v>
      </c>
      <c r="AU494" s="241" t="s">
        <v>85</v>
      </c>
      <c r="AY494" s="18" t="s">
        <v>203</v>
      </c>
      <c r="BE494" s="242">
        <f>IF(N494="základní",J494,0)</f>
        <v>0</v>
      </c>
      <c r="BF494" s="242">
        <f>IF(N494="snížená",J494,0)</f>
        <v>0</v>
      </c>
      <c r="BG494" s="242">
        <f>IF(N494="zákl. přenesená",J494,0)</f>
        <v>0</v>
      </c>
      <c r="BH494" s="242">
        <f>IF(N494="sníž. přenesená",J494,0)</f>
        <v>0</v>
      </c>
      <c r="BI494" s="242">
        <f>IF(N494="nulová",J494,0)</f>
        <v>0</v>
      </c>
      <c r="BJ494" s="18" t="s">
        <v>83</v>
      </c>
      <c r="BK494" s="242">
        <f>ROUND(I494*H494,2)</f>
        <v>0</v>
      </c>
      <c r="BL494" s="18" t="s">
        <v>209</v>
      </c>
      <c r="BM494" s="241" t="s">
        <v>1711</v>
      </c>
    </row>
    <row r="495" s="2" customFormat="1" ht="33" customHeight="1">
      <c r="A495" s="39"/>
      <c r="B495" s="40"/>
      <c r="C495" s="229" t="s">
        <v>776</v>
      </c>
      <c r="D495" s="229" t="s">
        <v>205</v>
      </c>
      <c r="E495" s="230" t="s">
        <v>463</v>
      </c>
      <c r="F495" s="231" t="s">
        <v>464</v>
      </c>
      <c r="G495" s="232" t="s">
        <v>208</v>
      </c>
      <c r="H495" s="233">
        <v>110.58</v>
      </c>
      <c r="I495" s="234"/>
      <c r="J495" s="235">
        <f>ROUND(I495*H495,2)</f>
        <v>0</v>
      </c>
      <c r="K495" s="236"/>
      <c r="L495" s="45"/>
      <c r="M495" s="237" t="s">
        <v>1</v>
      </c>
      <c r="N495" s="238" t="s">
        <v>41</v>
      </c>
      <c r="O495" s="92"/>
      <c r="P495" s="239">
        <f>O495*H495</f>
        <v>0</v>
      </c>
      <c r="Q495" s="239">
        <v>0</v>
      </c>
      <c r="R495" s="239">
        <f>Q495*H495</f>
        <v>0</v>
      </c>
      <c r="S495" s="239">
        <v>0.029000000000000001</v>
      </c>
      <c r="T495" s="240">
        <f>S495*H495</f>
        <v>3.20682</v>
      </c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R495" s="241" t="s">
        <v>209</v>
      </c>
      <c r="AT495" s="241" t="s">
        <v>205</v>
      </c>
      <c r="AU495" s="241" t="s">
        <v>85</v>
      </c>
      <c r="AY495" s="18" t="s">
        <v>203</v>
      </c>
      <c r="BE495" s="242">
        <f>IF(N495="základní",J495,0)</f>
        <v>0</v>
      </c>
      <c r="BF495" s="242">
        <f>IF(N495="snížená",J495,0)</f>
        <v>0</v>
      </c>
      <c r="BG495" s="242">
        <f>IF(N495="zákl. přenesená",J495,0)</f>
        <v>0</v>
      </c>
      <c r="BH495" s="242">
        <f>IF(N495="sníž. přenesená",J495,0)</f>
        <v>0</v>
      </c>
      <c r="BI495" s="242">
        <f>IF(N495="nulová",J495,0)</f>
        <v>0</v>
      </c>
      <c r="BJ495" s="18" t="s">
        <v>83</v>
      </c>
      <c r="BK495" s="242">
        <f>ROUND(I495*H495,2)</f>
        <v>0</v>
      </c>
      <c r="BL495" s="18" t="s">
        <v>209</v>
      </c>
      <c r="BM495" s="241" t="s">
        <v>1714</v>
      </c>
    </row>
    <row r="496" s="2" customFormat="1" ht="21.75" customHeight="1">
      <c r="A496" s="39"/>
      <c r="B496" s="40"/>
      <c r="C496" s="229" t="s">
        <v>783</v>
      </c>
      <c r="D496" s="229" t="s">
        <v>205</v>
      </c>
      <c r="E496" s="230" t="s">
        <v>467</v>
      </c>
      <c r="F496" s="231" t="s">
        <v>468</v>
      </c>
      <c r="G496" s="232" t="s">
        <v>213</v>
      </c>
      <c r="H496" s="233">
        <v>73.099999999999994</v>
      </c>
      <c r="I496" s="234"/>
      <c r="J496" s="235">
        <f>ROUND(I496*H496,2)</f>
        <v>0</v>
      </c>
      <c r="K496" s="236"/>
      <c r="L496" s="45"/>
      <c r="M496" s="237" t="s">
        <v>1</v>
      </c>
      <c r="N496" s="238" t="s">
        <v>41</v>
      </c>
      <c r="O496" s="92"/>
      <c r="P496" s="239">
        <f>O496*H496</f>
        <v>0</v>
      </c>
      <c r="Q496" s="239">
        <v>0</v>
      </c>
      <c r="R496" s="239">
        <f>Q496*H496</f>
        <v>0</v>
      </c>
      <c r="S496" s="239">
        <v>0.044999999999999998</v>
      </c>
      <c r="T496" s="240">
        <f>S496*H496</f>
        <v>3.2894999999999994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241" t="s">
        <v>209</v>
      </c>
      <c r="AT496" s="241" t="s">
        <v>205</v>
      </c>
      <c r="AU496" s="241" t="s">
        <v>85</v>
      </c>
      <c r="AY496" s="18" t="s">
        <v>203</v>
      </c>
      <c r="BE496" s="242">
        <f>IF(N496="základní",J496,0)</f>
        <v>0</v>
      </c>
      <c r="BF496" s="242">
        <f>IF(N496="snížená",J496,0)</f>
        <v>0</v>
      </c>
      <c r="BG496" s="242">
        <f>IF(N496="zákl. přenesená",J496,0)</f>
        <v>0</v>
      </c>
      <c r="BH496" s="242">
        <f>IF(N496="sníž. přenesená",J496,0)</f>
        <v>0</v>
      </c>
      <c r="BI496" s="242">
        <f>IF(N496="nulová",J496,0)</f>
        <v>0</v>
      </c>
      <c r="BJ496" s="18" t="s">
        <v>83</v>
      </c>
      <c r="BK496" s="242">
        <f>ROUND(I496*H496,2)</f>
        <v>0</v>
      </c>
      <c r="BL496" s="18" t="s">
        <v>209</v>
      </c>
      <c r="BM496" s="241" t="s">
        <v>469</v>
      </c>
    </row>
    <row r="497" s="13" customFormat="1">
      <c r="A497" s="13"/>
      <c r="B497" s="243"/>
      <c r="C497" s="244"/>
      <c r="D497" s="245" t="s">
        <v>243</v>
      </c>
      <c r="E497" s="246" t="s">
        <v>1</v>
      </c>
      <c r="F497" s="247" t="s">
        <v>449</v>
      </c>
      <c r="G497" s="244"/>
      <c r="H497" s="246" t="s">
        <v>1</v>
      </c>
      <c r="I497" s="248"/>
      <c r="J497" s="244"/>
      <c r="K497" s="244"/>
      <c r="L497" s="249"/>
      <c r="M497" s="250"/>
      <c r="N497" s="251"/>
      <c r="O497" s="251"/>
      <c r="P497" s="251"/>
      <c r="Q497" s="251"/>
      <c r="R497" s="251"/>
      <c r="S497" s="251"/>
      <c r="T497" s="252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53" t="s">
        <v>243</v>
      </c>
      <c r="AU497" s="253" t="s">
        <v>85</v>
      </c>
      <c r="AV497" s="13" t="s">
        <v>83</v>
      </c>
      <c r="AW497" s="13" t="s">
        <v>32</v>
      </c>
      <c r="AX497" s="13" t="s">
        <v>76</v>
      </c>
      <c r="AY497" s="253" t="s">
        <v>203</v>
      </c>
    </row>
    <row r="498" s="14" customFormat="1">
      <c r="A498" s="14"/>
      <c r="B498" s="254"/>
      <c r="C498" s="255"/>
      <c r="D498" s="245" t="s">
        <v>243</v>
      </c>
      <c r="E498" s="256" t="s">
        <v>1</v>
      </c>
      <c r="F498" s="257" t="s">
        <v>2841</v>
      </c>
      <c r="G498" s="255"/>
      <c r="H498" s="258">
        <v>73.099999999999994</v>
      </c>
      <c r="I498" s="259"/>
      <c r="J498" s="255"/>
      <c r="K498" s="255"/>
      <c r="L498" s="260"/>
      <c r="M498" s="261"/>
      <c r="N498" s="262"/>
      <c r="O498" s="262"/>
      <c r="P498" s="262"/>
      <c r="Q498" s="262"/>
      <c r="R498" s="262"/>
      <c r="S498" s="262"/>
      <c r="T498" s="263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64" t="s">
        <v>243</v>
      </c>
      <c r="AU498" s="264" t="s">
        <v>85</v>
      </c>
      <c r="AV498" s="14" t="s">
        <v>85</v>
      </c>
      <c r="AW498" s="14" t="s">
        <v>32</v>
      </c>
      <c r="AX498" s="14" t="s">
        <v>76</v>
      </c>
      <c r="AY498" s="264" t="s">
        <v>203</v>
      </c>
    </row>
    <row r="499" s="15" customFormat="1">
      <c r="A499" s="15"/>
      <c r="B499" s="265"/>
      <c r="C499" s="266"/>
      <c r="D499" s="245" t="s">
        <v>243</v>
      </c>
      <c r="E499" s="267" t="s">
        <v>1</v>
      </c>
      <c r="F499" s="268" t="s">
        <v>247</v>
      </c>
      <c r="G499" s="266"/>
      <c r="H499" s="269">
        <v>73.099999999999994</v>
      </c>
      <c r="I499" s="270"/>
      <c r="J499" s="266"/>
      <c r="K499" s="266"/>
      <c r="L499" s="271"/>
      <c r="M499" s="272"/>
      <c r="N499" s="273"/>
      <c r="O499" s="273"/>
      <c r="P499" s="273"/>
      <c r="Q499" s="273"/>
      <c r="R499" s="273"/>
      <c r="S499" s="273"/>
      <c r="T499" s="274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T499" s="275" t="s">
        <v>243</v>
      </c>
      <c r="AU499" s="275" t="s">
        <v>85</v>
      </c>
      <c r="AV499" s="15" t="s">
        <v>209</v>
      </c>
      <c r="AW499" s="15" t="s">
        <v>32</v>
      </c>
      <c r="AX499" s="15" t="s">
        <v>83</v>
      </c>
      <c r="AY499" s="275" t="s">
        <v>203</v>
      </c>
    </row>
    <row r="500" s="2" customFormat="1" ht="24.15" customHeight="1">
      <c r="A500" s="39"/>
      <c r="B500" s="40"/>
      <c r="C500" s="229" t="s">
        <v>788</v>
      </c>
      <c r="D500" s="229" t="s">
        <v>205</v>
      </c>
      <c r="E500" s="230" t="s">
        <v>471</v>
      </c>
      <c r="F500" s="231" t="s">
        <v>472</v>
      </c>
      <c r="G500" s="232" t="s">
        <v>213</v>
      </c>
      <c r="H500" s="233">
        <v>407.69999999999999</v>
      </c>
      <c r="I500" s="234"/>
      <c r="J500" s="235">
        <f>ROUND(I500*H500,2)</f>
        <v>0</v>
      </c>
      <c r="K500" s="236"/>
      <c r="L500" s="45"/>
      <c r="M500" s="237" t="s">
        <v>1</v>
      </c>
      <c r="N500" s="238" t="s">
        <v>41</v>
      </c>
      <c r="O500" s="92"/>
      <c r="P500" s="239">
        <f>O500*H500</f>
        <v>0</v>
      </c>
      <c r="Q500" s="239">
        <v>0</v>
      </c>
      <c r="R500" s="239">
        <f>Q500*H500</f>
        <v>0</v>
      </c>
      <c r="S500" s="239">
        <v>0.035000000000000003</v>
      </c>
      <c r="T500" s="240">
        <f>S500*H500</f>
        <v>14.269500000000001</v>
      </c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R500" s="241" t="s">
        <v>209</v>
      </c>
      <c r="AT500" s="241" t="s">
        <v>205</v>
      </c>
      <c r="AU500" s="241" t="s">
        <v>85</v>
      </c>
      <c r="AY500" s="18" t="s">
        <v>203</v>
      </c>
      <c r="BE500" s="242">
        <f>IF(N500="základní",J500,0)</f>
        <v>0</v>
      </c>
      <c r="BF500" s="242">
        <f>IF(N500="snížená",J500,0)</f>
        <v>0</v>
      </c>
      <c r="BG500" s="242">
        <f>IF(N500="zákl. přenesená",J500,0)</f>
        <v>0</v>
      </c>
      <c r="BH500" s="242">
        <f>IF(N500="sníž. přenesená",J500,0)</f>
        <v>0</v>
      </c>
      <c r="BI500" s="242">
        <f>IF(N500="nulová",J500,0)</f>
        <v>0</v>
      </c>
      <c r="BJ500" s="18" t="s">
        <v>83</v>
      </c>
      <c r="BK500" s="242">
        <f>ROUND(I500*H500,2)</f>
        <v>0</v>
      </c>
      <c r="BL500" s="18" t="s">
        <v>209</v>
      </c>
      <c r="BM500" s="241" t="s">
        <v>473</v>
      </c>
    </row>
    <row r="501" s="2" customFormat="1">
      <c r="A501" s="39"/>
      <c r="B501" s="40"/>
      <c r="C501" s="41"/>
      <c r="D501" s="245" t="s">
        <v>474</v>
      </c>
      <c r="E501" s="41"/>
      <c r="F501" s="276" t="s">
        <v>475</v>
      </c>
      <c r="G501" s="41"/>
      <c r="H501" s="41"/>
      <c r="I501" s="277"/>
      <c r="J501" s="41"/>
      <c r="K501" s="41"/>
      <c r="L501" s="45"/>
      <c r="M501" s="278"/>
      <c r="N501" s="279"/>
      <c r="O501" s="92"/>
      <c r="P501" s="92"/>
      <c r="Q501" s="92"/>
      <c r="R501" s="92"/>
      <c r="S501" s="92"/>
      <c r="T501" s="93"/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T501" s="18" t="s">
        <v>474</v>
      </c>
      <c r="AU501" s="18" t="s">
        <v>85</v>
      </c>
    </row>
    <row r="502" s="14" customFormat="1">
      <c r="A502" s="14"/>
      <c r="B502" s="254"/>
      <c r="C502" s="255"/>
      <c r="D502" s="245" t="s">
        <v>243</v>
      </c>
      <c r="E502" s="256" t="s">
        <v>1</v>
      </c>
      <c r="F502" s="257" t="s">
        <v>2842</v>
      </c>
      <c r="G502" s="255"/>
      <c r="H502" s="258">
        <v>407.69999999999999</v>
      </c>
      <c r="I502" s="259"/>
      <c r="J502" s="255"/>
      <c r="K502" s="255"/>
      <c r="L502" s="260"/>
      <c r="M502" s="261"/>
      <c r="N502" s="262"/>
      <c r="O502" s="262"/>
      <c r="P502" s="262"/>
      <c r="Q502" s="262"/>
      <c r="R502" s="262"/>
      <c r="S502" s="262"/>
      <c r="T502" s="263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64" t="s">
        <v>243</v>
      </c>
      <c r="AU502" s="264" t="s">
        <v>85</v>
      </c>
      <c r="AV502" s="14" t="s">
        <v>85</v>
      </c>
      <c r="AW502" s="14" t="s">
        <v>32</v>
      </c>
      <c r="AX502" s="14" t="s">
        <v>76</v>
      </c>
      <c r="AY502" s="264" t="s">
        <v>203</v>
      </c>
    </row>
    <row r="503" s="15" customFormat="1">
      <c r="A503" s="15"/>
      <c r="B503" s="265"/>
      <c r="C503" s="266"/>
      <c r="D503" s="245" t="s">
        <v>243</v>
      </c>
      <c r="E503" s="267" t="s">
        <v>1</v>
      </c>
      <c r="F503" s="268" t="s">
        <v>247</v>
      </c>
      <c r="G503" s="266"/>
      <c r="H503" s="269">
        <v>407.69999999999999</v>
      </c>
      <c r="I503" s="270"/>
      <c r="J503" s="266"/>
      <c r="K503" s="266"/>
      <c r="L503" s="271"/>
      <c r="M503" s="272"/>
      <c r="N503" s="273"/>
      <c r="O503" s="273"/>
      <c r="P503" s="273"/>
      <c r="Q503" s="273"/>
      <c r="R503" s="273"/>
      <c r="S503" s="273"/>
      <c r="T503" s="274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T503" s="275" t="s">
        <v>243</v>
      </c>
      <c r="AU503" s="275" t="s">
        <v>85</v>
      </c>
      <c r="AV503" s="15" t="s">
        <v>209</v>
      </c>
      <c r="AW503" s="15" t="s">
        <v>32</v>
      </c>
      <c r="AX503" s="15" t="s">
        <v>83</v>
      </c>
      <c r="AY503" s="275" t="s">
        <v>203</v>
      </c>
    </row>
    <row r="504" s="2" customFormat="1" ht="24.15" customHeight="1">
      <c r="A504" s="39"/>
      <c r="B504" s="40"/>
      <c r="C504" s="229" t="s">
        <v>794</v>
      </c>
      <c r="D504" s="229" t="s">
        <v>205</v>
      </c>
      <c r="E504" s="230" t="s">
        <v>483</v>
      </c>
      <c r="F504" s="231" t="s">
        <v>484</v>
      </c>
      <c r="G504" s="232" t="s">
        <v>208</v>
      </c>
      <c r="H504" s="233">
        <v>45.990000000000002</v>
      </c>
      <c r="I504" s="234"/>
      <c r="J504" s="235">
        <f>ROUND(I504*H504,2)</f>
        <v>0</v>
      </c>
      <c r="K504" s="236"/>
      <c r="L504" s="45"/>
      <c r="M504" s="237" t="s">
        <v>1</v>
      </c>
      <c r="N504" s="238" t="s">
        <v>41</v>
      </c>
      <c r="O504" s="92"/>
      <c r="P504" s="239">
        <f>O504*H504</f>
        <v>0</v>
      </c>
      <c r="Q504" s="239">
        <v>0</v>
      </c>
      <c r="R504" s="239">
        <f>Q504*H504</f>
        <v>0</v>
      </c>
      <c r="S504" s="239">
        <v>1.3999999999999999</v>
      </c>
      <c r="T504" s="240">
        <f>S504*H504</f>
        <v>64.385999999999996</v>
      </c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R504" s="241" t="s">
        <v>209</v>
      </c>
      <c r="AT504" s="241" t="s">
        <v>205</v>
      </c>
      <c r="AU504" s="241" t="s">
        <v>85</v>
      </c>
      <c r="AY504" s="18" t="s">
        <v>203</v>
      </c>
      <c r="BE504" s="242">
        <f>IF(N504="základní",J504,0)</f>
        <v>0</v>
      </c>
      <c r="BF504" s="242">
        <f>IF(N504="snížená",J504,0)</f>
        <v>0</v>
      </c>
      <c r="BG504" s="242">
        <f>IF(N504="zákl. přenesená",J504,0)</f>
        <v>0</v>
      </c>
      <c r="BH504" s="242">
        <f>IF(N504="sníž. přenesená",J504,0)</f>
        <v>0</v>
      </c>
      <c r="BI504" s="242">
        <f>IF(N504="nulová",J504,0)</f>
        <v>0</v>
      </c>
      <c r="BJ504" s="18" t="s">
        <v>83</v>
      </c>
      <c r="BK504" s="242">
        <f>ROUND(I504*H504,2)</f>
        <v>0</v>
      </c>
      <c r="BL504" s="18" t="s">
        <v>209</v>
      </c>
      <c r="BM504" s="241" t="s">
        <v>485</v>
      </c>
    </row>
    <row r="505" s="13" customFormat="1">
      <c r="A505" s="13"/>
      <c r="B505" s="243"/>
      <c r="C505" s="244"/>
      <c r="D505" s="245" t="s">
        <v>243</v>
      </c>
      <c r="E505" s="246" t="s">
        <v>1</v>
      </c>
      <c r="F505" s="247" t="s">
        <v>449</v>
      </c>
      <c r="G505" s="244"/>
      <c r="H505" s="246" t="s">
        <v>1</v>
      </c>
      <c r="I505" s="248"/>
      <c r="J505" s="244"/>
      <c r="K505" s="244"/>
      <c r="L505" s="249"/>
      <c r="M505" s="250"/>
      <c r="N505" s="251"/>
      <c r="O505" s="251"/>
      <c r="P505" s="251"/>
      <c r="Q505" s="251"/>
      <c r="R505" s="251"/>
      <c r="S505" s="251"/>
      <c r="T505" s="252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53" t="s">
        <v>243</v>
      </c>
      <c r="AU505" s="253" t="s">
        <v>85</v>
      </c>
      <c r="AV505" s="13" t="s">
        <v>83</v>
      </c>
      <c r="AW505" s="13" t="s">
        <v>32</v>
      </c>
      <c r="AX505" s="13" t="s">
        <v>76</v>
      </c>
      <c r="AY505" s="253" t="s">
        <v>203</v>
      </c>
    </row>
    <row r="506" s="14" customFormat="1">
      <c r="A506" s="14"/>
      <c r="B506" s="254"/>
      <c r="C506" s="255"/>
      <c r="D506" s="245" t="s">
        <v>243</v>
      </c>
      <c r="E506" s="256" t="s">
        <v>1</v>
      </c>
      <c r="F506" s="257" t="s">
        <v>2843</v>
      </c>
      <c r="G506" s="255"/>
      <c r="H506" s="258">
        <v>8.6699999999999999</v>
      </c>
      <c r="I506" s="259"/>
      <c r="J506" s="255"/>
      <c r="K506" s="255"/>
      <c r="L506" s="260"/>
      <c r="M506" s="261"/>
      <c r="N506" s="262"/>
      <c r="O506" s="262"/>
      <c r="P506" s="262"/>
      <c r="Q506" s="262"/>
      <c r="R506" s="262"/>
      <c r="S506" s="262"/>
      <c r="T506" s="263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64" t="s">
        <v>243</v>
      </c>
      <c r="AU506" s="264" t="s">
        <v>85</v>
      </c>
      <c r="AV506" s="14" t="s">
        <v>85</v>
      </c>
      <c r="AW506" s="14" t="s">
        <v>32</v>
      </c>
      <c r="AX506" s="14" t="s">
        <v>76</v>
      </c>
      <c r="AY506" s="264" t="s">
        <v>203</v>
      </c>
    </row>
    <row r="507" s="14" customFormat="1">
      <c r="A507" s="14"/>
      <c r="B507" s="254"/>
      <c r="C507" s="255"/>
      <c r="D507" s="245" t="s">
        <v>243</v>
      </c>
      <c r="E507" s="256" t="s">
        <v>1</v>
      </c>
      <c r="F507" s="257" t="s">
        <v>2844</v>
      </c>
      <c r="G507" s="255"/>
      <c r="H507" s="258">
        <v>37.32</v>
      </c>
      <c r="I507" s="259"/>
      <c r="J507" s="255"/>
      <c r="K507" s="255"/>
      <c r="L507" s="260"/>
      <c r="M507" s="261"/>
      <c r="N507" s="262"/>
      <c r="O507" s="262"/>
      <c r="P507" s="262"/>
      <c r="Q507" s="262"/>
      <c r="R507" s="262"/>
      <c r="S507" s="262"/>
      <c r="T507" s="263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64" t="s">
        <v>243</v>
      </c>
      <c r="AU507" s="264" t="s">
        <v>85</v>
      </c>
      <c r="AV507" s="14" t="s">
        <v>85</v>
      </c>
      <c r="AW507" s="14" t="s">
        <v>32</v>
      </c>
      <c r="AX507" s="14" t="s">
        <v>76</v>
      </c>
      <c r="AY507" s="264" t="s">
        <v>203</v>
      </c>
    </row>
    <row r="508" s="15" customFormat="1">
      <c r="A508" s="15"/>
      <c r="B508" s="265"/>
      <c r="C508" s="266"/>
      <c r="D508" s="245" t="s">
        <v>243</v>
      </c>
      <c r="E508" s="267" t="s">
        <v>1</v>
      </c>
      <c r="F508" s="268" t="s">
        <v>247</v>
      </c>
      <c r="G508" s="266"/>
      <c r="H508" s="269">
        <v>45.990000000000002</v>
      </c>
      <c r="I508" s="270"/>
      <c r="J508" s="266"/>
      <c r="K508" s="266"/>
      <c r="L508" s="271"/>
      <c r="M508" s="272"/>
      <c r="N508" s="273"/>
      <c r="O508" s="273"/>
      <c r="P508" s="273"/>
      <c r="Q508" s="273"/>
      <c r="R508" s="273"/>
      <c r="S508" s="273"/>
      <c r="T508" s="274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T508" s="275" t="s">
        <v>243</v>
      </c>
      <c r="AU508" s="275" t="s">
        <v>85</v>
      </c>
      <c r="AV508" s="15" t="s">
        <v>209</v>
      </c>
      <c r="AW508" s="15" t="s">
        <v>32</v>
      </c>
      <c r="AX508" s="15" t="s">
        <v>83</v>
      </c>
      <c r="AY508" s="275" t="s">
        <v>203</v>
      </c>
    </row>
    <row r="509" s="2" customFormat="1" ht="24.15" customHeight="1">
      <c r="A509" s="39"/>
      <c r="B509" s="40"/>
      <c r="C509" s="229" t="s">
        <v>800</v>
      </c>
      <c r="D509" s="229" t="s">
        <v>205</v>
      </c>
      <c r="E509" s="230" t="s">
        <v>489</v>
      </c>
      <c r="F509" s="231" t="s">
        <v>490</v>
      </c>
      <c r="G509" s="232" t="s">
        <v>208</v>
      </c>
      <c r="H509" s="233">
        <v>33.359999999999999</v>
      </c>
      <c r="I509" s="234"/>
      <c r="J509" s="235">
        <f>ROUND(I509*H509,2)</f>
        <v>0</v>
      </c>
      <c r="K509" s="236"/>
      <c r="L509" s="45"/>
      <c r="M509" s="237" t="s">
        <v>1</v>
      </c>
      <c r="N509" s="238" t="s">
        <v>41</v>
      </c>
      <c r="O509" s="92"/>
      <c r="P509" s="239">
        <f>O509*H509</f>
        <v>0</v>
      </c>
      <c r="Q509" s="239">
        <v>0</v>
      </c>
      <c r="R509" s="239">
        <f>Q509*H509</f>
        <v>0</v>
      </c>
      <c r="S509" s="239">
        <v>1.3999999999999999</v>
      </c>
      <c r="T509" s="240">
        <f>S509*H509</f>
        <v>46.703999999999994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41" t="s">
        <v>209</v>
      </c>
      <c r="AT509" s="241" t="s">
        <v>205</v>
      </c>
      <c r="AU509" s="241" t="s">
        <v>85</v>
      </c>
      <c r="AY509" s="18" t="s">
        <v>203</v>
      </c>
      <c r="BE509" s="242">
        <f>IF(N509="základní",J509,0)</f>
        <v>0</v>
      </c>
      <c r="BF509" s="242">
        <f>IF(N509="snížená",J509,0)</f>
        <v>0</v>
      </c>
      <c r="BG509" s="242">
        <f>IF(N509="zákl. přenesená",J509,0)</f>
        <v>0</v>
      </c>
      <c r="BH509" s="242">
        <f>IF(N509="sníž. přenesená",J509,0)</f>
        <v>0</v>
      </c>
      <c r="BI509" s="242">
        <f>IF(N509="nulová",J509,0)</f>
        <v>0</v>
      </c>
      <c r="BJ509" s="18" t="s">
        <v>83</v>
      </c>
      <c r="BK509" s="242">
        <f>ROUND(I509*H509,2)</f>
        <v>0</v>
      </c>
      <c r="BL509" s="18" t="s">
        <v>209</v>
      </c>
      <c r="BM509" s="241" t="s">
        <v>2845</v>
      </c>
    </row>
    <row r="510" s="13" customFormat="1">
      <c r="A510" s="13"/>
      <c r="B510" s="243"/>
      <c r="C510" s="244"/>
      <c r="D510" s="245" t="s">
        <v>243</v>
      </c>
      <c r="E510" s="246" t="s">
        <v>1</v>
      </c>
      <c r="F510" s="247" t="s">
        <v>449</v>
      </c>
      <c r="G510" s="244"/>
      <c r="H510" s="246" t="s">
        <v>1</v>
      </c>
      <c r="I510" s="248"/>
      <c r="J510" s="244"/>
      <c r="K510" s="244"/>
      <c r="L510" s="249"/>
      <c r="M510" s="250"/>
      <c r="N510" s="251"/>
      <c r="O510" s="251"/>
      <c r="P510" s="251"/>
      <c r="Q510" s="251"/>
      <c r="R510" s="251"/>
      <c r="S510" s="251"/>
      <c r="T510" s="252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53" t="s">
        <v>243</v>
      </c>
      <c r="AU510" s="253" t="s">
        <v>85</v>
      </c>
      <c r="AV510" s="13" t="s">
        <v>83</v>
      </c>
      <c r="AW510" s="13" t="s">
        <v>32</v>
      </c>
      <c r="AX510" s="13" t="s">
        <v>76</v>
      </c>
      <c r="AY510" s="253" t="s">
        <v>203</v>
      </c>
    </row>
    <row r="511" s="14" customFormat="1">
      <c r="A511" s="14"/>
      <c r="B511" s="254"/>
      <c r="C511" s="255"/>
      <c r="D511" s="245" t="s">
        <v>243</v>
      </c>
      <c r="E511" s="256" t="s">
        <v>1</v>
      </c>
      <c r="F511" s="257" t="s">
        <v>492</v>
      </c>
      <c r="G511" s="255"/>
      <c r="H511" s="258">
        <v>33.359999999999999</v>
      </c>
      <c r="I511" s="259"/>
      <c r="J511" s="255"/>
      <c r="K511" s="255"/>
      <c r="L511" s="260"/>
      <c r="M511" s="261"/>
      <c r="N511" s="262"/>
      <c r="O511" s="262"/>
      <c r="P511" s="262"/>
      <c r="Q511" s="262"/>
      <c r="R511" s="262"/>
      <c r="S511" s="262"/>
      <c r="T511" s="263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64" t="s">
        <v>243</v>
      </c>
      <c r="AU511" s="264" t="s">
        <v>85</v>
      </c>
      <c r="AV511" s="14" t="s">
        <v>85</v>
      </c>
      <c r="AW511" s="14" t="s">
        <v>32</v>
      </c>
      <c r="AX511" s="14" t="s">
        <v>76</v>
      </c>
      <c r="AY511" s="264" t="s">
        <v>203</v>
      </c>
    </row>
    <row r="512" s="15" customFormat="1">
      <c r="A512" s="15"/>
      <c r="B512" s="265"/>
      <c r="C512" s="266"/>
      <c r="D512" s="245" t="s">
        <v>243</v>
      </c>
      <c r="E512" s="267" t="s">
        <v>1</v>
      </c>
      <c r="F512" s="268" t="s">
        <v>247</v>
      </c>
      <c r="G512" s="266"/>
      <c r="H512" s="269">
        <v>33.359999999999999</v>
      </c>
      <c r="I512" s="270"/>
      <c r="J512" s="266"/>
      <c r="K512" s="266"/>
      <c r="L512" s="271"/>
      <c r="M512" s="272"/>
      <c r="N512" s="273"/>
      <c r="O512" s="273"/>
      <c r="P512" s="273"/>
      <c r="Q512" s="273"/>
      <c r="R512" s="273"/>
      <c r="S512" s="273"/>
      <c r="T512" s="274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75" t="s">
        <v>243</v>
      </c>
      <c r="AU512" s="275" t="s">
        <v>85</v>
      </c>
      <c r="AV512" s="15" t="s">
        <v>209</v>
      </c>
      <c r="AW512" s="15" t="s">
        <v>32</v>
      </c>
      <c r="AX512" s="15" t="s">
        <v>83</v>
      </c>
      <c r="AY512" s="275" t="s">
        <v>203</v>
      </c>
    </row>
    <row r="513" s="2" customFormat="1" ht="21.75" customHeight="1">
      <c r="A513" s="39"/>
      <c r="B513" s="40"/>
      <c r="C513" s="229" t="s">
        <v>804</v>
      </c>
      <c r="D513" s="229" t="s">
        <v>205</v>
      </c>
      <c r="E513" s="230" t="s">
        <v>493</v>
      </c>
      <c r="F513" s="231" t="s">
        <v>494</v>
      </c>
      <c r="G513" s="232" t="s">
        <v>208</v>
      </c>
      <c r="H513" s="233">
        <v>120.27500000000001</v>
      </c>
      <c r="I513" s="234"/>
      <c r="J513" s="235">
        <f>ROUND(I513*H513,2)</f>
        <v>0</v>
      </c>
      <c r="K513" s="236"/>
      <c r="L513" s="45"/>
      <c r="M513" s="237" t="s">
        <v>1</v>
      </c>
      <c r="N513" s="238" t="s">
        <v>41</v>
      </c>
      <c r="O513" s="92"/>
      <c r="P513" s="239">
        <f>O513*H513</f>
        <v>0</v>
      </c>
      <c r="Q513" s="239">
        <v>0</v>
      </c>
      <c r="R513" s="239">
        <f>Q513*H513</f>
        <v>0</v>
      </c>
      <c r="S513" s="239">
        <v>1.3999999999999999</v>
      </c>
      <c r="T513" s="240">
        <f>S513*H513</f>
        <v>168.38499999999999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241" t="s">
        <v>209</v>
      </c>
      <c r="AT513" s="241" t="s">
        <v>205</v>
      </c>
      <c r="AU513" s="241" t="s">
        <v>85</v>
      </c>
      <c r="AY513" s="18" t="s">
        <v>203</v>
      </c>
      <c r="BE513" s="242">
        <f>IF(N513="základní",J513,0)</f>
        <v>0</v>
      </c>
      <c r="BF513" s="242">
        <f>IF(N513="snížená",J513,0)</f>
        <v>0</v>
      </c>
      <c r="BG513" s="242">
        <f>IF(N513="zákl. přenesená",J513,0)</f>
        <v>0</v>
      </c>
      <c r="BH513" s="242">
        <f>IF(N513="sníž. přenesená",J513,0)</f>
        <v>0</v>
      </c>
      <c r="BI513" s="242">
        <f>IF(N513="nulová",J513,0)</f>
        <v>0</v>
      </c>
      <c r="BJ513" s="18" t="s">
        <v>83</v>
      </c>
      <c r="BK513" s="242">
        <f>ROUND(I513*H513,2)</f>
        <v>0</v>
      </c>
      <c r="BL513" s="18" t="s">
        <v>209</v>
      </c>
      <c r="BM513" s="241" t="s">
        <v>495</v>
      </c>
    </row>
    <row r="514" s="13" customFormat="1">
      <c r="A514" s="13"/>
      <c r="B514" s="243"/>
      <c r="C514" s="244"/>
      <c r="D514" s="245" t="s">
        <v>243</v>
      </c>
      <c r="E514" s="246" t="s">
        <v>1</v>
      </c>
      <c r="F514" s="247" t="s">
        <v>449</v>
      </c>
      <c r="G514" s="244"/>
      <c r="H514" s="246" t="s">
        <v>1</v>
      </c>
      <c r="I514" s="248"/>
      <c r="J514" s="244"/>
      <c r="K514" s="244"/>
      <c r="L514" s="249"/>
      <c r="M514" s="250"/>
      <c r="N514" s="251"/>
      <c r="O514" s="251"/>
      <c r="P514" s="251"/>
      <c r="Q514" s="251"/>
      <c r="R514" s="251"/>
      <c r="S514" s="251"/>
      <c r="T514" s="252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53" t="s">
        <v>243</v>
      </c>
      <c r="AU514" s="253" t="s">
        <v>85</v>
      </c>
      <c r="AV514" s="13" t="s">
        <v>83</v>
      </c>
      <c r="AW514" s="13" t="s">
        <v>32</v>
      </c>
      <c r="AX514" s="13" t="s">
        <v>76</v>
      </c>
      <c r="AY514" s="253" t="s">
        <v>203</v>
      </c>
    </row>
    <row r="515" s="14" customFormat="1">
      <c r="A515" s="14"/>
      <c r="B515" s="254"/>
      <c r="C515" s="255"/>
      <c r="D515" s="245" t="s">
        <v>243</v>
      </c>
      <c r="E515" s="256" t="s">
        <v>1</v>
      </c>
      <c r="F515" s="257" t="s">
        <v>2846</v>
      </c>
      <c r="G515" s="255"/>
      <c r="H515" s="258">
        <v>120.27500000000001</v>
      </c>
      <c r="I515" s="259"/>
      <c r="J515" s="255"/>
      <c r="K515" s="255"/>
      <c r="L515" s="260"/>
      <c r="M515" s="261"/>
      <c r="N515" s="262"/>
      <c r="O515" s="262"/>
      <c r="P515" s="262"/>
      <c r="Q515" s="262"/>
      <c r="R515" s="262"/>
      <c r="S515" s="262"/>
      <c r="T515" s="263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64" t="s">
        <v>243</v>
      </c>
      <c r="AU515" s="264" t="s">
        <v>85</v>
      </c>
      <c r="AV515" s="14" t="s">
        <v>85</v>
      </c>
      <c r="AW515" s="14" t="s">
        <v>32</v>
      </c>
      <c r="AX515" s="14" t="s">
        <v>76</v>
      </c>
      <c r="AY515" s="264" t="s">
        <v>203</v>
      </c>
    </row>
    <row r="516" s="15" customFormat="1">
      <c r="A516" s="15"/>
      <c r="B516" s="265"/>
      <c r="C516" s="266"/>
      <c r="D516" s="245" t="s">
        <v>243</v>
      </c>
      <c r="E516" s="267" t="s">
        <v>1</v>
      </c>
      <c r="F516" s="268" t="s">
        <v>247</v>
      </c>
      <c r="G516" s="266"/>
      <c r="H516" s="269">
        <v>120.27500000000001</v>
      </c>
      <c r="I516" s="270"/>
      <c r="J516" s="266"/>
      <c r="K516" s="266"/>
      <c r="L516" s="271"/>
      <c r="M516" s="272"/>
      <c r="N516" s="273"/>
      <c r="O516" s="273"/>
      <c r="P516" s="273"/>
      <c r="Q516" s="273"/>
      <c r="R516" s="273"/>
      <c r="S516" s="273"/>
      <c r="T516" s="274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T516" s="275" t="s">
        <v>243</v>
      </c>
      <c r="AU516" s="275" t="s">
        <v>85</v>
      </c>
      <c r="AV516" s="15" t="s">
        <v>209</v>
      </c>
      <c r="AW516" s="15" t="s">
        <v>32</v>
      </c>
      <c r="AX516" s="15" t="s">
        <v>83</v>
      </c>
      <c r="AY516" s="275" t="s">
        <v>203</v>
      </c>
    </row>
    <row r="517" s="2" customFormat="1" ht="24.15" customHeight="1">
      <c r="A517" s="39"/>
      <c r="B517" s="40"/>
      <c r="C517" s="229" t="s">
        <v>807</v>
      </c>
      <c r="D517" s="229" t="s">
        <v>205</v>
      </c>
      <c r="E517" s="230" t="s">
        <v>2847</v>
      </c>
      <c r="F517" s="231" t="s">
        <v>2848</v>
      </c>
      <c r="G517" s="232" t="s">
        <v>336</v>
      </c>
      <c r="H517" s="233">
        <v>27.199999999999999</v>
      </c>
      <c r="I517" s="234"/>
      <c r="J517" s="235">
        <f>ROUND(I517*H517,2)</f>
        <v>0</v>
      </c>
      <c r="K517" s="236"/>
      <c r="L517" s="45"/>
      <c r="M517" s="237" t="s">
        <v>1</v>
      </c>
      <c r="N517" s="238" t="s">
        <v>41</v>
      </c>
      <c r="O517" s="92"/>
      <c r="P517" s="239">
        <f>O517*H517</f>
        <v>0</v>
      </c>
      <c r="Q517" s="239">
        <v>0</v>
      </c>
      <c r="R517" s="239">
        <f>Q517*H517</f>
        <v>0</v>
      </c>
      <c r="S517" s="239">
        <v>0.11</v>
      </c>
      <c r="T517" s="240">
        <f>S517*H517</f>
        <v>2.992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241" t="s">
        <v>209</v>
      </c>
      <c r="AT517" s="241" t="s">
        <v>205</v>
      </c>
      <c r="AU517" s="241" t="s">
        <v>85</v>
      </c>
      <c r="AY517" s="18" t="s">
        <v>203</v>
      </c>
      <c r="BE517" s="242">
        <f>IF(N517="základní",J517,0)</f>
        <v>0</v>
      </c>
      <c r="BF517" s="242">
        <f>IF(N517="snížená",J517,0)</f>
        <v>0</v>
      </c>
      <c r="BG517" s="242">
        <f>IF(N517="zákl. přenesená",J517,0)</f>
        <v>0</v>
      </c>
      <c r="BH517" s="242">
        <f>IF(N517="sníž. přenesená",J517,0)</f>
        <v>0</v>
      </c>
      <c r="BI517" s="242">
        <f>IF(N517="nulová",J517,0)</f>
        <v>0</v>
      </c>
      <c r="BJ517" s="18" t="s">
        <v>83</v>
      </c>
      <c r="BK517" s="242">
        <f>ROUND(I517*H517,2)</f>
        <v>0</v>
      </c>
      <c r="BL517" s="18" t="s">
        <v>209</v>
      </c>
      <c r="BM517" s="241" t="s">
        <v>1729</v>
      </c>
    </row>
    <row r="518" s="14" customFormat="1">
      <c r="A518" s="14"/>
      <c r="B518" s="254"/>
      <c r="C518" s="255"/>
      <c r="D518" s="245" t="s">
        <v>243</v>
      </c>
      <c r="E518" s="256" t="s">
        <v>1</v>
      </c>
      <c r="F518" s="257" t="s">
        <v>2849</v>
      </c>
      <c r="G518" s="255"/>
      <c r="H518" s="258">
        <v>27.199999999999999</v>
      </c>
      <c r="I518" s="259"/>
      <c r="J518" s="255"/>
      <c r="K518" s="255"/>
      <c r="L518" s="260"/>
      <c r="M518" s="261"/>
      <c r="N518" s="262"/>
      <c r="O518" s="262"/>
      <c r="P518" s="262"/>
      <c r="Q518" s="262"/>
      <c r="R518" s="262"/>
      <c r="S518" s="262"/>
      <c r="T518" s="263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64" t="s">
        <v>243</v>
      </c>
      <c r="AU518" s="264" t="s">
        <v>85</v>
      </c>
      <c r="AV518" s="14" t="s">
        <v>85</v>
      </c>
      <c r="AW518" s="14" t="s">
        <v>32</v>
      </c>
      <c r="AX518" s="14" t="s">
        <v>76</v>
      </c>
      <c r="AY518" s="264" t="s">
        <v>203</v>
      </c>
    </row>
    <row r="519" s="15" customFormat="1">
      <c r="A519" s="15"/>
      <c r="B519" s="265"/>
      <c r="C519" s="266"/>
      <c r="D519" s="245" t="s">
        <v>243</v>
      </c>
      <c r="E519" s="267" t="s">
        <v>1</v>
      </c>
      <c r="F519" s="268" t="s">
        <v>247</v>
      </c>
      <c r="G519" s="266"/>
      <c r="H519" s="269">
        <v>27.199999999999999</v>
      </c>
      <c r="I519" s="270"/>
      <c r="J519" s="266"/>
      <c r="K519" s="266"/>
      <c r="L519" s="271"/>
      <c r="M519" s="272"/>
      <c r="N519" s="273"/>
      <c r="O519" s="273"/>
      <c r="P519" s="273"/>
      <c r="Q519" s="273"/>
      <c r="R519" s="273"/>
      <c r="S519" s="273"/>
      <c r="T519" s="274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75" t="s">
        <v>243</v>
      </c>
      <c r="AU519" s="275" t="s">
        <v>85</v>
      </c>
      <c r="AV519" s="15" t="s">
        <v>209</v>
      </c>
      <c r="AW519" s="15" t="s">
        <v>32</v>
      </c>
      <c r="AX519" s="15" t="s">
        <v>83</v>
      </c>
      <c r="AY519" s="275" t="s">
        <v>203</v>
      </c>
    </row>
    <row r="520" s="2" customFormat="1" ht="24.15" customHeight="1">
      <c r="A520" s="39"/>
      <c r="B520" s="40"/>
      <c r="C520" s="229" t="s">
        <v>332</v>
      </c>
      <c r="D520" s="229" t="s">
        <v>205</v>
      </c>
      <c r="E520" s="230" t="s">
        <v>2850</v>
      </c>
      <c r="F520" s="231" t="s">
        <v>2851</v>
      </c>
      <c r="G520" s="232" t="s">
        <v>213</v>
      </c>
      <c r="H520" s="233">
        <v>684.47299999999996</v>
      </c>
      <c r="I520" s="234"/>
      <c r="J520" s="235">
        <f>ROUND(I520*H520,2)</f>
        <v>0</v>
      </c>
      <c r="K520" s="236"/>
      <c r="L520" s="45"/>
      <c r="M520" s="237" t="s">
        <v>1</v>
      </c>
      <c r="N520" s="238" t="s">
        <v>41</v>
      </c>
      <c r="O520" s="92"/>
      <c r="P520" s="239">
        <f>O520*H520</f>
        <v>0</v>
      </c>
      <c r="Q520" s="239">
        <v>0</v>
      </c>
      <c r="R520" s="239">
        <f>Q520*H520</f>
        <v>0</v>
      </c>
      <c r="S520" s="239">
        <v>0.055</v>
      </c>
      <c r="T520" s="240">
        <f>S520*H520</f>
        <v>37.646014999999998</v>
      </c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R520" s="241" t="s">
        <v>209</v>
      </c>
      <c r="AT520" s="241" t="s">
        <v>205</v>
      </c>
      <c r="AU520" s="241" t="s">
        <v>85</v>
      </c>
      <c r="AY520" s="18" t="s">
        <v>203</v>
      </c>
      <c r="BE520" s="242">
        <f>IF(N520="základní",J520,0)</f>
        <v>0</v>
      </c>
      <c r="BF520" s="242">
        <f>IF(N520="snížená",J520,0)</f>
        <v>0</v>
      </c>
      <c r="BG520" s="242">
        <f>IF(N520="zákl. přenesená",J520,0)</f>
        <v>0</v>
      </c>
      <c r="BH520" s="242">
        <f>IF(N520="sníž. přenesená",J520,0)</f>
        <v>0</v>
      </c>
      <c r="BI520" s="242">
        <f>IF(N520="nulová",J520,0)</f>
        <v>0</v>
      </c>
      <c r="BJ520" s="18" t="s">
        <v>83</v>
      </c>
      <c r="BK520" s="242">
        <f>ROUND(I520*H520,2)</f>
        <v>0</v>
      </c>
      <c r="BL520" s="18" t="s">
        <v>209</v>
      </c>
      <c r="BM520" s="241" t="s">
        <v>1732</v>
      </c>
    </row>
    <row r="521" s="14" customFormat="1">
      <c r="A521" s="14"/>
      <c r="B521" s="254"/>
      <c r="C521" s="255"/>
      <c r="D521" s="245" t="s">
        <v>243</v>
      </c>
      <c r="E521" s="256" t="s">
        <v>1</v>
      </c>
      <c r="F521" s="257" t="s">
        <v>2658</v>
      </c>
      <c r="G521" s="255"/>
      <c r="H521" s="258">
        <v>684.47299999999996</v>
      </c>
      <c r="I521" s="259"/>
      <c r="J521" s="255"/>
      <c r="K521" s="255"/>
      <c r="L521" s="260"/>
      <c r="M521" s="261"/>
      <c r="N521" s="262"/>
      <c r="O521" s="262"/>
      <c r="P521" s="262"/>
      <c r="Q521" s="262"/>
      <c r="R521" s="262"/>
      <c r="S521" s="262"/>
      <c r="T521" s="263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64" t="s">
        <v>243</v>
      </c>
      <c r="AU521" s="264" t="s">
        <v>85</v>
      </c>
      <c r="AV521" s="14" t="s">
        <v>85</v>
      </c>
      <c r="AW521" s="14" t="s">
        <v>32</v>
      </c>
      <c r="AX521" s="14" t="s">
        <v>76</v>
      </c>
      <c r="AY521" s="264" t="s">
        <v>203</v>
      </c>
    </row>
    <row r="522" s="15" customFormat="1">
      <c r="A522" s="15"/>
      <c r="B522" s="265"/>
      <c r="C522" s="266"/>
      <c r="D522" s="245" t="s">
        <v>243</v>
      </c>
      <c r="E522" s="267" t="s">
        <v>1</v>
      </c>
      <c r="F522" s="268" t="s">
        <v>247</v>
      </c>
      <c r="G522" s="266"/>
      <c r="H522" s="269">
        <v>684.47299999999996</v>
      </c>
      <c r="I522" s="270"/>
      <c r="J522" s="266"/>
      <c r="K522" s="266"/>
      <c r="L522" s="271"/>
      <c r="M522" s="272"/>
      <c r="N522" s="273"/>
      <c r="O522" s="273"/>
      <c r="P522" s="273"/>
      <c r="Q522" s="273"/>
      <c r="R522" s="273"/>
      <c r="S522" s="273"/>
      <c r="T522" s="274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T522" s="275" t="s">
        <v>243</v>
      </c>
      <c r="AU522" s="275" t="s">
        <v>85</v>
      </c>
      <c r="AV522" s="15" t="s">
        <v>209</v>
      </c>
      <c r="AW522" s="15" t="s">
        <v>32</v>
      </c>
      <c r="AX522" s="15" t="s">
        <v>83</v>
      </c>
      <c r="AY522" s="275" t="s">
        <v>203</v>
      </c>
    </row>
    <row r="523" s="2" customFormat="1" ht="24.15" customHeight="1">
      <c r="A523" s="39"/>
      <c r="B523" s="40"/>
      <c r="C523" s="229" t="s">
        <v>814</v>
      </c>
      <c r="D523" s="229" t="s">
        <v>205</v>
      </c>
      <c r="E523" s="230" t="s">
        <v>498</v>
      </c>
      <c r="F523" s="231" t="s">
        <v>499</v>
      </c>
      <c r="G523" s="232" t="s">
        <v>213</v>
      </c>
      <c r="H523" s="233">
        <v>4713.5</v>
      </c>
      <c r="I523" s="234"/>
      <c r="J523" s="235">
        <f>ROUND(I523*H523,2)</f>
        <v>0</v>
      </c>
      <c r="K523" s="236"/>
      <c r="L523" s="45"/>
      <c r="M523" s="237" t="s">
        <v>1</v>
      </c>
      <c r="N523" s="238" t="s">
        <v>41</v>
      </c>
      <c r="O523" s="92"/>
      <c r="P523" s="239">
        <f>O523*H523</f>
        <v>0</v>
      </c>
      <c r="Q523" s="239">
        <v>0</v>
      </c>
      <c r="R523" s="239">
        <f>Q523*H523</f>
        <v>0</v>
      </c>
      <c r="S523" s="239">
        <v>0.183</v>
      </c>
      <c r="T523" s="240">
        <f>S523*H523</f>
        <v>862.57049999999992</v>
      </c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R523" s="241" t="s">
        <v>209</v>
      </c>
      <c r="AT523" s="241" t="s">
        <v>205</v>
      </c>
      <c r="AU523" s="241" t="s">
        <v>85</v>
      </c>
      <c r="AY523" s="18" t="s">
        <v>203</v>
      </c>
      <c r="BE523" s="242">
        <f>IF(N523="základní",J523,0)</f>
        <v>0</v>
      </c>
      <c r="BF523" s="242">
        <f>IF(N523="snížená",J523,0)</f>
        <v>0</v>
      </c>
      <c r="BG523" s="242">
        <f>IF(N523="zákl. přenesená",J523,0)</f>
        <v>0</v>
      </c>
      <c r="BH523" s="242">
        <f>IF(N523="sníž. přenesená",J523,0)</f>
        <v>0</v>
      </c>
      <c r="BI523" s="242">
        <f>IF(N523="nulová",J523,0)</f>
        <v>0</v>
      </c>
      <c r="BJ523" s="18" t="s">
        <v>83</v>
      </c>
      <c r="BK523" s="242">
        <f>ROUND(I523*H523,2)</f>
        <v>0</v>
      </c>
      <c r="BL523" s="18" t="s">
        <v>209</v>
      </c>
      <c r="BM523" s="241" t="s">
        <v>500</v>
      </c>
    </row>
    <row r="524" s="14" customFormat="1">
      <c r="A524" s="14"/>
      <c r="B524" s="254"/>
      <c r="C524" s="255"/>
      <c r="D524" s="245" t="s">
        <v>243</v>
      </c>
      <c r="E524" s="256" t="s">
        <v>1</v>
      </c>
      <c r="F524" s="257" t="s">
        <v>2618</v>
      </c>
      <c r="G524" s="255"/>
      <c r="H524" s="258">
        <v>4713.5</v>
      </c>
      <c r="I524" s="259"/>
      <c r="J524" s="255"/>
      <c r="K524" s="255"/>
      <c r="L524" s="260"/>
      <c r="M524" s="261"/>
      <c r="N524" s="262"/>
      <c r="O524" s="262"/>
      <c r="P524" s="262"/>
      <c r="Q524" s="262"/>
      <c r="R524" s="262"/>
      <c r="S524" s="262"/>
      <c r="T524" s="263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64" t="s">
        <v>243</v>
      </c>
      <c r="AU524" s="264" t="s">
        <v>85</v>
      </c>
      <c r="AV524" s="14" t="s">
        <v>85</v>
      </c>
      <c r="AW524" s="14" t="s">
        <v>32</v>
      </c>
      <c r="AX524" s="14" t="s">
        <v>76</v>
      </c>
      <c r="AY524" s="264" t="s">
        <v>203</v>
      </c>
    </row>
    <row r="525" s="15" customFormat="1">
      <c r="A525" s="15"/>
      <c r="B525" s="265"/>
      <c r="C525" s="266"/>
      <c r="D525" s="245" t="s">
        <v>243</v>
      </c>
      <c r="E525" s="267" t="s">
        <v>1</v>
      </c>
      <c r="F525" s="268" t="s">
        <v>247</v>
      </c>
      <c r="G525" s="266"/>
      <c r="H525" s="269">
        <v>4713.5</v>
      </c>
      <c r="I525" s="270"/>
      <c r="J525" s="266"/>
      <c r="K525" s="266"/>
      <c r="L525" s="271"/>
      <c r="M525" s="272"/>
      <c r="N525" s="273"/>
      <c r="O525" s="273"/>
      <c r="P525" s="273"/>
      <c r="Q525" s="273"/>
      <c r="R525" s="273"/>
      <c r="S525" s="273"/>
      <c r="T525" s="274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T525" s="275" t="s">
        <v>243</v>
      </c>
      <c r="AU525" s="275" t="s">
        <v>85</v>
      </c>
      <c r="AV525" s="15" t="s">
        <v>209</v>
      </c>
      <c r="AW525" s="15" t="s">
        <v>32</v>
      </c>
      <c r="AX525" s="15" t="s">
        <v>83</v>
      </c>
      <c r="AY525" s="275" t="s">
        <v>203</v>
      </c>
    </row>
    <row r="526" s="2" customFormat="1" ht="24.15" customHeight="1">
      <c r="A526" s="39"/>
      <c r="B526" s="40"/>
      <c r="C526" s="229" t="s">
        <v>337</v>
      </c>
      <c r="D526" s="229" t="s">
        <v>205</v>
      </c>
      <c r="E526" s="230" t="s">
        <v>505</v>
      </c>
      <c r="F526" s="231" t="s">
        <v>506</v>
      </c>
      <c r="G526" s="232" t="s">
        <v>336</v>
      </c>
      <c r="H526" s="233">
        <v>4246</v>
      </c>
      <c r="I526" s="234"/>
      <c r="J526" s="235">
        <f>ROUND(I526*H526,2)</f>
        <v>0</v>
      </c>
      <c r="K526" s="236"/>
      <c r="L526" s="45"/>
      <c r="M526" s="237" t="s">
        <v>1</v>
      </c>
      <c r="N526" s="238" t="s">
        <v>41</v>
      </c>
      <c r="O526" s="92"/>
      <c r="P526" s="239">
        <f>O526*H526</f>
        <v>0</v>
      </c>
      <c r="Q526" s="239">
        <v>0</v>
      </c>
      <c r="R526" s="239">
        <f>Q526*H526</f>
        <v>0</v>
      </c>
      <c r="S526" s="239">
        <v>0.002</v>
      </c>
      <c r="T526" s="240">
        <f>S526*H526</f>
        <v>8.4920000000000009</v>
      </c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R526" s="241" t="s">
        <v>209</v>
      </c>
      <c r="AT526" s="241" t="s">
        <v>205</v>
      </c>
      <c r="AU526" s="241" t="s">
        <v>85</v>
      </c>
      <c r="AY526" s="18" t="s">
        <v>203</v>
      </c>
      <c r="BE526" s="242">
        <f>IF(N526="základní",J526,0)</f>
        <v>0</v>
      </c>
      <c r="BF526" s="242">
        <f>IF(N526="snížená",J526,0)</f>
        <v>0</v>
      </c>
      <c r="BG526" s="242">
        <f>IF(N526="zákl. přenesená",J526,0)</f>
        <v>0</v>
      </c>
      <c r="BH526" s="242">
        <f>IF(N526="sníž. přenesená",J526,0)</f>
        <v>0</v>
      </c>
      <c r="BI526" s="242">
        <f>IF(N526="nulová",J526,0)</f>
        <v>0</v>
      </c>
      <c r="BJ526" s="18" t="s">
        <v>83</v>
      </c>
      <c r="BK526" s="242">
        <f>ROUND(I526*H526,2)</f>
        <v>0</v>
      </c>
      <c r="BL526" s="18" t="s">
        <v>209</v>
      </c>
      <c r="BM526" s="241" t="s">
        <v>507</v>
      </c>
    </row>
    <row r="527" s="14" customFormat="1">
      <c r="A527" s="14"/>
      <c r="B527" s="254"/>
      <c r="C527" s="255"/>
      <c r="D527" s="245" t="s">
        <v>243</v>
      </c>
      <c r="E527" s="256" t="s">
        <v>1</v>
      </c>
      <c r="F527" s="257" t="s">
        <v>2852</v>
      </c>
      <c r="G527" s="255"/>
      <c r="H527" s="258">
        <v>4246</v>
      </c>
      <c r="I527" s="259"/>
      <c r="J527" s="255"/>
      <c r="K527" s="255"/>
      <c r="L527" s="260"/>
      <c r="M527" s="261"/>
      <c r="N527" s="262"/>
      <c r="O527" s="262"/>
      <c r="P527" s="262"/>
      <c r="Q527" s="262"/>
      <c r="R527" s="262"/>
      <c r="S527" s="262"/>
      <c r="T527" s="263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64" t="s">
        <v>243</v>
      </c>
      <c r="AU527" s="264" t="s">
        <v>85</v>
      </c>
      <c r="AV527" s="14" t="s">
        <v>85</v>
      </c>
      <c r="AW527" s="14" t="s">
        <v>32</v>
      </c>
      <c r="AX527" s="14" t="s">
        <v>76</v>
      </c>
      <c r="AY527" s="264" t="s">
        <v>203</v>
      </c>
    </row>
    <row r="528" s="15" customFormat="1">
      <c r="A528" s="15"/>
      <c r="B528" s="265"/>
      <c r="C528" s="266"/>
      <c r="D528" s="245" t="s">
        <v>243</v>
      </c>
      <c r="E528" s="267" t="s">
        <v>1</v>
      </c>
      <c r="F528" s="268" t="s">
        <v>247</v>
      </c>
      <c r="G528" s="266"/>
      <c r="H528" s="269">
        <v>4246</v>
      </c>
      <c r="I528" s="270"/>
      <c r="J528" s="266"/>
      <c r="K528" s="266"/>
      <c r="L528" s="271"/>
      <c r="M528" s="272"/>
      <c r="N528" s="273"/>
      <c r="O528" s="273"/>
      <c r="P528" s="273"/>
      <c r="Q528" s="273"/>
      <c r="R528" s="273"/>
      <c r="S528" s="273"/>
      <c r="T528" s="274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T528" s="275" t="s">
        <v>243</v>
      </c>
      <c r="AU528" s="275" t="s">
        <v>85</v>
      </c>
      <c r="AV528" s="15" t="s">
        <v>209</v>
      </c>
      <c r="AW528" s="15" t="s">
        <v>32</v>
      </c>
      <c r="AX528" s="15" t="s">
        <v>83</v>
      </c>
      <c r="AY528" s="275" t="s">
        <v>203</v>
      </c>
    </row>
    <row r="529" s="2" customFormat="1" ht="24.15" customHeight="1">
      <c r="A529" s="39"/>
      <c r="B529" s="40"/>
      <c r="C529" s="229" t="s">
        <v>821</v>
      </c>
      <c r="D529" s="229" t="s">
        <v>205</v>
      </c>
      <c r="E529" s="230" t="s">
        <v>509</v>
      </c>
      <c r="F529" s="231" t="s">
        <v>510</v>
      </c>
      <c r="G529" s="232" t="s">
        <v>336</v>
      </c>
      <c r="H529" s="233">
        <v>1383</v>
      </c>
      <c r="I529" s="234"/>
      <c r="J529" s="235">
        <f>ROUND(I529*H529,2)</f>
        <v>0</v>
      </c>
      <c r="K529" s="236"/>
      <c r="L529" s="45"/>
      <c r="M529" s="237" t="s">
        <v>1</v>
      </c>
      <c r="N529" s="238" t="s">
        <v>41</v>
      </c>
      <c r="O529" s="92"/>
      <c r="P529" s="239">
        <f>O529*H529</f>
        <v>0</v>
      </c>
      <c r="Q529" s="239">
        <v>0</v>
      </c>
      <c r="R529" s="239">
        <f>Q529*H529</f>
        <v>0</v>
      </c>
      <c r="S529" s="239">
        <v>0.0060000000000000001</v>
      </c>
      <c r="T529" s="240">
        <f>S529*H529</f>
        <v>8.298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241" t="s">
        <v>209</v>
      </c>
      <c r="AT529" s="241" t="s">
        <v>205</v>
      </c>
      <c r="AU529" s="241" t="s">
        <v>85</v>
      </c>
      <c r="AY529" s="18" t="s">
        <v>203</v>
      </c>
      <c r="BE529" s="242">
        <f>IF(N529="základní",J529,0)</f>
        <v>0</v>
      </c>
      <c r="BF529" s="242">
        <f>IF(N529="snížená",J529,0)</f>
        <v>0</v>
      </c>
      <c r="BG529" s="242">
        <f>IF(N529="zákl. přenesená",J529,0)</f>
        <v>0</v>
      </c>
      <c r="BH529" s="242">
        <f>IF(N529="sníž. přenesená",J529,0)</f>
        <v>0</v>
      </c>
      <c r="BI529" s="242">
        <f>IF(N529="nulová",J529,0)</f>
        <v>0</v>
      </c>
      <c r="BJ529" s="18" t="s">
        <v>83</v>
      </c>
      <c r="BK529" s="242">
        <f>ROUND(I529*H529,2)</f>
        <v>0</v>
      </c>
      <c r="BL529" s="18" t="s">
        <v>209</v>
      </c>
      <c r="BM529" s="241" t="s">
        <v>511</v>
      </c>
    </row>
    <row r="530" s="14" customFormat="1">
      <c r="A530" s="14"/>
      <c r="B530" s="254"/>
      <c r="C530" s="255"/>
      <c r="D530" s="245" t="s">
        <v>243</v>
      </c>
      <c r="E530" s="256" t="s">
        <v>1</v>
      </c>
      <c r="F530" s="257" t="s">
        <v>2853</v>
      </c>
      <c r="G530" s="255"/>
      <c r="H530" s="258">
        <v>1383</v>
      </c>
      <c r="I530" s="259"/>
      <c r="J530" s="255"/>
      <c r="K530" s="255"/>
      <c r="L530" s="260"/>
      <c r="M530" s="261"/>
      <c r="N530" s="262"/>
      <c r="O530" s="262"/>
      <c r="P530" s="262"/>
      <c r="Q530" s="262"/>
      <c r="R530" s="262"/>
      <c r="S530" s="262"/>
      <c r="T530" s="263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64" t="s">
        <v>243</v>
      </c>
      <c r="AU530" s="264" t="s">
        <v>85</v>
      </c>
      <c r="AV530" s="14" t="s">
        <v>85</v>
      </c>
      <c r="AW530" s="14" t="s">
        <v>32</v>
      </c>
      <c r="AX530" s="14" t="s">
        <v>76</v>
      </c>
      <c r="AY530" s="264" t="s">
        <v>203</v>
      </c>
    </row>
    <row r="531" s="15" customFormat="1">
      <c r="A531" s="15"/>
      <c r="B531" s="265"/>
      <c r="C531" s="266"/>
      <c r="D531" s="245" t="s">
        <v>243</v>
      </c>
      <c r="E531" s="267" t="s">
        <v>1</v>
      </c>
      <c r="F531" s="268" t="s">
        <v>247</v>
      </c>
      <c r="G531" s="266"/>
      <c r="H531" s="269">
        <v>1383</v>
      </c>
      <c r="I531" s="270"/>
      <c r="J531" s="266"/>
      <c r="K531" s="266"/>
      <c r="L531" s="271"/>
      <c r="M531" s="272"/>
      <c r="N531" s="273"/>
      <c r="O531" s="273"/>
      <c r="P531" s="273"/>
      <c r="Q531" s="273"/>
      <c r="R531" s="273"/>
      <c r="S531" s="273"/>
      <c r="T531" s="274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T531" s="275" t="s">
        <v>243</v>
      </c>
      <c r="AU531" s="275" t="s">
        <v>85</v>
      </c>
      <c r="AV531" s="15" t="s">
        <v>209</v>
      </c>
      <c r="AW531" s="15" t="s">
        <v>32</v>
      </c>
      <c r="AX531" s="15" t="s">
        <v>83</v>
      </c>
      <c r="AY531" s="275" t="s">
        <v>203</v>
      </c>
    </row>
    <row r="532" s="2" customFormat="1" ht="24.15" customHeight="1">
      <c r="A532" s="39"/>
      <c r="B532" s="40"/>
      <c r="C532" s="229" t="s">
        <v>825</v>
      </c>
      <c r="D532" s="229" t="s">
        <v>205</v>
      </c>
      <c r="E532" s="230" t="s">
        <v>514</v>
      </c>
      <c r="F532" s="231" t="s">
        <v>515</v>
      </c>
      <c r="G532" s="232" t="s">
        <v>336</v>
      </c>
      <c r="H532" s="233">
        <v>1246</v>
      </c>
      <c r="I532" s="234"/>
      <c r="J532" s="235">
        <f>ROUND(I532*H532,2)</f>
        <v>0</v>
      </c>
      <c r="K532" s="236"/>
      <c r="L532" s="45"/>
      <c r="M532" s="237" t="s">
        <v>1</v>
      </c>
      <c r="N532" s="238" t="s">
        <v>41</v>
      </c>
      <c r="O532" s="92"/>
      <c r="P532" s="239">
        <f>O532*H532</f>
        <v>0</v>
      </c>
      <c r="Q532" s="239">
        <v>0</v>
      </c>
      <c r="R532" s="239">
        <f>Q532*H532</f>
        <v>0</v>
      </c>
      <c r="S532" s="239">
        <v>0.012999999999999999</v>
      </c>
      <c r="T532" s="240">
        <f>S532*H532</f>
        <v>16.198</v>
      </c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R532" s="241" t="s">
        <v>209</v>
      </c>
      <c r="AT532" s="241" t="s">
        <v>205</v>
      </c>
      <c r="AU532" s="241" t="s">
        <v>85</v>
      </c>
      <c r="AY532" s="18" t="s">
        <v>203</v>
      </c>
      <c r="BE532" s="242">
        <f>IF(N532="základní",J532,0)</f>
        <v>0</v>
      </c>
      <c r="BF532" s="242">
        <f>IF(N532="snížená",J532,0)</f>
        <v>0</v>
      </c>
      <c r="BG532" s="242">
        <f>IF(N532="zákl. přenesená",J532,0)</f>
        <v>0</v>
      </c>
      <c r="BH532" s="242">
        <f>IF(N532="sníž. přenesená",J532,0)</f>
        <v>0</v>
      </c>
      <c r="BI532" s="242">
        <f>IF(N532="nulová",J532,0)</f>
        <v>0</v>
      </c>
      <c r="BJ532" s="18" t="s">
        <v>83</v>
      </c>
      <c r="BK532" s="242">
        <f>ROUND(I532*H532,2)</f>
        <v>0</v>
      </c>
      <c r="BL532" s="18" t="s">
        <v>209</v>
      </c>
      <c r="BM532" s="241" t="s">
        <v>516</v>
      </c>
    </row>
    <row r="533" s="14" customFormat="1">
      <c r="A533" s="14"/>
      <c r="B533" s="254"/>
      <c r="C533" s="255"/>
      <c r="D533" s="245" t="s">
        <v>243</v>
      </c>
      <c r="E533" s="256" t="s">
        <v>1</v>
      </c>
      <c r="F533" s="257" t="s">
        <v>2854</v>
      </c>
      <c r="G533" s="255"/>
      <c r="H533" s="258">
        <v>1246</v>
      </c>
      <c r="I533" s="259"/>
      <c r="J533" s="255"/>
      <c r="K533" s="255"/>
      <c r="L533" s="260"/>
      <c r="M533" s="261"/>
      <c r="N533" s="262"/>
      <c r="O533" s="262"/>
      <c r="P533" s="262"/>
      <c r="Q533" s="262"/>
      <c r="R533" s="262"/>
      <c r="S533" s="262"/>
      <c r="T533" s="263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64" t="s">
        <v>243</v>
      </c>
      <c r="AU533" s="264" t="s">
        <v>85</v>
      </c>
      <c r="AV533" s="14" t="s">
        <v>85</v>
      </c>
      <c r="AW533" s="14" t="s">
        <v>32</v>
      </c>
      <c r="AX533" s="14" t="s">
        <v>76</v>
      </c>
      <c r="AY533" s="264" t="s">
        <v>203</v>
      </c>
    </row>
    <row r="534" s="15" customFormat="1">
      <c r="A534" s="15"/>
      <c r="B534" s="265"/>
      <c r="C534" s="266"/>
      <c r="D534" s="245" t="s">
        <v>243</v>
      </c>
      <c r="E534" s="267" t="s">
        <v>1</v>
      </c>
      <c r="F534" s="268" t="s">
        <v>247</v>
      </c>
      <c r="G534" s="266"/>
      <c r="H534" s="269">
        <v>1246</v>
      </c>
      <c r="I534" s="270"/>
      <c r="J534" s="266"/>
      <c r="K534" s="266"/>
      <c r="L534" s="271"/>
      <c r="M534" s="272"/>
      <c r="N534" s="273"/>
      <c r="O534" s="273"/>
      <c r="P534" s="273"/>
      <c r="Q534" s="273"/>
      <c r="R534" s="273"/>
      <c r="S534" s="273"/>
      <c r="T534" s="274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T534" s="275" t="s">
        <v>243</v>
      </c>
      <c r="AU534" s="275" t="s">
        <v>85</v>
      </c>
      <c r="AV534" s="15" t="s">
        <v>209</v>
      </c>
      <c r="AW534" s="15" t="s">
        <v>32</v>
      </c>
      <c r="AX534" s="15" t="s">
        <v>83</v>
      </c>
      <c r="AY534" s="275" t="s">
        <v>203</v>
      </c>
    </row>
    <row r="535" s="2" customFormat="1" ht="24.15" customHeight="1">
      <c r="A535" s="39"/>
      <c r="B535" s="40"/>
      <c r="C535" s="229" t="s">
        <v>829</v>
      </c>
      <c r="D535" s="229" t="s">
        <v>205</v>
      </c>
      <c r="E535" s="230" t="s">
        <v>518</v>
      </c>
      <c r="F535" s="231" t="s">
        <v>519</v>
      </c>
      <c r="G535" s="232" t="s">
        <v>336</v>
      </c>
      <c r="H535" s="233">
        <v>741</v>
      </c>
      <c r="I535" s="234"/>
      <c r="J535" s="235">
        <f>ROUND(I535*H535,2)</f>
        <v>0</v>
      </c>
      <c r="K535" s="236"/>
      <c r="L535" s="45"/>
      <c r="M535" s="237" t="s">
        <v>1</v>
      </c>
      <c r="N535" s="238" t="s">
        <v>41</v>
      </c>
      <c r="O535" s="92"/>
      <c r="P535" s="239">
        <f>O535*H535</f>
        <v>0</v>
      </c>
      <c r="Q535" s="239">
        <v>0</v>
      </c>
      <c r="R535" s="239">
        <f>Q535*H535</f>
        <v>0</v>
      </c>
      <c r="S535" s="239">
        <v>0.017999999999999999</v>
      </c>
      <c r="T535" s="240">
        <f>S535*H535</f>
        <v>13.337999999999999</v>
      </c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R535" s="241" t="s">
        <v>209</v>
      </c>
      <c r="AT535" s="241" t="s">
        <v>205</v>
      </c>
      <c r="AU535" s="241" t="s">
        <v>85</v>
      </c>
      <c r="AY535" s="18" t="s">
        <v>203</v>
      </c>
      <c r="BE535" s="242">
        <f>IF(N535="základní",J535,0)</f>
        <v>0</v>
      </c>
      <c r="BF535" s="242">
        <f>IF(N535="snížená",J535,0)</f>
        <v>0</v>
      </c>
      <c r="BG535" s="242">
        <f>IF(N535="zákl. přenesená",J535,0)</f>
        <v>0</v>
      </c>
      <c r="BH535" s="242">
        <f>IF(N535="sníž. přenesená",J535,0)</f>
        <v>0</v>
      </c>
      <c r="BI535" s="242">
        <f>IF(N535="nulová",J535,0)</f>
        <v>0</v>
      </c>
      <c r="BJ535" s="18" t="s">
        <v>83</v>
      </c>
      <c r="BK535" s="242">
        <f>ROUND(I535*H535,2)</f>
        <v>0</v>
      </c>
      <c r="BL535" s="18" t="s">
        <v>209</v>
      </c>
      <c r="BM535" s="241" t="s">
        <v>520</v>
      </c>
    </row>
    <row r="536" s="14" customFormat="1">
      <c r="A536" s="14"/>
      <c r="B536" s="254"/>
      <c r="C536" s="255"/>
      <c r="D536" s="245" t="s">
        <v>243</v>
      </c>
      <c r="E536" s="256" t="s">
        <v>1</v>
      </c>
      <c r="F536" s="257" t="s">
        <v>2855</v>
      </c>
      <c r="G536" s="255"/>
      <c r="H536" s="258">
        <v>741</v>
      </c>
      <c r="I536" s="259"/>
      <c r="J536" s="255"/>
      <c r="K536" s="255"/>
      <c r="L536" s="260"/>
      <c r="M536" s="261"/>
      <c r="N536" s="262"/>
      <c r="O536" s="262"/>
      <c r="P536" s="262"/>
      <c r="Q536" s="262"/>
      <c r="R536" s="262"/>
      <c r="S536" s="262"/>
      <c r="T536" s="263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64" t="s">
        <v>243</v>
      </c>
      <c r="AU536" s="264" t="s">
        <v>85</v>
      </c>
      <c r="AV536" s="14" t="s">
        <v>85</v>
      </c>
      <c r="AW536" s="14" t="s">
        <v>32</v>
      </c>
      <c r="AX536" s="14" t="s">
        <v>76</v>
      </c>
      <c r="AY536" s="264" t="s">
        <v>203</v>
      </c>
    </row>
    <row r="537" s="15" customFormat="1">
      <c r="A537" s="15"/>
      <c r="B537" s="265"/>
      <c r="C537" s="266"/>
      <c r="D537" s="245" t="s">
        <v>243</v>
      </c>
      <c r="E537" s="267" t="s">
        <v>1</v>
      </c>
      <c r="F537" s="268" t="s">
        <v>247</v>
      </c>
      <c r="G537" s="266"/>
      <c r="H537" s="269">
        <v>741</v>
      </c>
      <c r="I537" s="270"/>
      <c r="J537" s="266"/>
      <c r="K537" s="266"/>
      <c r="L537" s="271"/>
      <c r="M537" s="272"/>
      <c r="N537" s="273"/>
      <c r="O537" s="273"/>
      <c r="P537" s="273"/>
      <c r="Q537" s="273"/>
      <c r="R537" s="273"/>
      <c r="S537" s="273"/>
      <c r="T537" s="274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T537" s="275" t="s">
        <v>243</v>
      </c>
      <c r="AU537" s="275" t="s">
        <v>85</v>
      </c>
      <c r="AV537" s="15" t="s">
        <v>209</v>
      </c>
      <c r="AW537" s="15" t="s">
        <v>32</v>
      </c>
      <c r="AX537" s="15" t="s">
        <v>83</v>
      </c>
      <c r="AY537" s="275" t="s">
        <v>203</v>
      </c>
    </row>
    <row r="538" s="2" customFormat="1" ht="24.15" customHeight="1">
      <c r="A538" s="39"/>
      <c r="B538" s="40"/>
      <c r="C538" s="229" t="s">
        <v>833</v>
      </c>
      <c r="D538" s="229" t="s">
        <v>205</v>
      </c>
      <c r="E538" s="230" t="s">
        <v>523</v>
      </c>
      <c r="F538" s="231" t="s">
        <v>524</v>
      </c>
      <c r="G538" s="232" t="s">
        <v>336</v>
      </c>
      <c r="H538" s="233">
        <v>983</v>
      </c>
      <c r="I538" s="234"/>
      <c r="J538" s="235">
        <f>ROUND(I538*H538,2)</f>
        <v>0</v>
      </c>
      <c r="K538" s="236"/>
      <c r="L538" s="45"/>
      <c r="M538" s="237" t="s">
        <v>1</v>
      </c>
      <c r="N538" s="238" t="s">
        <v>41</v>
      </c>
      <c r="O538" s="92"/>
      <c r="P538" s="239">
        <f>O538*H538</f>
        <v>0</v>
      </c>
      <c r="Q538" s="239">
        <v>0</v>
      </c>
      <c r="R538" s="239">
        <f>Q538*H538</f>
        <v>0</v>
      </c>
      <c r="S538" s="239">
        <v>0.037999999999999999</v>
      </c>
      <c r="T538" s="240">
        <f>S538*H538</f>
        <v>37.353999999999999</v>
      </c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R538" s="241" t="s">
        <v>209</v>
      </c>
      <c r="AT538" s="241" t="s">
        <v>205</v>
      </c>
      <c r="AU538" s="241" t="s">
        <v>85</v>
      </c>
      <c r="AY538" s="18" t="s">
        <v>203</v>
      </c>
      <c r="BE538" s="242">
        <f>IF(N538="základní",J538,0)</f>
        <v>0</v>
      </c>
      <c r="BF538" s="242">
        <f>IF(N538="snížená",J538,0)</f>
        <v>0</v>
      </c>
      <c r="BG538" s="242">
        <f>IF(N538="zákl. přenesená",J538,0)</f>
        <v>0</v>
      </c>
      <c r="BH538" s="242">
        <f>IF(N538="sníž. přenesená",J538,0)</f>
        <v>0</v>
      </c>
      <c r="BI538" s="242">
        <f>IF(N538="nulová",J538,0)</f>
        <v>0</v>
      </c>
      <c r="BJ538" s="18" t="s">
        <v>83</v>
      </c>
      <c r="BK538" s="242">
        <f>ROUND(I538*H538,2)</f>
        <v>0</v>
      </c>
      <c r="BL538" s="18" t="s">
        <v>209</v>
      </c>
      <c r="BM538" s="241" t="s">
        <v>525</v>
      </c>
    </row>
    <row r="539" s="14" customFormat="1">
      <c r="A539" s="14"/>
      <c r="B539" s="254"/>
      <c r="C539" s="255"/>
      <c r="D539" s="245" t="s">
        <v>243</v>
      </c>
      <c r="E539" s="256" t="s">
        <v>1</v>
      </c>
      <c r="F539" s="257" t="s">
        <v>2856</v>
      </c>
      <c r="G539" s="255"/>
      <c r="H539" s="258">
        <v>983</v>
      </c>
      <c r="I539" s="259"/>
      <c r="J539" s="255"/>
      <c r="K539" s="255"/>
      <c r="L539" s="260"/>
      <c r="M539" s="261"/>
      <c r="N539" s="262"/>
      <c r="O539" s="262"/>
      <c r="P539" s="262"/>
      <c r="Q539" s="262"/>
      <c r="R539" s="262"/>
      <c r="S539" s="262"/>
      <c r="T539" s="263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64" t="s">
        <v>243</v>
      </c>
      <c r="AU539" s="264" t="s">
        <v>85</v>
      </c>
      <c r="AV539" s="14" t="s">
        <v>85</v>
      </c>
      <c r="AW539" s="14" t="s">
        <v>32</v>
      </c>
      <c r="AX539" s="14" t="s">
        <v>76</v>
      </c>
      <c r="AY539" s="264" t="s">
        <v>203</v>
      </c>
    </row>
    <row r="540" s="15" customFormat="1">
      <c r="A540" s="15"/>
      <c r="B540" s="265"/>
      <c r="C540" s="266"/>
      <c r="D540" s="245" t="s">
        <v>243</v>
      </c>
      <c r="E540" s="267" t="s">
        <v>1</v>
      </c>
      <c r="F540" s="268" t="s">
        <v>247</v>
      </c>
      <c r="G540" s="266"/>
      <c r="H540" s="269">
        <v>983</v>
      </c>
      <c r="I540" s="270"/>
      <c r="J540" s="266"/>
      <c r="K540" s="266"/>
      <c r="L540" s="271"/>
      <c r="M540" s="272"/>
      <c r="N540" s="273"/>
      <c r="O540" s="273"/>
      <c r="P540" s="273"/>
      <c r="Q540" s="273"/>
      <c r="R540" s="273"/>
      <c r="S540" s="273"/>
      <c r="T540" s="274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T540" s="275" t="s">
        <v>243</v>
      </c>
      <c r="AU540" s="275" t="s">
        <v>85</v>
      </c>
      <c r="AV540" s="15" t="s">
        <v>209</v>
      </c>
      <c r="AW540" s="15" t="s">
        <v>32</v>
      </c>
      <c r="AX540" s="15" t="s">
        <v>83</v>
      </c>
      <c r="AY540" s="275" t="s">
        <v>203</v>
      </c>
    </row>
    <row r="541" s="2" customFormat="1" ht="24.15" customHeight="1">
      <c r="A541" s="39"/>
      <c r="B541" s="40"/>
      <c r="C541" s="229" t="s">
        <v>837</v>
      </c>
      <c r="D541" s="229" t="s">
        <v>205</v>
      </c>
      <c r="E541" s="230" t="s">
        <v>527</v>
      </c>
      <c r="F541" s="231" t="s">
        <v>528</v>
      </c>
      <c r="G541" s="232" t="s">
        <v>336</v>
      </c>
      <c r="H541" s="233">
        <v>599</v>
      </c>
      <c r="I541" s="234"/>
      <c r="J541" s="235">
        <f>ROUND(I541*H541,2)</f>
        <v>0</v>
      </c>
      <c r="K541" s="236"/>
      <c r="L541" s="45"/>
      <c r="M541" s="237" t="s">
        <v>1</v>
      </c>
      <c r="N541" s="238" t="s">
        <v>41</v>
      </c>
      <c r="O541" s="92"/>
      <c r="P541" s="239">
        <f>O541*H541</f>
        <v>0</v>
      </c>
      <c r="Q541" s="239">
        <v>0</v>
      </c>
      <c r="R541" s="239">
        <f>Q541*H541</f>
        <v>0</v>
      </c>
      <c r="S541" s="239">
        <v>0.040000000000000001</v>
      </c>
      <c r="T541" s="240">
        <f>S541*H541</f>
        <v>23.960000000000001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41" t="s">
        <v>209</v>
      </c>
      <c r="AT541" s="241" t="s">
        <v>205</v>
      </c>
      <c r="AU541" s="241" t="s">
        <v>85</v>
      </c>
      <c r="AY541" s="18" t="s">
        <v>203</v>
      </c>
      <c r="BE541" s="242">
        <f>IF(N541="základní",J541,0)</f>
        <v>0</v>
      </c>
      <c r="BF541" s="242">
        <f>IF(N541="snížená",J541,0)</f>
        <v>0</v>
      </c>
      <c r="BG541" s="242">
        <f>IF(N541="zákl. přenesená",J541,0)</f>
        <v>0</v>
      </c>
      <c r="BH541" s="242">
        <f>IF(N541="sníž. přenesená",J541,0)</f>
        <v>0</v>
      </c>
      <c r="BI541" s="242">
        <f>IF(N541="nulová",J541,0)</f>
        <v>0</v>
      </c>
      <c r="BJ541" s="18" t="s">
        <v>83</v>
      </c>
      <c r="BK541" s="242">
        <f>ROUND(I541*H541,2)</f>
        <v>0</v>
      </c>
      <c r="BL541" s="18" t="s">
        <v>209</v>
      </c>
      <c r="BM541" s="241" t="s">
        <v>529</v>
      </c>
    </row>
    <row r="542" s="14" customFormat="1">
      <c r="A542" s="14"/>
      <c r="B542" s="254"/>
      <c r="C542" s="255"/>
      <c r="D542" s="245" t="s">
        <v>243</v>
      </c>
      <c r="E542" s="256" t="s">
        <v>1</v>
      </c>
      <c r="F542" s="257" t="s">
        <v>2857</v>
      </c>
      <c r="G542" s="255"/>
      <c r="H542" s="258">
        <v>599</v>
      </c>
      <c r="I542" s="259"/>
      <c r="J542" s="255"/>
      <c r="K542" s="255"/>
      <c r="L542" s="260"/>
      <c r="M542" s="261"/>
      <c r="N542" s="262"/>
      <c r="O542" s="262"/>
      <c r="P542" s="262"/>
      <c r="Q542" s="262"/>
      <c r="R542" s="262"/>
      <c r="S542" s="262"/>
      <c r="T542" s="263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64" t="s">
        <v>243</v>
      </c>
      <c r="AU542" s="264" t="s">
        <v>85</v>
      </c>
      <c r="AV542" s="14" t="s">
        <v>85</v>
      </c>
      <c r="AW542" s="14" t="s">
        <v>32</v>
      </c>
      <c r="AX542" s="14" t="s">
        <v>76</v>
      </c>
      <c r="AY542" s="264" t="s">
        <v>203</v>
      </c>
    </row>
    <row r="543" s="15" customFormat="1">
      <c r="A543" s="15"/>
      <c r="B543" s="265"/>
      <c r="C543" s="266"/>
      <c r="D543" s="245" t="s">
        <v>243</v>
      </c>
      <c r="E543" s="267" t="s">
        <v>1</v>
      </c>
      <c r="F543" s="268" t="s">
        <v>247</v>
      </c>
      <c r="G543" s="266"/>
      <c r="H543" s="269">
        <v>599</v>
      </c>
      <c r="I543" s="270"/>
      <c r="J543" s="266"/>
      <c r="K543" s="266"/>
      <c r="L543" s="271"/>
      <c r="M543" s="272"/>
      <c r="N543" s="273"/>
      <c r="O543" s="273"/>
      <c r="P543" s="273"/>
      <c r="Q543" s="273"/>
      <c r="R543" s="273"/>
      <c r="S543" s="273"/>
      <c r="T543" s="274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T543" s="275" t="s">
        <v>243</v>
      </c>
      <c r="AU543" s="275" t="s">
        <v>85</v>
      </c>
      <c r="AV543" s="15" t="s">
        <v>209</v>
      </c>
      <c r="AW543" s="15" t="s">
        <v>32</v>
      </c>
      <c r="AX543" s="15" t="s">
        <v>83</v>
      </c>
      <c r="AY543" s="275" t="s">
        <v>203</v>
      </c>
    </row>
    <row r="544" s="2" customFormat="1" ht="24.15" customHeight="1">
      <c r="A544" s="39"/>
      <c r="B544" s="40"/>
      <c r="C544" s="229" t="s">
        <v>841</v>
      </c>
      <c r="D544" s="229" t="s">
        <v>205</v>
      </c>
      <c r="E544" s="230" t="s">
        <v>532</v>
      </c>
      <c r="F544" s="231" t="s">
        <v>533</v>
      </c>
      <c r="G544" s="232" t="s">
        <v>336</v>
      </c>
      <c r="H544" s="233">
        <v>325</v>
      </c>
      <c r="I544" s="234"/>
      <c r="J544" s="235">
        <f>ROUND(I544*H544,2)</f>
        <v>0</v>
      </c>
      <c r="K544" s="236"/>
      <c r="L544" s="45"/>
      <c r="M544" s="237" t="s">
        <v>1</v>
      </c>
      <c r="N544" s="238" t="s">
        <v>41</v>
      </c>
      <c r="O544" s="92"/>
      <c r="P544" s="239">
        <f>O544*H544</f>
        <v>0</v>
      </c>
      <c r="Q544" s="239">
        <v>0</v>
      </c>
      <c r="R544" s="239">
        <f>Q544*H544</f>
        <v>0</v>
      </c>
      <c r="S544" s="239">
        <v>0.081000000000000003</v>
      </c>
      <c r="T544" s="240">
        <f>S544*H544</f>
        <v>26.324999999999999</v>
      </c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R544" s="241" t="s">
        <v>209</v>
      </c>
      <c r="AT544" s="241" t="s">
        <v>205</v>
      </c>
      <c r="AU544" s="241" t="s">
        <v>85</v>
      </c>
      <c r="AY544" s="18" t="s">
        <v>203</v>
      </c>
      <c r="BE544" s="242">
        <f>IF(N544="základní",J544,0)</f>
        <v>0</v>
      </c>
      <c r="BF544" s="242">
        <f>IF(N544="snížená",J544,0)</f>
        <v>0</v>
      </c>
      <c r="BG544" s="242">
        <f>IF(N544="zákl. přenesená",J544,0)</f>
        <v>0</v>
      </c>
      <c r="BH544" s="242">
        <f>IF(N544="sníž. přenesená",J544,0)</f>
        <v>0</v>
      </c>
      <c r="BI544" s="242">
        <f>IF(N544="nulová",J544,0)</f>
        <v>0</v>
      </c>
      <c r="BJ544" s="18" t="s">
        <v>83</v>
      </c>
      <c r="BK544" s="242">
        <f>ROUND(I544*H544,2)</f>
        <v>0</v>
      </c>
      <c r="BL544" s="18" t="s">
        <v>209</v>
      </c>
      <c r="BM544" s="241" t="s">
        <v>534</v>
      </c>
    </row>
    <row r="545" s="14" customFormat="1">
      <c r="A545" s="14"/>
      <c r="B545" s="254"/>
      <c r="C545" s="255"/>
      <c r="D545" s="245" t="s">
        <v>243</v>
      </c>
      <c r="E545" s="256" t="s">
        <v>1</v>
      </c>
      <c r="F545" s="257" t="s">
        <v>2858</v>
      </c>
      <c r="G545" s="255"/>
      <c r="H545" s="258">
        <v>325</v>
      </c>
      <c r="I545" s="259"/>
      <c r="J545" s="255"/>
      <c r="K545" s="255"/>
      <c r="L545" s="260"/>
      <c r="M545" s="261"/>
      <c r="N545" s="262"/>
      <c r="O545" s="262"/>
      <c r="P545" s="262"/>
      <c r="Q545" s="262"/>
      <c r="R545" s="262"/>
      <c r="S545" s="262"/>
      <c r="T545" s="263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64" t="s">
        <v>243</v>
      </c>
      <c r="AU545" s="264" t="s">
        <v>85</v>
      </c>
      <c r="AV545" s="14" t="s">
        <v>85</v>
      </c>
      <c r="AW545" s="14" t="s">
        <v>32</v>
      </c>
      <c r="AX545" s="14" t="s">
        <v>76</v>
      </c>
      <c r="AY545" s="264" t="s">
        <v>203</v>
      </c>
    </row>
    <row r="546" s="15" customFormat="1">
      <c r="A546" s="15"/>
      <c r="B546" s="265"/>
      <c r="C546" s="266"/>
      <c r="D546" s="245" t="s">
        <v>243</v>
      </c>
      <c r="E546" s="267" t="s">
        <v>1</v>
      </c>
      <c r="F546" s="268" t="s">
        <v>247</v>
      </c>
      <c r="G546" s="266"/>
      <c r="H546" s="269">
        <v>325</v>
      </c>
      <c r="I546" s="270"/>
      <c r="J546" s="266"/>
      <c r="K546" s="266"/>
      <c r="L546" s="271"/>
      <c r="M546" s="272"/>
      <c r="N546" s="273"/>
      <c r="O546" s="273"/>
      <c r="P546" s="273"/>
      <c r="Q546" s="273"/>
      <c r="R546" s="273"/>
      <c r="S546" s="273"/>
      <c r="T546" s="274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T546" s="275" t="s">
        <v>243</v>
      </c>
      <c r="AU546" s="275" t="s">
        <v>85</v>
      </c>
      <c r="AV546" s="15" t="s">
        <v>209</v>
      </c>
      <c r="AW546" s="15" t="s">
        <v>32</v>
      </c>
      <c r="AX546" s="15" t="s">
        <v>83</v>
      </c>
      <c r="AY546" s="275" t="s">
        <v>203</v>
      </c>
    </row>
    <row r="547" s="2" customFormat="1" ht="24.15" customHeight="1">
      <c r="A547" s="39"/>
      <c r="B547" s="40"/>
      <c r="C547" s="229" t="s">
        <v>846</v>
      </c>
      <c r="D547" s="229" t="s">
        <v>205</v>
      </c>
      <c r="E547" s="230" t="s">
        <v>537</v>
      </c>
      <c r="F547" s="231" t="s">
        <v>538</v>
      </c>
      <c r="G547" s="232" t="s">
        <v>336</v>
      </c>
      <c r="H547" s="233">
        <v>13.5</v>
      </c>
      <c r="I547" s="234"/>
      <c r="J547" s="235">
        <f>ROUND(I547*H547,2)</f>
        <v>0</v>
      </c>
      <c r="K547" s="236"/>
      <c r="L547" s="45"/>
      <c r="M547" s="237" t="s">
        <v>1</v>
      </c>
      <c r="N547" s="238" t="s">
        <v>41</v>
      </c>
      <c r="O547" s="92"/>
      <c r="P547" s="239">
        <f>O547*H547</f>
        <v>0</v>
      </c>
      <c r="Q547" s="239">
        <v>0.00123</v>
      </c>
      <c r="R547" s="239">
        <f>Q547*H547</f>
        <v>0.016604999999999998</v>
      </c>
      <c r="S547" s="239">
        <v>0.017000000000000001</v>
      </c>
      <c r="T547" s="240">
        <f>S547*H547</f>
        <v>0.22950000000000001</v>
      </c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R547" s="241" t="s">
        <v>209</v>
      </c>
      <c r="AT547" s="241" t="s">
        <v>205</v>
      </c>
      <c r="AU547" s="241" t="s">
        <v>85</v>
      </c>
      <c r="AY547" s="18" t="s">
        <v>203</v>
      </c>
      <c r="BE547" s="242">
        <f>IF(N547="základní",J547,0)</f>
        <v>0</v>
      </c>
      <c r="BF547" s="242">
        <f>IF(N547="snížená",J547,0)</f>
        <v>0</v>
      </c>
      <c r="BG547" s="242">
        <f>IF(N547="zákl. přenesená",J547,0)</f>
        <v>0</v>
      </c>
      <c r="BH547" s="242">
        <f>IF(N547="sníž. přenesená",J547,0)</f>
        <v>0</v>
      </c>
      <c r="BI547" s="242">
        <f>IF(N547="nulová",J547,0)</f>
        <v>0</v>
      </c>
      <c r="BJ547" s="18" t="s">
        <v>83</v>
      </c>
      <c r="BK547" s="242">
        <f>ROUND(I547*H547,2)</f>
        <v>0</v>
      </c>
      <c r="BL547" s="18" t="s">
        <v>209</v>
      </c>
      <c r="BM547" s="241" t="s">
        <v>539</v>
      </c>
    </row>
    <row r="548" s="14" customFormat="1">
      <c r="A548" s="14"/>
      <c r="B548" s="254"/>
      <c r="C548" s="255"/>
      <c r="D548" s="245" t="s">
        <v>243</v>
      </c>
      <c r="E548" s="256" t="s">
        <v>1</v>
      </c>
      <c r="F548" s="257" t="s">
        <v>2859</v>
      </c>
      <c r="G548" s="255"/>
      <c r="H548" s="258">
        <v>13.5</v>
      </c>
      <c r="I548" s="259"/>
      <c r="J548" s="255"/>
      <c r="K548" s="255"/>
      <c r="L548" s="260"/>
      <c r="M548" s="261"/>
      <c r="N548" s="262"/>
      <c r="O548" s="262"/>
      <c r="P548" s="262"/>
      <c r="Q548" s="262"/>
      <c r="R548" s="262"/>
      <c r="S548" s="262"/>
      <c r="T548" s="263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64" t="s">
        <v>243</v>
      </c>
      <c r="AU548" s="264" t="s">
        <v>85</v>
      </c>
      <c r="AV548" s="14" t="s">
        <v>85</v>
      </c>
      <c r="AW548" s="14" t="s">
        <v>32</v>
      </c>
      <c r="AX548" s="14" t="s">
        <v>76</v>
      </c>
      <c r="AY548" s="264" t="s">
        <v>203</v>
      </c>
    </row>
    <row r="549" s="15" customFormat="1">
      <c r="A549" s="15"/>
      <c r="B549" s="265"/>
      <c r="C549" s="266"/>
      <c r="D549" s="245" t="s">
        <v>243</v>
      </c>
      <c r="E549" s="267" t="s">
        <v>1</v>
      </c>
      <c r="F549" s="268" t="s">
        <v>247</v>
      </c>
      <c r="G549" s="266"/>
      <c r="H549" s="269">
        <v>13.5</v>
      </c>
      <c r="I549" s="270"/>
      <c r="J549" s="266"/>
      <c r="K549" s="266"/>
      <c r="L549" s="271"/>
      <c r="M549" s="272"/>
      <c r="N549" s="273"/>
      <c r="O549" s="273"/>
      <c r="P549" s="273"/>
      <c r="Q549" s="273"/>
      <c r="R549" s="273"/>
      <c r="S549" s="273"/>
      <c r="T549" s="274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T549" s="275" t="s">
        <v>243</v>
      </c>
      <c r="AU549" s="275" t="s">
        <v>85</v>
      </c>
      <c r="AV549" s="15" t="s">
        <v>209</v>
      </c>
      <c r="AW549" s="15" t="s">
        <v>32</v>
      </c>
      <c r="AX549" s="15" t="s">
        <v>83</v>
      </c>
      <c r="AY549" s="275" t="s">
        <v>203</v>
      </c>
    </row>
    <row r="550" s="2" customFormat="1" ht="24.15" customHeight="1">
      <c r="A550" s="39"/>
      <c r="B550" s="40"/>
      <c r="C550" s="229" t="s">
        <v>850</v>
      </c>
      <c r="D550" s="229" t="s">
        <v>205</v>
      </c>
      <c r="E550" s="230" t="s">
        <v>542</v>
      </c>
      <c r="F550" s="231" t="s">
        <v>543</v>
      </c>
      <c r="G550" s="232" t="s">
        <v>336</v>
      </c>
      <c r="H550" s="233">
        <v>11.5</v>
      </c>
      <c r="I550" s="234"/>
      <c r="J550" s="235">
        <f>ROUND(I550*H550,2)</f>
        <v>0</v>
      </c>
      <c r="K550" s="236"/>
      <c r="L550" s="45"/>
      <c r="M550" s="237" t="s">
        <v>1</v>
      </c>
      <c r="N550" s="238" t="s">
        <v>41</v>
      </c>
      <c r="O550" s="92"/>
      <c r="P550" s="239">
        <f>O550*H550</f>
        <v>0</v>
      </c>
      <c r="Q550" s="239">
        <v>0.00147</v>
      </c>
      <c r="R550" s="239">
        <f>Q550*H550</f>
        <v>0.016905</v>
      </c>
      <c r="S550" s="239">
        <v>0.039</v>
      </c>
      <c r="T550" s="240">
        <f>S550*H550</f>
        <v>0.44850000000000001</v>
      </c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R550" s="241" t="s">
        <v>209</v>
      </c>
      <c r="AT550" s="241" t="s">
        <v>205</v>
      </c>
      <c r="AU550" s="241" t="s">
        <v>85</v>
      </c>
      <c r="AY550" s="18" t="s">
        <v>203</v>
      </c>
      <c r="BE550" s="242">
        <f>IF(N550="základní",J550,0)</f>
        <v>0</v>
      </c>
      <c r="BF550" s="242">
        <f>IF(N550="snížená",J550,0)</f>
        <v>0</v>
      </c>
      <c r="BG550" s="242">
        <f>IF(N550="zákl. přenesená",J550,0)</f>
        <v>0</v>
      </c>
      <c r="BH550" s="242">
        <f>IF(N550="sníž. přenesená",J550,0)</f>
        <v>0</v>
      </c>
      <c r="BI550" s="242">
        <f>IF(N550="nulová",J550,0)</f>
        <v>0</v>
      </c>
      <c r="BJ550" s="18" t="s">
        <v>83</v>
      </c>
      <c r="BK550" s="242">
        <f>ROUND(I550*H550,2)</f>
        <v>0</v>
      </c>
      <c r="BL550" s="18" t="s">
        <v>209</v>
      </c>
      <c r="BM550" s="241" t="s">
        <v>544</v>
      </c>
    </row>
    <row r="551" s="14" customFormat="1">
      <c r="A551" s="14"/>
      <c r="B551" s="254"/>
      <c r="C551" s="255"/>
      <c r="D551" s="245" t="s">
        <v>243</v>
      </c>
      <c r="E551" s="256" t="s">
        <v>1</v>
      </c>
      <c r="F551" s="257" t="s">
        <v>2860</v>
      </c>
      <c r="G551" s="255"/>
      <c r="H551" s="258">
        <v>11.5</v>
      </c>
      <c r="I551" s="259"/>
      <c r="J551" s="255"/>
      <c r="K551" s="255"/>
      <c r="L551" s="260"/>
      <c r="M551" s="261"/>
      <c r="N551" s="262"/>
      <c r="O551" s="262"/>
      <c r="P551" s="262"/>
      <c r="Q551" s="262"/>
      <c r="R551" s="262"/>
      <c r="S551" s="262"/>
      <c r="T551" s="263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64" t="s">
        <v>243</v>
      </c>
      <c r="AU551" s="264" t="s">
        <v>85</v>
      </c>
      <c r="AV551" s="14" t="s">
        <v>85</v>
      </c>
      <c r="AW551" s="14" t="s">
        <v>32</v>
      </c>
      <c r="AX551" s="14" t="s">
        <v>76</v>
      </c>
      <c r="AY551" s="264" t="s">
        <v>203</v>
      </c>
    </row>
    <row r="552" s="15" customFormat="1">
      <c r="A552" s="15"/>
      <c r="B552" s="265"/>
      <c r="C552" s="266"/>
      <c r="D552" s="245" t="s">
        <v>243</v>
      </c>
      <c r="E552" s="267" t="s">
        <v>1</v>
      </c>
      <c r="F552" s="268" t="s">
        <v>247</v>
      </c>
      <c r="G552" s="266"/>
      <c r="H552" s="269">
        <v>11.5</v>
      </c>
      <c r="I552" s="270"/>
      <c r="J552" s="266"/>
      <c r="K552" s="266"/>
      <c r="L552" s="271"/>
      <c r="M552" s="272"/>
      <c r="N552" s="273"/>
      <c r="O552" s="273"/>
      <c r="P552" s="273"/>
      <c r="Q552" s="273"/>
      <c r="R552" s="273"/>
      <c r="S552" s="273"/>
      <c r="T552" s="274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T552" s="275" t="s">
        <v>243</v>
      </c>
      <c r="AU552" s="275" t="s">
        <v>85</v>
      </c>
      <c r="AV552" s="15" t="s">
        <v>209</v>
      </c>
      <c r="AW552" s="15" t="s">
        <v>32</v>
      </c>
      <c r="AX552" s="15" t="s">
        <v>83</v>
      </c>
      <c r="AY552" s="275" t="s">
        <v>203</v>
      </c>
    </row>
    <row r="553" s="2" customFormat="1" ht="24.15" customHeight="1">
      <c r="A553" s="39"/>
      <c r="B553" s="40"/>
      <c r="C553" s="229" t="s">
        <v>854</v>
      </c>
      <c r="D553" s="229" t="s">
        <v>205</v>
      </c>
      <c r="E553" s="230" t="s">
        <v>546</v>
      </c>
      <c r="F553" s="231" t="s">
        <v>547</v>
      </c>
      <c r="G553" s="232" t="s">
        <v>336</v>
      </c>
      <c r="H553" s="233">
        <v>9</v>
      </c>
      <c r="I553" s="234"/>
      <c r="J553" s="235">
        <f>ROUND(I553*H553,2)</f>
        <v>0</v>
      </c>
      <c r="K553" s="236"/>
      <c r="L553" s="45"/>
      <c r="M553" s="237" t="s">
        <v>1</v>
      </c>
      <c r="N553" s="238" t="s">
        <v>41</v>
      </c>
      <c r="O553" s="92"/>
      <c r="P553" s="239">
        <f>O553*H553</f>
        <v>0</v>
      </c>
      <c r="Q553" s="239">
        <v>0.00365</v>
      </c>
      <c r="R553" s="239">
        <f>Q553*H553</f>
        <v>0.032849999999999997</v>
      </c>
      <c r="S553" s="239">
        <v>0.11</v>
      </c>
      <c r="T553" s="240">
        <f>S553*H553</f>
        <v>0.98999999999999999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241" t="s">
        <v>209</v>
      </c>
      <c r="AT553" s="241" t="s">
        <v>205</v>
      </c>
      <c r="AU553" s="241" t="s">
        <v>85</v>
      </c>
      <c r="AY553" s="18" t="s">
        <v>203</v>
      </c>
      <c r="BE553" s="242">
        <f>IF(N553="základní",J553,0)</f>
        <v>0</v>
      </c>
      <c r="BF553" s="242">
        <f>IF(N553="snížená",J553,0)</f>
        <v>0</v>
      </c>
      <c r="BG553" s="242">
        <f>IF(N553="zákl. přenesená",J553,0)</f>
        <v>0</v>
      </c>
      <c r="BH553" s="242">
        <f>IF(N553="sníž. přenesená",J553,0)</f>
        <v>0</v>
      </c>
      <c r="BI553" s="242">
        <f>IF(N553="nulová",J553,0)</f>
        <v>0</v>
      </c>
      <c r="BJ553" s="18" t="s">
        <v>83</v>
      </c>
      <c r="BK553" s="242">
        <f>ROUND(I553*H553,2)</f>
        <v>0</v>
      </c>
      <c r="BL553" s="18" t="s">
        <v>209</v>
      </c>
      <c r="BM553" s="241" t="s">
        <v>548</v>
      </c>
    </row>
    <row r="554" s="14" customFormat="1">
      <c r="A554" s="14"/>
      <c r="B554" s="254"/>
      <c r="C554" s="255"/>
      <c r="D554" s="245" t="s">
        <v>243</v>
      </c>
      <c r="E554" s="256" t="s">
        <v>1</v>
      </c>
      <c r="F554" s="257" t="s">
        <v>2861</v>
      </c>
      <c r="G554" s="255"/>
      <c r="H554" s="258">
        <v>9</v>
      </c>
      <c r="I554" s="259"/>
      <c r="J554" s="255"/>
      <c r="K554" s="255"/>
      <c r="L554" s="260"/>
      <c r="M554" s="261"/>
      <c r="N554" s="262"/>
      <c r="O554" s="262"/>
      <c r="P554" s="262"/>
      <c r="Q554" s="262"/>
      <c r="R554" s="262"/>
      <c r="S554" s="262"/>
      <c r="T554" s="263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64" t="s">
        <v>243</v>
      </c>
      <c r="AU554" s="264" t="s">
        <v>85</v>
      </c>
      <c r="AV554" s="14" t="s">
        <v>85</v>
      </c>
      <c r="AW554" s="14" t="s">
        <v>32</v>
      </c>
      <c r="AX554" s="14" t="s">
        <v>76</v>
      </c>
      <c r="AY554" s="264" t="s">
        <v>203</v>
      </c>
    </row>
    <row r="555" s="15" customFormat="1">
      <c r="A555" s="15"/>
      <c r="B555" s="265"/>
      <c r="C555" s="266"/>
      <c r="D555" s="245" t="s">
        <v>243</v>
      </c>
      <c r="E555" s="267" t="s">
        <v>1</v>
      </c>
      <c r="F555" s="268" t="s">
        <v>247</v>
      </c>
      <c r="G555" s="266"/>
      <c r="H555" s="269">
        <v>9</v>
      </c>
      <c r="I555" s="270"/>
      <c r="J555" s="266"/>
      <c r="K555" s="266"/>
      <c r="L555" s="271"/>
      <c r="M555" s="272"/>
      <c r="N555" s="273"/>
      <c r="O555" s="273"/>
      <c r="P555" s="273"/>
      <c r="Q555" s="273"/>
      <c r="R555" s="273"/>
      <c r="S555" s="273"/>
      <c r="T555" s="274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T555" s="275" t="s">
        <v>243</v>
      </c>
      <c r="AU555" s="275" t="s">
        <v>85</v>
      </c>
      <c r="AV555" s="15" t="s">
        <v>209</v>
      </c>
      <c r="AW555" s="15" t="s">
        <v>32</v>
      </c>
      <c r="AX555" s="15" t="s">
        <v>83</v>
      </c>
      <c r="AY555" s="275" t="s">
        <v>203</v>
      </c>
    </row>
    <row r="556" s="2" customFormat="1" ht="24.15" customHeight="1">
      <c r="A556" s="39"/>
      <c r="B556" s="40"/>
      <c r="C556" s="229" t="s">
        <v>858</v>
      </c>
      <c r="D556" s="229" t="s">
        <v>205</v>
      </c>
      <c r="E556" s="230" t="s">
        <v>551</v>
      </c>
      <c r="F556" s="231" t="s">
        <v>552</v>
      </c>
      <c r="G556" s="232" t="s">
        <v>336</v>
      </c>
      <c r="H556" s="233">
        <v>8</v>
      </c>
      <c r="I556" s="234"/>
      <c r="J556" s="235">
        <f>ROUND(I556*H556,2)</f>
        <v>0</v>
      </c>
      <c r="K556" s="236"/>
      <c r="L556" s="45"/>
      <c r="M556" s="237" t="s">
        <v>1</v>
      </c>
      <c r="N556" s="238" t="s">
        <v>41</v>
      </c>
      <c r="O556" s="92"/>
      <c r="P556" s="239">
        <f>O556*H556</f>
        <v>0</v>
      </c>
      <c r="Q556" s="239">
        <v>0.0039500000000000004</v>
      </c>
      <c r="R556" s="239">
        <f>Q556*H556</f>
        <v>0.031600000000000003</v>
      </c>
      <c r="S556" s="239">
        <v>0.16</v>
      </c>
      <c r="T556" s="240">
        <f>S556*H556</f>
        <v>1.28</v>
      </c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R556" s="241" t="s">
        <v>209</v>
      </c>
      <c r="AT556" s="241" t="s">
        <v>205</v>
      </c>
      <c r="AU556" s="241" t="s">
        <v>85</v>
      </c>
      <c r="AY556" s="18" t="s">
        <v>203</v>
      </c>
      <c r="BE556" s="242">
        <f>IF(N556="základní",J556,0)</f>
        <v>0</v>
      </c>
      <c r="BF556" s="242">
        <f>IF(N556="snížená",J556,0)</f>
        <v>0</v>
      </c>
      <c r="BG556" s="242">
        <f>IF(N556="zákl. přenesená",J556,0)</f>
        <v>0</v>
      </c>
      <c r="BH556" s="242">
        <f>IF(N556="sníž. přenesená",J556,0)</f>
        <v>0</v>
      </c>
      <c r="BI556" s="242">
        <f>IF(N556="nulová",J556,0)</f>
        <v>0</v>
      </c>
      <c r="BJ556" s="18" t="s">
        <v>83</v>
      </c>
      <c r="BK556" s="242">
        <f>ROUND(I556*H556,2)</f>
        <v>0</v>
      </c>
      <c r="BL556" s="18" t="s">
        <v>209</v>
      </c>
      <c r="BM556" s="241" t="s">
        <v>553</v>
      </c>
    </row>
    <row r="557" s="14" customFormat="1">
      <c r="A557" s="14"/>
      <c r="B557" s="254"/>
      <c r="C557" s="255"/>
      <c r="D557" s="245" t="s">
        <v>243</v>
      </c>
      <c r="E557" s="256" t="s">
        <v>1</v>
      </c>
      <c r="F557" s="257" t="s">
        <v>2862</v>
      </c>
      <c r="G557" s="255"/>
      <c r="H557" s="258">
        <v>8</v>
      </c>
      <c r="I557" s="259"/>
      <c r="J557" s="255"/>
      <c r="K557" s="255"/>
      <c r="L557" s="260"/>
      <c r="M557" s="261"/>
      <c r="N557" s="262"/>
      <c r="O557" s="262"/>
      <c r="P557" s="262"/>
      <c r="Q557" s="262"/>
      <c r="R557" s="262"/>
      <c r="S557" s="262"/>
      <c r="T557" s="263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64" t="s">
        <v>243</v>
      </c>
      <c r="AU557" s="264" t="s">
        <v>85</v>
      </c>
      <c r="AV557" s="14" t="s">
        <v>85</v>
      </c>
      <c r="AW557" s="14" t="s">
        <v>32</v>
      </c>
      <c r="AX557" s="14" t="s">
        <v>76</v>
      </c>
      <c r="AY557" s="264" t="s">
        <v>203</v>
      </c>
    </row>
    <row r="558" s="15" customFormat="1">
      <c r="A558" s="15"/>
      <c r="B558" s="265"/>
      <c r="C558" s="266"/>
      <c r="D558" s="245" t="s">
        <v>243</v>
      </c>
      <c r="E558" s="267" t="s">
        <v>1</v>
      </c>
      <c r="F558" s="268" t="s">
        <v>247</v>
      </c>
      <c r="G558" s="266"/>
      <c r="H558" s="269">
        <v>8</v>
      </c>
      <c r="I558" s="270"/>
      <c r="J558" s="266"/>
      <c r="K558" s="266"/>
      <c r="L558" s="271"/>
      <c r="M558" s="272"/>
      <c r="N558" s="273"/>
      <c r="O558" s="273"/>
      <c r="P558" s="273"/>
      <c r="Q558" s="273"/>
      <c r="R558" s="273"/>
      <c r="S558" s="273"/>
      <c r="T558" s="274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T558" s="275" t="s">
        <v>243</v>
      </c>
      <c r="AU558" s="275" t="s">
        <v>85</v>
      </c>
      <c r="AV558" s="15" t="s">
        <v>209</v>
      </c>
      <c r="AW558" s="15" t="s">
        <v>32</v>
      </c>
      <c r="AX558" s="15" t="s">
        <v>83</v>
      </c>
      <c r="AY558" s="275" t="s">
        <v>203</v>
      </c>
    </row>
    <row r="559" s="2" customFormat="1" ht="24.15" customHeight="1">
      <c r="A559" s="39"/>
      <c r="B559" s="40"/>
      <c r="C559" s="229" t="s">
        <v>862</v>
      </c>
      <c r="D559" s="229" t="s">
        <v>205</v>
      </c>
      <c r="E559" s="230" t="s">
        <v>555</v>
      </c>
      <c r="F559" s="231" t="s">
        <v>556</v>
      </c>
      <c r="G559" s="232" t="s">
        <v>336</v>
      </c>
      <c r="H559" s="233">
        <v>63.200000000000003</v>
      </c>
      <c r="I559" s="234"/>
      <c r="J559" s="235">
        <f>ROUND(I559*H559,2)</f>
        <v>0</v>
      </c>
      <c r="K559" s="236"/>
      <c r="L559" s="45"/>
      <c r="M559" s="237" t="s">
        <v>1</v>
      </c>
      <c r="N559" s="238" t="s">
        <v>41</v>
      </c>
      <c r="O559" s="92"/>
      <c r="P559" s="239">
        <f>O559*H559</f>
        <v>0</v>
      </c>
      <c r="Q559" s="239">
        <v>1.0000000000000001E-05</v>
      </c>
      <c r="R559" s="239">
        <f>Q559*H559</f>
        <v>0.00063200000000000007</v>
      </c>
      <c r="S559" s="239">
        <v>0</v>
      </c>
      <c r="T559" s="240">
        <f>S559*H559</f>
        <v>0</v>
      </c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R559" s="241" t="s">
        <v>209</v>
      </c>
      <c r="AT559" s="241" t="s">
        <v>205</v>
      </c>
      <c r="AU559" s="241" t="s">
        <v>85</v>
      </c>
      <c r="AY559" s="18" t="s">
        <v>203</v>
      </c>
      <c r="BE559" s="242">
        <f>IF(N559="základní",J559,0)</f>
        <v>0</v>
      </c>
      <c r="BF559" s="242">
        <f>IF(N559="snížená",J559,0)</f>
        <v>0</v>
      </c>
      <c r="BG559" s="242">
        <f>IF(N559="zákl. přenesená",J559,0)</f>
        <v>0</v>
      </c>
      <c r="BH559" s="242">
        <f>IF(N559="sníž. přenesená",J559,0)</f>
        <v>0</v>
      </c>
      <c r="BI559" s="242">
        <f>IF(N559="nulová",J559,0)</f>
        <v>0</v>
      </c>
      <c r="BJ559" s="18" t="s">
        <v>83</v>
      </c>
      <c r="BK559" s="242">
        <f>ROUND(I559*H559,2)</f>
        <v>0</v>
      </c>
      <c r="BL559" s="18" t="s">
        <v>209</v>
      </c>
      <c r="BM559" s="241" t="s">
        <v>557</v>
      </c>
    </row>
    <row r="560" s="2" customFormat="1" ht="37.8" customHeight="1">
      <c r="A560" s="39"/>
      <c r="B560" s="40"/>
      <c r="C560" s="229" t="s">
        <v>866</v>
      </c>
      <c r="D560" s="229" t="s">
        <v>205</v>
      </c>
      <c r="E560" s="230" t="s">
        <v>559</v>
      </c>
      <c r="F560" s="231" t="s">
        <v>560</v>
      </c>
      <c r="G560" s="232" t="s">
        <v>213</v>
      </c>
      <c r="H560" s="233">
        <v>2646.8000000000002</v>
      </c>
      <c r="I560" s="234"/>
      <c r="J560" s="235">
        <f>ROUND(I560*H560,2)</f>
        <v>0</v>
      </c>
      <c r="K560" s="236"/>
      <c r="L560" s="45"/>
      <c r="M560" s="237" t="s">
        <v>1</v>
      </c>
      <c r="N560" s="238" t="s">
        <v>41</v>
      </c>
      <c r="O560" s="92"/>
      <c r="P560" s="239">
        <f>O560*H560</f>
        <v>0</v>
      </c>
      <c r="Q560" s="239">
        <v>0</v>
      </c>
      <c r="R560" s="239">
        <f>Q560*H560</f>
        <v>0</v>
      </c>
      <c r="S560" s="239">
        <v>0.050000000000000003</v>
      </c>
      <c r="T560" s="240">
        <f>S560*H560</f>
        <v>132.34</v>
      </c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R560" s="241" t="s">
        <v>209</v>
      </c>
      <c r="AT560" s="241" t="s">
        <v>205</v>
      </c>
      <c r="AU560" s="241" t="s">
        <v>85</v>
      </c>
      <c r="AY560" s="18" t="s">
        <v>203</v>
      </c>
      <c r="BE560" s="242">
        <f>IF(N560="základní",J560,0)</f>
        <v>0</v>
      </c>
      <c r="BF560" s="242">
        <f>IF(N560="snížená",J560,0)</f>
        <v>0</v>
      </c>
      <c r="BG560" s="242">
        <f>IF(N560="zákl. přenesená",J560,0)</f>
        <v>0</v>
      </c>
      <c r="BH560" s="242">
        <f>IF(N560="sníž. přenesená",J560,0)</f>
        <v>0</v>
      </c>
      <c r="BI560" s="242">
        <f>IF(N560="nulová",J560,0)</f>
        <v>0</v>
      </c>
      <c r="BJ560" s="18" t="s">
        <v>83</v>
      </c>
      <c r="BK560" s="242">
        <f>ROUND(I560*H560,2)</f>
        <v>0</v>
      </c>
      <c r="BL560" s="18" t="s">
        <v>209</v>
      </c>
      <c r="BM560" s="241" t="s">
        <v>561</v>
      </c>
    </row>
    <row r="561" s="14" customFormat="1">
      <c r="A561" s="14"/>
      <c r="B561" s="254"/>
      <c r="C561" s="255"/>
      <c r="D561" s="245" t="s">
        <v>243</v>
      </c>
      <c r="E561" s="256" t="s">
        <v>1</v>
      </c>
      <c r="F561" s="257" t="s">
        <v>2863</v>
      </c>
      <c r="G561" s="255"/>
      <c r="H561" s="258">
        <v>2646.8000000000002</v>
      </c>
      <c r="I561" s="259"/>
      <c r="J561" s="255"/>
      <c r="K561" s="255"/>
      <c r="L561" s="260"/>
      <c r="M561" s="261"/>
      <c r="N561" s="262"/>
      <c r="O561" s="262"/>
      <c r="P561" s="262"/>
      <c r="Q561" s="262"/>
      <c r="R561" s="262"/>
      <c r="S561" s="262"/>
      <c r="T561" s="263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64" t="s">
        <v>243</v>
      </c>
      <c r="AU561" s="264" t="s">
        <v>85</v>
      </c>
      <c r="AV561" s="14" t="s">
        <v>85</v>
      </c>
      <c r="AW561" s="14" t="s">
        <v>32</v>
      </c>
      <c r="AX561" s="14" t="s">
        <v>76</v>
      </c>
      <c r="AY561" s="264" t="s">
        <v>203</v>
      </c>
    </row>
    <row r="562" s="15" customFormat="1">
      <c r="A562" s="15"/>
      <c r="B562" s="265"/>
      <c r="C562" s="266"/>
      <c r="D562" s="245" t="s">
        <v>243</v>
      </c>
      <c r="E562" s="267" t="s">
        <v>1</v>
      </c>
      <c r="F562" s="268" t="s">
        <v>247</v>
      </c>
      <c r="G562" s="266"/>
      <c r="H562" s="269">
        <v>2646.8000000000002</v>
      </c>
      <c r="I562" s="270"/>
      <c r="J562" s="266"/>
      <c r="K562" s="266"/>
      <c r="L562" s="271"/>
      <c r="M562" s="272"/>
      <c r="N562" s="273"/>
      <c r="O562" s="273"/>
      <c r="P562" s="273"/>
      <c r="Q562" s="273"/>
      <c r="R562" s="273"/>
      <c r="S562" s="273"/>
      <c r="T562" s="274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T562" s="275" t="s">
        <v>243</v>
      </c>
      <c r="AU562" s="275" t="s">
        <v>85</v>
      </c>
      <c r="AV562" s="15" t="s">
        <v>209</v>
      </c>
      <c r="AW562" s="15" t="s">
        <v>32</v>
      </c>
      <c r="AX562" s="15" t="s">
        <v>83</v>
      </c>
      <c r="AY562" s="275" t="s">
        <v>203</v>
      </c>
    </row>
    <row r="563" s="2" customFormat="1" ht="33" customHeight="1">
      <c r="A563" s="39"/>
      <c r="B563" s="40"/>
      <c r="C563" s="229" t="s">
        <v>870</v>
      </c>
      <c r="D563" s="229" t="s">
        <v>205</v>
      </c>
      <c r="E563" s="230" t="s">
        <v>565</v>
      </c>
      <c r="F563" s="231" t="s">
        <v>566</v>
      </c>
      <c r="G563" s="232" t="s">
        <v>213</v>
      </c>
      <c r="H563" s="233">
        <v>4713.5</v>
      </c>
      <c r="I563" s="234"/>
      <c r="J563" s="235">
        <f>ROUND(I563*H563,2)</f>
        <v>0</v>
      </c>
      <c r="K563" s="236"/>
      <c r="L563" s="45"/>
      <c r="M563" s="237" t="s">
        <v>1</v>
      </c>
      <c r="N563" s="238" t="s">
        <v>41</v>
      </c>
      <c r="O563" s="92"/>
      <c r="P563" s="239">
        <f>O563*H563</f>
        <v>0</v>
      </c>
      <c r="Q563" s="239">
        <v>0</v>
      </c>
      <c r="R563" s="239">
        <f>Q563*H563</f>
        <v>0</v>
      </c>
      <c r="S563" s="239">
        <v>0.045999999999999999</v>
      </c>
      <c r="T563" s="240">
        <f>S563*H563</f>
        <v>216.821</v>
      </c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R563" s="241" t="s">
        <v>209</v>
      </c>
      <c r="AT563" s="241" t="s">
        <v>205</v>
      </c>
      <c r="AU563" s="241" t="s">
        <v>85</v>
      </c>
      <c r="AY563" s="18" t="s">
        <v>203</v>
      </c>
      <c r="BE563" s="242">
        <f>IF(N563="základní",J563,0)</f>
        <v>0</v>
      </c>
      <c r="BF563" s="242">
        <f>IF(N563="snížená",J563,0)</f>
        <v>0</v>
      </c>
      <c r="BG563" s="242">
        <f>IF(N563="zákl. přenesená",J563,0)</f>
        <v>0</v>
      </c>
      <c r="BH563" s="242">
        <f>IF(N563="sníž. přenesená",J563,0)</f>
        <v>0</v>
      </c>
      <c r="BI563" s="242">
        <f>IF(N563="nulová",J563,0)</f>
        <v>0</v>
      </c>
      <c r="BJ563" s="18" t="s">
        <v>83</v>
      </c>
      <c r="BK563" s="242">
        <f>ROUND(I563*H563,2)</f>
        <v>0</v>
      </c>
      <c r="BL563" s="18" t="s">
        <v>209</v>
      </c>
      <c r="BM563" s="241" t="s">
        <v>567</v>
      </c>
    </row>
    <row r="564" s="2" customFormat="1" ht="33" customHeight="1">
      <c r="A564" s="39"/>
      <c r="B564" s="40"/>
      <c r="C564" s="229" t="s">
        <v>874</v>
      </c>
      <c r="D564" s="229" t="s">
        <v>205</v>
      </c>
      <c r="E564" s="230" t="s">
        <v>565</v>
      </c>
      <c r="F564" s="231" t="s">
        <v>566</v>
      </c>
      <c r="G564" s="232" t="s">
        <v>213</v>
      </c>
      <c r="H564" s="233">
        <v>684.47299999999996</v>
      </c>
      <c r="I564" s="234"/>
      <c r="J564" s="235">
        <f>ROUND(I564*H564,2)</f>
        <v>0</v>
      </c>
      <c r="K564" s="236"/>
      <c r="L564" s="45"/>
      <c r="M564" s="237" t="s">
        <v>1</v>
      </c>
      <c r="N564" s="238" t="s">
        <v>41</v>
      </c>
      <c r="O564" s="92"/>
      <c r="P564" s="239">
        <f>O564*H564</f>
        <v>0</v>
      </c>
      <c r="Q564" s="239">
        <v>0</v>
      </c>
      <c r="R564" s="239">
        <f>Q564*H564</f>
        <v>0</v>
      </c>
      <c r="S564" s="239">
        <v>0.045999999999999999</v>
      </c>
      <c r="T564" s="240">
        <f>S564*H564</f>
        <v>31.485757999999997</v>
      </c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R564" s="241" t="s">
        <v>209</v>
      </c>
      <c r="AT564" s="241" t="s">
        <v>205</v>
      </c>
      <c r="AU564" s="241" t="s">
        <v>85</v>
      </c>
      <c r="AY564" s="18" t="s">
        <v>203</v>
      </c>
      <c r="BE564" s="242">
        <f>IF(N564="základní",J564,0)</f>
        <v>0</v>
      </c>
      <c r="BF564" s="242">
        <f>IF(N564="snížená",J564,0)</f>
        <v>0</v>
      </c>
      <c r="BG564" s="242">
        <f>IF(N564="zákl. přenesená",J564,0)</f>
        <v>0</v>
      </c>
      <c r="BH564" s="242">
        <f>IF(N564="sníž. přenesená",J564,0)</f>
        <v>0</v>
      </c>
      <c r="BI564" s="242">
        <f>IF(N564="nulová",J564,0)</f>
        <v>0</v>
      </c>
      <c r="BJ564" s="18" t="s">
        <v>83</v>
      </c>
      <c r="BK564" s="242">
        <f>ROUND(I564*H564,2)</f>
        <v>0</v>
      </c>
      <c r="BL564" s="18" t="s">
        <v>209</v>
      </c>
      <c r="BM564" s="241" t="s">
        <v>2046</v>
      </c>
    </row>
    <row r="565" s="14" customFormat="1">
      <c r="A565" s="14"/>
      <c r="B565" s="254"/>
      <c r="C565" s="255"/>
      <c r="D565" s="245" t="s">
        <v>243</v>
      </c>
      <c r="E565" s="256" t="s">
        <v>1</v>
      </c>
      <c r="F565" s="257" t="s">
        <v>2864</v>
      </c>
      <c r="G565" s="255"/>
      <c r="H565" s="258">
        <v>684.47299999999996</v>
      </c>
      <c r="I565" s="259"/>
      <c r="J565" s="255"/>
      <c r="K565" s="255"/>
      <c r="L565" s="260"/>
      <c r="M565" s="261"/>
      <c r="N565" s="262"/>
      <c r="O565" s="262"/>
      <c r="P565" s="262"/>
      <c r="Q565" s="262"/>
      <c r="R565" s="262"/>
      <c r="S565" s="262"/>
      <c r="T565" s="263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64" t="s">
        <v>243</v>
      </c>
      <c r="AU565" s="264" t="s">
        <v>85</v>
      </c>
      <c r="AV565" s="14" t="s">
        <v>85</v>
      </c>
      <c r="AW565" s="14" t="s">
        <v>32</v>
      </c>
      <c r="AX565" s="14" t="s">
        <v>76</v>
      </c>
      <c r="AY565" s="264" t="s">
        <v>203</v>
      </c>
    </row>
    <row r="566" s="15" customFormat="1">
      <c r="A566" s="15"/>
      <c r="B566" s="265"/>
      <c r="C566" s="266"/>
      <c r="D566" s="245" t="s">
        <v>243</v>
      </c>
      <c r="E566" s="267" t="s">
        <v>1</v>
      </c>
      <c r="F566" s="268" t="s">
        <v>247</v>
      </c>
      <c r="G566" s="266"/>
      <c r="H566" s="269">
        <v>684.47299999999996</v>
      </c>
      <c r="I566" s="270"/>
      <c r="J566" s="266"/>
      <c r="K566" s="266"/>
      <c r="L566" s="271"/>
      <c r="M566" s="272"/>
      <c r="N566" s="273"/>
      <c r="O566" s="273"/>
      <c r="P566" s="273"/>
      <c r="Q566" s="273"/>
      <c r="R566" s="273"/>
      <c r="S566" s="273"/>
      <c r="T566" s="274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T566" s="275" t="s">
        <v>243</v>
      </c>
      <c r="AU566" s="275" t="s">
        <v>85</v>
      </c>
      <c r="AV566" s="15" t="s">
        <v>209</v>
      </c>
      <c r="AW566" s="15" t="s">
        <v>32</v>
      </c>
      <c r="AX566" s="15" t="s">
        <v>83</v>
      </c>
      <c r="AY566" s="275" t="s">
        <v>203</v>
      </c>
    </row>
    <row r="567" s="2" customFormat="1" ht="37.8" customHeight="1">
      <c r="A567" s="39"/>
      <c r="B567" s="40"/>
      <c r="C567" s="229" t="s">
        <v>878</v>
      </c>
      <c r="D567" s="229" t="s">
        <v>205</v>
      </c>
      <c r="E567" s="230" t="s">
        <v>2865</v>
      </c>
      <c r="F567" s="231" t="s">
        <v>2866</v>
      </c>
      <c r="G567" s="232" t="s">
        <v>213</v>
      </c>
      <c r="H567" s="233">
        <v>854.74800000000005</v>
      </c>
      <c r="I567" s="234"/>
      <c r="J567" s="235">
        <f>ROUND(I567*H567,2)</f>
        <v>0</v>
      </c>
      <c r="K567" s="236"/>
      <c r="L567" s="45"/>
      <c r="M567" s="237" t="s">
        <v>1</v>
      </c>
      <c r="N567" s="238" t="s">
        <v>41</v>
      </c>
      <c r="O567" s="92"/>
      <c r="P567" s="239">
        <f>O567*H567</f>
        <v>0</v>
      </c>
      <c r="Q567" s="239">
        <v>0</v>
      </c>
      <c r="R567" s="239">
        <f>Q567*H567</f>
        <v>0</v>
      </c>
      <c r="S567" s="239">
        <v>0.01</v>
      </c>
      <c r="T567" s="240">
        <f>S567*H567</f>
        <v>8.5474800000000002</v>
      </c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R567" s="241" t="s">
        <v>209</v>
      </c>
      <c r="AT567" s="241" t="s">
        <v>205</v>
      </c>
      <c r="AU567" s="241" t="s">
        <v>85</v>
      </c>
      <c r="AY567" s="18" t="s">
        <v>203</v>
      </c>
      <c r="BE567" s="242">
        <f>IF(N567="základní",J567,0)</f>
        <v>0</v>
      </c>
      <c r="BF567" s="242">
        <f>IF(N567="snížená",J567,0)</f>
        <v>0</v>
      </c>
      <c r="BG567" s="242">
        <f>IF(N567="zákl. přenesená",J567,0)</f>
        <v>0</v>
      </c>
      <c r="BH567" s="242">
        <f>IF(N567="sníž. přenesená",J567,0)</f>
        <v>0</v>
      </c>
      <c r="BI567" s="242">
        <f>IF(N567="nulová",J567,0)</f>
        <v>0</v>
      </c>
      <c r="BJ567" s="18" t="s">
        <v>83</v>
      </c>
      <c r="BK567" s="242">
        <f>ROUND(I567*H567,2)</f>
        <v>0</v>
      </c>
      <c r="BL567" s="18" t="s">
        <v>209</v>
      </c>
      <c r="BM567" s="241" t="s">
        <v>2049</v>
      </c>
    </row>
    <row r="568" s="14" customFormat="1">
      <c r="A568" s="14"/>
      <c r="B568" s="254"/>
      <c r="C568" s="255"/>
      <c r="D568" s="245" t="s">
        <v>243</v>
      </c>
      <c r="E568" s="256" t="s">
        <v>1</v>
      </c>
      <c r="F568" s="257" t="s">
        <v>2867</v>
      </c>
      <c r="G568" s="255"/>
      <c r="H568" s="258">
        <v>854.74800000000005</v>
      </c>
      <c r="I568" s="259"/>
      <c r="J568" s="255"/>
      <c r="K568" s="255"/>
      <c r="L568" s="260"/>
      <c r="M568" s="261"/>
      <c r="N568" s="262"/>
      <c r="O568" s="262"/>
      <c r="P568" s="262"/>
      <c r="Q568" s="262"/>
      <c r="R568" s="262"/>
      <c r="S568" s="262"/>
      <c r="T568" s="263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64" t="s">
        <v>243</v>
      </c>
      <c r="AU568" s="264" t="s">
        <v>85</v>
      </c>
      <c r="AV568" s="14" t="s">
        <v>85</v>
      </c>
      <c r="AW568" s="14" t="s">
        <v>32</v>
      </c>
      <c r="AX568" s="14" t="s">
        <v>76</v>
      </c>
      <c r="AY568" s="264" t="s">
        <v>203</v>
      </c>
    </row>
    <row r="569" s="15" customFormat="1">
      <c r="A569" s="15"/>
      <c r="B569" s="265"/>
      <c r="C569" s="266"/>
      <c r="D569" s="245" t="s">
        <v>243</v>
      </c>
      <c r="E569" s="267" t="s">
        <v>1</v>
      </c>
      <c r="F569" s="268" t="s">
        <v>247</v>
      </c>
      <c r="G569" s="266"/>
      <c r="H569" s="269">
        <v>854.74800000000005</v>
      </c>
      <c r="I569" s="270"/>
      <c r="J569" s="266"/>
      <c r="K569" s="266"/>
      <c r="L569" s="271"/>
      <c r="M569" s="272"/>
      <c r="N569" s="273"/>
      <c r="O569" s="273"/>
      <c r="P569" s="273"/>
      <c r="Q569" s="273"/>
      <c r="R569" s="273"/>
      <c r="S569" s="273"/>
      <c r="T569" s="274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T569" s="275" t="s">
        <v>243</v>
      </c>
      <c r="AU569" s="275" t="s">
        <v>85</v>
      </c>
      <c r="AV569" s="15" t="s">
        <v>209</v>
      </c>
      <c r="AW569" s="15" t="s">
        <v>32</v>
      </c>
      <c r="AX569" s="15" t="s">
        <v>83</v>
      </c>
      <c r="AY569" s="275" t="s">
        <v>203</v>
      </c>
    </row>
    <row r="570" s="2" customFormat="1" ht="37.8" customHeight="1">
      <c r="A570" s="39"/>
      <c r="B570" s="40"/>
      <c r="C570" s="229" t="s">
        <v>882</v>
      </c>
      <c r="D570" s="229" t="s">
        <v>205</v>
      </c>
      <c r="E570" s="230" t="s">
        <v>2868</v>
      </c>
      <c r="F570" s="231" t="s">
        <v>2869</v>
      </c>
      <c r="G570" s="232" t="s">
        <v>213</v>
      </c>
      <c r="H570" s="233">
        <v>402.39499999999998</v>
      </c>
      <c r="I570" s="234"/>
      <c r="J570" s="235">
        <f>ROUND(I570*H570,2)</f>
        <v>0</v>
      </c>
      <c r="K570" s="236"/>
      <c r="L570" s="45"/>
      <c r="M570" s="237" t="s">
        <v>1</v>
      </c>
      <c r="N570" s="238" t="s">
        <v>41</v>
      </c>
      <c r="O570" s="92"/>
      <c r="P570" s="239">
        <f>O570*H570</f>
        <v>0</v>
      </c>
      <c r="Q570" s="239">
        <v>0</v>
      </c>
      <c r="R570" s="239">
        <f>Q570*H570</f>
        <v>0</v>
      </c>
      <c r="S570" s="239">
        <v>0.016</v>
      </c>
      <c r="T570" s="240">
        <f>S570*H570</f>
        <v>6.43832</v>
      </c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R570" s="241" t="s">
        <v>209</v>
      </c>
      <c r="AT570" s="241" t="s">
        <v>205</v>
      </c>
      <c r="AU570" s="241" t="s">
        <v>85</v>
      </c>
      <c r="AY570" s="18" t="s">
        <v>203</v>
      </c>
      <c r="BE570" s="242">
        <f>IF(N570="základní",J570,0)</f>
        <v>0</v>
      </c>
      <c r="BF570" s="242">
        <f>IF(N570="snížená",J570,0)</f>
        <v>0</v>
      </c>
      <c r="BG570" s="242">
        <f>IF(N570="zákl. přenesená",J570,0)</f>
        <v>0</v>
      </c>
      <c r="BH570" s="242">
        <f>IF(N570="sníž. přenesená",J570,0)</f>
        <v>0</v>
      </c>
      <c r="BI570" s="242">
        <f>IF(N570="nulová",J570,0)</f>
        <v>0</v>
      </c>
      <c r="BJ570" s="18" t="s">
        <v>83</v>
      </c>
      <c r="BK570" s="242">
        <f>ROUND(I570*H570,2)</f>
        <v>0</v>
      </c>
      <c r="BL570" s="18" t="s">
        <v>209</v>
      </c>
      <c r="BM570" s="241" t="s">
        <v>2052</v>
      </c>
    </row>
    <row r="571" s="14" customFormat="1">
      <c r="A571" s="14"/>
      <c r="B571" s="254"/>
      <c r="C571" s="255"/>
      <c r="D571" s="245" t="s">
        <v>243</v>
      </c>
      <c r="E571" s="256" t="s">
        <v>1</v>
      </c>
      <c r="F571" s="257" t="s">
        <v>2870</v>
      </c>
      <c r="G571" s="255"/>
      <c r="H571" s="258">
        <v>22</v>
      </c>
      <c r="I571" s="259"/>
      <c r="J571" s="255"/>
      <c r="K571" s="255"/>
      <c r="L571" s="260"/>
      <c r="M571" s="261"/>
      <c r="N571" s="262"/>
      <c r="O571" s="262"/>
      <c r="P571" s="262"/>
      <c r="Q571" s="262"/>
      <c r="R571" s="262"/>
      <c r="S571" s="262"/>
      <c r="T571" s="263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64" t="s">
        <v>243</v>
      </c>
      <c r="AU571" s="264" t="s">
        <v>85</v>
      </c>
      <c r="AV571" s="14" t="s">
        <v>85</v>
      </c>
      <c r="AW571" s="14" t="s">
        <v>32</v>
      </c>
      <c r="AX571" s="14" t="s">
        <v>76</v>
      </c>
      <c r="AY571" s="264" t="s">
        <v>203</v>
      </c>
    </row>
    <row r="572" s="14" customFormat="1">
      <c r="A572" s="14"/>
      <c r="B572" s="254"/>
      <c r="C572" s="255"/>
      <c r="D572" s="245" t="s">
        <v>243</v>
      </c>
      <c r="E572" s="256" t="s">
        <v>1</v>
      </c>
      <c r="F572" s="257" t="s">
        <v>2871</v>
      </c>
      <c r="G572" s="255"/>
      <c r="H572" s="258">
        <v>380.39499999999998</v>
      </c>
      <c r="I572" s="259"/>
      <c r="J572" s="255"/>
      <c r="K572" s="255"/>
      <c r="L572" s="260"/>
      <c r="M572" s="261"/>
      <c r="N572" s="262"/>
      <c r="O572" s="262"/>
      <c r="P572" s="262"/>
      <c r="Q572" s="262"/>
      <c r="R572" s="262"/>
      <c r="S572" s="262"/>
      <c r="T572" s="263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64" t="s">
        <v>243</v>
      </c>
      <c r="AU572" s="264" t="s">
        <v>85</v>
      </c>
      <c r="AV572" s="14" t="s">
        <v>85</v>
      </c>
      <c r="AW572" s="14" t="s">
        <v>32</v>
      </c>
      <c r="AX572" s="14" t="s">
        <v>76</v>
      </c>
      <c r="AY572" s="264" t="s">
        <v>203</v>
      </c>
    </row>
    <row r="573" s="15" customFormat="1">
      <c r="A573" s="15"/>
      <c r="B573" s="265"/>
      <c r="C573" s="266"/>
      <c r="D573" s="245" t="s">
        <v>243</v>
      </c>
      <c r="E573" s="267" t="s">
        <v>1</v>
      </c>
      <c r="F573" s="268" t="s">
        <v>247</v>
      </c>
      <c r="G573" s="266"/>
      <c r="H573" s="269">
        <v>402.39499999999998</v>
      </c>
      <c r="I573" s="270"/>
      <c r="J573" s="266"/>
      <c r="K573" s="266"/>
      <c r="L573" s="271"/>
      <c r="M573" s="272"/>
      <c r="N573" s="273"/>
      <c r="O573" s="273"/>
      <c r="P573" s="273"/>
      <c r="Q573" s="273"/>
      <c r="R573" s="273"/>
      <c r="S573" s="273"/>
      <c r="T573" s="274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T573" s="275" t="s">
        <v>243</v>
      </c>
      <c r="AU573" s="275" t="s">
        <v>85</v>
      </c>
      <c r="AV573" s="15" t="s">
        <v>209</v>
      </c>
      <c r="AW573" s="15" t="s">
        <v>32</v>
      </c>
      <c r="AX573" s="15" t="s">
        <v>83</v>
      </c>
      <c r="AY573" s="275" t="s">
        <v>203</v>
      </c>
    </row>
    <row r="574" s="2" customFormat="1" ht="37.8" customHeight="1">
      <c r="A574" s="39"/>
      <c r="B574" s="40"/>
      <c r="C574" s="229" t="s">
        <v>886</v>
      </c>
      <c r="D574" s="229" t="s">
        <v>205</v>
      </c>
      <c r="E574" s="230" t="s">
        <v>2872</v>
      </c>
      <c r="F574" s="231" t="s">
        <v>2873</v>
      </c>
      <c r="G574" s="232" t="s">
        <v>213</v>
      </c>
      <c r="H574" s="233">
        <v>1025.115</v>
      </c>
      <c r="I574" s="234"/>
      <c r="J574" s="235">
        <f>ROUND(I574*H574,2)</f>
        <v>0</v>
      </c>
      <c r="K574" s="236"/>
      <c r="L574" s="45"/>
      <c r="M574" s="237" t="s">
        <v>1</v>
      </c>
      <c r="N574" s="238" t="s">
        <v>41</v>
      </c>
      <c r="O574" s="92"/>
      <c r="P574" s="239">
        <f>O574*H574</f>
        <v>0</v>
      </c>
      <c r="Q574" s="239">
        <v>0</v>
      </c>
      <c r="R574" s="239">
        <f>Q574*H574</f>
        <v>0</v>
      </c>
      <c r="S574" s="239">
        <v>0.014</v>
      </c>
      <c r="T574" s="240">
        <f>S574*H574</f>
        <v>14.351610000000001</v>
      </c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R574" s="241" t="s">
        <v>209</v>
      </c>
      <c r="AT574" s="241" t="s">
        <v>205</v>
      </c>
      <c r="AU574" s="241" t="s">
        <v>85</v>
      </c>
      <c r="AY574" s="18" t="s">
        <v>203</v>
      </c>
      <c r="BE574" s="242">
        <f>IF(N574="základní",J574,0)</f>
        <v>0</v>
      </c>
      <c r="BF574" s="242">
        <f>IF(N574="snížená",J574,0)</f>
        <v>0</v>
      </c>
      <c r="BG574" s="242">
        <f>IF(N574="zákl. přenesená",J574,0)</f>
        <v>0</v>
      </c>
      <c r="BH574" s="242">
        <f>IF(N574="sníž. přenesená",J574,0)</f>
        <v>0</v>
      </c>
      <c r="BI574" s="242">
        <f>IF(N574="nulová",J574,0)</f>
        <v>0</v>
      </c>
      <c r="BJ574" s="18" t="s">
        <v>83</v>
      </c>
      <c r="BK574" s="242">
        <f>ROUND(I574*H574,2)</f>
        <v>0</v>
      </c>
      <c r="BL574" s="18" t="s">
        <v>209</v>
      </c>
      <c r="BM574" s="241" t="s">
        <v>2055</v>
      </c>
    </row>
    <row r="575" s="14" customFormat="1">
      <c r="A575" s="14"/>
      <c r="B575" s="254"/>
      <c r="C575" s="255"/>
      <c r="D575" s="245" t="s">
        <v>243</v>
      </c>
      <c r="E575" s="256" t="s">
        <v>1</v>
      </c>
      <c r="F575" s="257" t="s">
        <v>1286</v>
      </c>
      <c r="G575" s="255"/>
      <c r="H575" s="258">
        <v>1025.115</v>
      </c>
      <c r="I575" s="259"/>
      <c r="J575" s="255"/>
      <c r="K575" s="255"/>
      <c r="L575" s="260"/>
      <c r="M575" s="261"/>
      <c r="N575" s="262"/>
      <c r="O575" s="262"/>
      <c r="P575" s="262"/>
      <c r="Q575" s="262"/>
      <c r="R575" s="262"/>
      <c r="S575" s="262"/>
      <c r="T575" s="263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64" t="s">
        <v>243</v>
      </c>
      <c r="AU575" s="264" t="s">
        <v>85</v>
      </c>
      <c r="AV575" s="14" t="s">
        <v>85</v>
      </c>
      <c r="AW575" s="14" t="s">
        <v>32</v>
      </c>
      <c r="AX575" s="14" t="s">
        <v>76</v>
      </c>
      <c r="AY575" s="264" t="s">
        <v>203</v>
      </c>
    </row>
    <row r="576" s="15" customFormat="1">
      <c r="A576" s="15"/>
      <c r="B576" s="265"/>
      <c r="C576" s="266"/>
      <c r="D576" s="245" t="s">
        <v>243</v>
      </c>
      <c r="E576" s="267" t="s">
        <v>1</v>
      </c>
      <c r="F576" s="268" t="s">
        <v>247</v>
      </c>
      <c r="G576" s="266"/>
      <c r="H576" s="269">
        <v>1025.115</v>
      </c>
      <c r="I576" s="270"/>
      <c r="J576" s="266"/>
      <c r="K576" s="266"/>
      <c r="L576" s="271"/>
      <c r="M576" s="272"/>
      <c r="N576" s="273"/>
      <c r="O576" s="273"/>
      <c r="P576" s="273"/>
      <c r="Q576" s="273"/>
      <c r="R576" s="273"/>
      <c r="S576" s="273"/>
      <c r="T576" s="274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T576" s="275" t="s">
        <v>243</v>
      </c>
      <c r="AU576" s="275" t="s">
        <v>85</v>
      </c>
      <c r="AV576" s="15" t="s">
        <v>209</v>
      </c>
      <c r="AW576" s="15" t="s">
        <v>32</v>
      </c>
      <c r="AX576" s="15" t="s">
        <v>83</v>
      </c>
      <c r="AY576" s="275" t="s">
        <v>203</v>
      </c>
    </row>
    <row r="577" s="2" customFormat="1" ht="33" customHeight="1">
      <c r="A577" s="39"/>
      <c r="B577" s="40"/>
      <c r="C577" s="229" t="s">
        <v>890</v>
      </c>
      <c r="D577" s="229" t="s">
        <v>205</v>
      </c>
      <c r="E577" s="230" t="s">
        <v>2874</v>
      </c>
      <c r="F577" s="231" t="s">
        <v>2875</v>
      </c>
      <c r="G577" s="232" t="s">
        <v>208</v>
      </c>
      <c r="H577" s="233">
        <v>25.199999999999999</v>
      </c>
      <c r="I577" s="234"/>
      <c r="J577" s="235">
        <f>ROUND(I577*H577,2)</f>
        <v>0</v>
      </c>
      <c r="K577" s="236"/>
      <c r="L577" s="45"/>
      <c r="M577" s="237" t="s">
        <v>1</v>
      </c>
      <c r="N577" s="238" t="s">
        <v>41</v>
      </c>
      <c r="O577" s="92"/>
      <c r="P577" s="239">
        <f>O577*H577</f>
        <v>0</v>
      </c>
      <c r="Q577" s="239">
        <v>0</v>
      </c>
      <c r="R577" s="239">
        <f>Q577*H577</f>
        <v>0</v>
      </c>
      <c r="S577" s="239">
        <v>0.46999999999999997</v>
      </c>
      <c r="T577" s="240">
        <f>S577*H577</f>
        <v>11.843999999999999</v>
      </c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R577" s="241" t="s">
        <v>209</v>
      </c>
      <c r="AT577" s="241" t="s">
        <v>205</v>
      </c>
      <c r="AU577" s="241" t="s">
        <v>85</v>
      </c>
      <c r="AY577" s="18" t="s">
        <v>203</v>
      </c>
      <c r="BE577" s="242">
        <f>IF(N577="základní",J577,0)</f>
        <v>0</v>
      </c>
      <c r="BF577" s="242">
        <f>IF(N577="snížená",J577,0)</f>
        <v>0</v>
      </c>
      <c r="BG577" s="242">
        <f>IF(N577="zákl. přenesená",J577,0)</f>
        <v>0</v>
      </c>
      <c r="BH577" s="242">
        <f>IF(N577="sníž. přenesená",J577,0)</f>
        <v>0</v>
      </c>
      <c r="BI577" s="242">
        <f>IF(N577="nulová",J577,0)</f>
        <v>0</v>
      </c>
      <c r="BJ577" s="18" t="s">
        <v>83</v>
      </c>
      <c r="BK577" s="242">
        <f>ROUND(I577*H577,2)</f>
        <v>0</v>
      </c>
      <c r="BL577" s="18" t="s">
        <v>209</v>
      </c>
      <c r="BM577" s="241" t="s">
        <v>2058</v>
      </c>
    </row>
    <row r="578" s="14" customFormat="1">
      <c r="A578" s="14"/>
      <c r="B578" s="254"/>
      <c r="C578" s="255"/>
      <c r="D578" s="245" t="s">
        <v>243</v>
      </c>
      <c r="E578" s="256" t="s">
        <v>1</v>
      </c>
      <c r="F578" s="257" t="s">
        <v>2876</v>
      </c>
      <c r="G578" s="255"/>
      <c r="H578" s="258">
        <v>25.199999999999999</v>
      </c>
      <c r="I578" s="259"/>
      <c r="J578" s="255"/>
      <c r="K578" s="255"/>
      <c r="L578" s="260"/>
      <c r="M578" s="261"/>
      <c r="N578" s="262"/>
      <c r="O578" s="262"/>
      <c r="P578" s="262"/>
      <c r="Q578" s="262"/>
      <c r="R578" s="262"/>
      <c r="S578" s="262"/>
      <c r="T578" s="263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64" t="s">
        <v>243</v>
      </c>
      <c r="AU578" s="264" t="s">
        <v>85</v>
      </c>
      <c r="AV578" s="14" t="s">
        <v>85</v>
      </c>
      <c r="AW578" s="14" t="s">
        <v>32</v>
      </c>
      <c r="AX578" s="14" t="s">
        <v>76</v>
      </c>
      <c r="AY578" s="264" t="s">
        <v>203</v>
      </c>
    </row>
    <row r="579" s="15" customFormat="1">
      <c r="A579" s="15"/>
      <c r="B579" s="265"/>
      <c r="C579" s="266"/>
      <c r="D579" s="245" t="s">
        <v>243</v>
      </c>
      <c r="E579" s="267" t="s">
        <v>1</v>
      </c>
      <c r="F579" s="268" t="s">
        <v>247</v>
      </c>
      <c r="G579" s="266"/>
      <c r="H579" s="269">
        <v>25.199999999999999</v>
      </c>
      <c r="I579" s="270"/>
      <c r="J579" s="266"/>
      <c r="K579" s="266"/>
      <c r="L579" s="271"/>
      <c r="M579" s="272"/>
      <c r="N579" s="273"/>
      <c r="O579" s="273"/>
      <c r="P579" s="273"/>
      <c r="Q579" s="273"/>
      <c r="R579" s="273"/>
      <c r="S579" s="273"/>
      <c r="T579" s="274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T579" s="275" t="s">
        <v>243</v>
      </c>
      <c r="AU579" s="275" t="s">
        <v>85</v>
      </c>
      <c r="AV579" s="15" t="s">
        <v>209</v>
      </c>
      <c r="AW579" s="15" t="s">
        <v>32</v>
      </c>
      <c r="AX579" s="15" t="s">
        <v>83</v>
      </c>
      <c r="AY579" s="275" t="s">
        <v>203</v>
      </c>
    </row>
    <row r="580" s="2" customFormat="1" ht="24.15" customHeight="1">
      <c r="A580" s="39"/>
      <c r="B580" s="40"/>
      <c r="C580" s="229" t="s">
        <v>894</v>
      </c>
      <c r="D580" s="229" t="s">
        <v>205</v>
      </c>
      <c r="E580" s="230" t="s">
        <v>2877</v>
      </c>
      <c r="F580" s="231" t="s">
        <v>2878</v>
      </c>
      <c r="G580" s="232" t="s">
        <v>213</v>
      </c>
      <c r="H580" s="233">
        <v>37.880000000000003</v>
      </c>
      <c r="I580" s="234"/>
      <c r="J580" s="235">
        <f>ROUND(I580*H580,2)</f>
        <v>0</v>
      </c>
      <c r="K580" s="236"/>
      <c r="L580" s="45"/>
      <c r="M580" s="237" t="s">
        <v>1</v>
      </c>
      <c r="N580" s="238" t="s">
        <v>41</v>
      </c>
      <c r="O580" s="92"/>
      <c r="P580" s="239">
        <f>O580*H580</f>
        <v>0</v>
      </c>
      <c r="Q580" s="239">
        <v>0</v>
      </c>
      <c r="R580" s="239">
        <f>Q580*H580</f>
        <v>0</v>
      </c>
      <c r="S580" s="239">
        <v>0</v>
      </c>
      <c r="T580" s="240">
        <f>S580*H580</f>
        <v>0</v>
      </c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R580" s="241" t="s">
        <v>209</v>
      </c>
      <c r="AT580" s="241" t="s">
        <v>205</v>
      </c>
      <c r="AU580" s="241" t="s">
        <v>85</v>
      </c>
      <c r="AY580" s="18" t="s">
        <v>203</v>
      </c>
      <c r="BE580" s="242">
        <f>IF(N580="základní",J580,0)</f>
        <v>0</v>
      </c>
      <c r="BF580" s="242">
        <f>IF(N580="snížená",J580,0)</f>
        <v>0</v>
      </c>
      <c r="BG580" s="242">
        <f>IF(N580="zákl. přenesená",J580,0)</f>
        <v>0</v>
      </c>
      <c r="BH580" s="242">
        <f>IF(N580="sníž. přenesená",J580,0)</f>
        <v>0</v>
      </c>
      <c r="BI580" s="242">
        <f>IF(N580="nulová",J580,0)</f>
        <v>0</v>
      </c>
      <c r="BJ580" s="18" t="s">
        <v>83</v>
      </c>
      <c r="BK580" s="242">
        <f>ROUND(I580*H580,2)</f>
        <v>0</v>
      </c>
      <c r="BL580" s="18" t="s">
        <v>209</v>
      </c>
      <c r="BM580" s="241" t="s">
        <v>2061</v>
      </c>
    </row>
    <row r="581" s="13" customFormat="1">
      <c r="A581" s="13"/>
      <c r="B581" s="243"/>
      <c r="C581" s="244"/>
      <c r="D581" s="245" t="s">
        <v>243</v>
      </c>
      <c r="E581" s="246" t="s">
        <v>1</v>
      </c>
      <c r="F581" s="247" t="s">
        <v>2879</v>
      </c>
      <c r="G581" s="244"/>
      <c r="H581" s="246" t="s">
        <v>1</v>
      </c>
      <c r="I581" s="248"/>
      <c r="J581" s="244"/>
      <c r="K581" s="244"/>
      <c r="L581" s="249"/>
      <c r="M581" s="250"/>
      <c r="N581" s="251"/>
      <c r="O581" s="251"/>
      <c r="P581" s="251"/>
      <c r="Q581" s="251"/>
      <c r="R581" s="251"/>
      <c r="S581" s="251"/>
      <c r="T581" s="252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53" t="s">
        <v>243</v>
      </c>
      <c r="AU581" s="253" t="s">
        <v>85</v>
      </c>
      <c r="AV581" s="13" t="s">
        <v>83</v>
      </c>
      <c r="AW581" s="13" t="s">
        <v>32</v>
      </c>
      <c r="AX581" s="13" t="s">
        <v>76</v>
      </c>
      <c r="AY581" s="253" t="s">
        <v>203</v>
      </c>
    </row>
    <row r="582" s="14" customFormat="1">
      <c r="A582" s="14"/>
      <c r="B582" s="254"/>
      <c r="C582" s="255"/>
      <c r="D582" s="245" t="s">
        <v>243</v>
      </c>
      <c r="E582" s="256" t="s">
        <v>1</v>
      </c>
      <c r="F582" s="257" t="s">
        <v>2880</v>
      </c>
      <c r="G582" s="255"/>
      <c r="H582" s="258">
        <v>37.880000000000003</v>
      </c>
      <c r="I582" s="259"/>
      <c r="J582" s="255"/>
      <c r="K582" s="255"/>
      <c r="L582" s="260"/>
      <c r="M582" s="261"/>
      <c r="N582" s="262"/>
      <c r="O582" s="262"/>
      <c r="P582" s="262"/>
      <c r="Q582" s="262"/>
      <c r="R582" s="262"/>
      <c r="S582" s="262"/>
      <c r="T582" s="263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64" t="s">
        <v>243</v>
      </c>
      <c r="AU582" s="264" t="s">
        <v>85</v>
      </c>
      <c r="AV582" s="14" t="s">
        <v>85</v>
      </c>
      <c r="AW582" s="14" t="s">
        <v>32</v>
      </c>
      <c r="AX582" s="14" t="s">
        <v>76</v>
      </c>
      <c r="AY582" s="264" t="s">
        <v>203</v>
      </c>
    </row>
    <row r="583" s="15" customFormat="1">
      <c r="A583" s="15"/>
      <c r="B583" s="265"/>
      <c r="C583" s="266"/>
      <c r="D583" s="245" t="s">
        <v>243</v>
      </c>
      <c r="E583" s="267" t="s">
        <v>1</v>
      </c>
      <c r="F583" s="268" t="s">
        <v>247</v>
      </c>
      <c r="G583" s="266"/>
      <c r="H583" s="269">
        <v>37.880000000000003</v>
      </c>
      <c r="I583" s="270"/>
      <c r="J583" s="266"/>
      <c r="K583" s="266"/>
      <c r="L583" s="271"/>
      <c r="M583" s="272"/>
      <c r="N583" s="273"/>
      <c r="O583" s="273"/>
      <c r="P583" s="273"/>
      <c r="Q583" s="273"/>
      <c r="R583" s="273"/>
      <c r="S583" s="273"/>
      <c r="T583" s="274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T583" s="275" t="s">
        <v>243</v>
      </c>
      <c r="AU583" s="275" t="s">
        <v>85</v>
      </c>
      <c r="AV583" s="15" t="s">
        <v>209</v>
      </c>
      <c r="AW583" s="15" t="s">
        <v>32</v>
      </c>
      <c r="AX583" s="15" t="s">
        <v>83</v>
      </c>
      <c r="AY583" s="275" t="s">
        <v>203</v>
      </c>
    </row>
    <row r="584" s="2" customFormat="1" ht="21.75" customHeight="1">
      <c r="A584" s="39"/>
      <c r="B584" s="40"/>
      <c r="C584" s="229" t="s">
        <v>898</v>
      </c>
      <c r="D584" s="229" t="s">
        <v>205</v>
      </c>
      <c r="E584" s="230" t="s">
        <v>2881</v>
      </c>
      <c r="F584" s="231" t="s">
        <v>2882</v>
      </c>
      <c r="G584" s="232" t="s">
        <v>213</v>
      </c>
      <c r="H584" s="233">
        <v>37.880000000000003</v>
      </c>
      <c r="I584" s="234"/>
      <c r="J584" s="235">
        <f>ROUND(I584*H584,2)</f>
        <v>0</v>
      </c>
      <c r="K584" s="236"/>
      <c r="L584" s="45"/>
      <c r="M584" s="237" t="s">
        <v>1</v>
      </c>
      <c r="N584" s="238" t="s">
        <v>41</v>
      </c>
      <c r="O584" s="92"/>
      <c r="P584" s="239">
        <f>O584*H584</f>
        <v>0</v>
      </c>
      <c r="Q584" s="239">
        <v>0.02324</v>
      </c>
      <c r="R584" s="239">
        <f>Q584*H584</f>
        <v>0.88033120000000009</v>
      </c>
      <c r="S584" s="239">
        <v>0</v>
      </c>
      <c r="T584" s="240">
        <f>S584*H584</f>
        <v>0</v>
      </c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R584" s="241" t="s">
        <v>209</v>
      </c>
      <c r="AT584" s="241" t="s">
        <v>205</v>
      </c>
      <c r="AU584" s="241" t="s">
        <v>85</v>
      </c>
      <c r="AY584" s="18" t="s">
        <v>203</v>
      </c>
      <c r="BE584" s="242">
        <f>IF(N584="základní",J584,0)</f>
        <v>0</v>
      </c>
      <c r="BF584" s="242">
        <f>IF(N584="snížená",J584,0)</f>
        <v>0</v>
      </c>
      <c r="BG584" s="242">
        <f>IF(N584="zákl. přenesená",J584,0)</f>
        <v>0</v>
      </c>
      <c r="BH584" s="242">
        <f>IF(N584="sníž. přenesená",J584,0)</f>
        <v>0</v>
      </c>
      <c r="BI584" s="242">
        <f>IF(N584="nulová",J584,0)</f>
        <v>0</v>
      </c>
      <c r="BJ584" s="18" t="s">
        <v>83</v>
      </c>
      <c r="BK584" s="242">
        <f>ROUND(I584*H584,2)</f>
        <v>0</v>
      </c>
      <c r="BL584" s="18" t="s">
        <v>209</v>
      </c>
      <c r="BM584" s="241" t="s">
        <v>2064</v>
      </c>
    </row>
    <row r="585" s="13" customFormat="1">
      <c r="A585" s="13"/>
      <c r="B585" s="243"/>
      <c r="C585" s="244"/>
      <c r="D585" s="245" t="s">
        <v>243</v>
      </c>
      <c r="E585" s="246" t="s">
        <v>1</v>
      </c>
      <c r="F585" s="247" t="s">
        <v>2883</v>
      </c>
      <c r="G585" s="244"/>
      <c r="H585" s="246" t="s">
        <v>1</v>
      </c>
      <c r="I585" s="248"/>
      <c r="J585" s="244"/>
      <c r="K585" s="244"/>
      <c r="L585" s="249"/>
      <c r="M585" s="250"/>
      <c r="N585" s="251"/>
      <c r="O585" s="251"/>
      <c r="P585" s="251"/>
      <c r="Q585" s="251"/>
      <c r="R585" s="251"/>
      <c r="S585" s="251"/>
      <c r="T585" s="252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53" t="s">
        <v>243</v>
      </c>
      <c r="AU585" s="253" t="s">
        <v>85</v>
      </c>
      <c r="AV585" s="13" t="s">
        <v>83</v>
      </c>
      <c r="AW585" s="13" t="s">
        <v>32</v>
      </c>
      <c r="AX585" s="13" t="s">
        <v>76</v>
      </c>
      <c r="AY585" s="253" t="s">
        <v>203</v>
      </c>
    </row>
    <row r="586" s="14" customFormat="1">
      <c r="A586" s="14"/>
      <c r="B586" s="254"/>
      <c r="C586" s="255"/>
      <c r="D586" s="245" t="s">
        <v>243</v>
      </c>
      <c r="E586" s="256" t="s">
        <v>1</v>
      </c>
      <c r="F586" s="257" t="s">
        <v>2880</v>
      </c>
      <c r="G586" s="255"/>
      <c r="H586" s="258">
        <v>37.880000000000003</v>
      </c>
      <c r="I586" s="259"/>
      <c r="J586" s="255"/>
      <c r="K586" s="255"/>
      <c r="L586" s="260"/>
      <c r="M586" s="261"/>
      <c r="N586" s="262"/>
      <c r="O586" s="262"/>
      <c r="P586" s="262"/>
      <c r="Q586" s="262"/>
      <c r="R586" s="262"/>
      <c r="S586" s="262"/>
      <c r="T586" s="263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64" t="s">
        <v>243</v>
      </c>
      <c r="AU586" s="264" t="s">
        <v>85</v>
      </c>
      <c r="AV586" s="14" t="s">
        <v>85</v>
      </c>
      <c r="AW586" s="14" t="s">
        <v>32</v>
      </c>
      <c r="AX586" s="14" t="s">
        <v>76</v>
      </c>
      <c r="AY586" s="264" t="s">
        <v>203</v>
      </c>
    </row>
    <row r="587" s="15" customFormat="1">
      <c r="A587" s="15"/>
      <c r="B587" s="265"/>
      <c r="C587" s="266"/>
      <c r="D587" s="245" t="s">
        <v>243</v>
      </c>
      <c r="E587" s="267" t="s">
        <v>1</v>
      </c>
      <c r="F587" s="268" t="s">
        <v>247</v>
      </c>
      <c r="G587" s="266"/>
      <c r="H587" s="269">
        <v>37.880000000000003</v>
      </c>
      <c r="I587" s="270"/>
      <c r="J587" s="266"/>
      <c r="K587" s="266"/>
      <c r="L587" s="271"/>
      <c r="M587" s="272"/>
      <c r="N587" s="273"/>
      <c r="O587" s="273"/>
      <c r="P587" s="273"/>
      <c r="Q587" s="273"/>
      <c r="R587" s="273"/>
      <c r="S587" s="273"/>
      <c r="T587" s="274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T587" s="275" t="s">
        <v>243</v>
      </c>
      <c r="AU587" s="275" t="s">
        <v>85</v>
      </c>
      <c r="AV587" s="15" t="s">
        <v>209</v>
      </c>
      <c r="AW587" s="15" t="s">
        <v>32</v>
      </c>
      <c r="AX587" s="15" t="s">
        <v>83</v>
      </c>
      <c r="AY587" s="275" t="s">
        <v>203</v>
      </c>
    </row>
    <row r="588" s="2" customFormat="1" ht="24.15" customHeight="1">
      <c r="A588" s="39"/>
      <c r="B588" s="40"/>
      <c r="C588" s="229" t="s">
        <v>902</v>
      </c>
      <c r="D588" s="229" t="s">
        <v>205</v>
      </c>
      <c r="E588" s="230" t="s">
        <v>2884</v>
      </c>
      <c r="F588" s="231" t="s">
        <v>2885</v>
      </c>
      <c r="G588" s="232" t="s">
        <v>213</v>
      </c>
      <c r="H588" s="233">
        <v>37.880000000000003</v>
      </c>
      <c r="I588" s="234"/>
      <c r="J588" s="235">
        <f>ROUND(I588*H588,2)</f>
        <v>0</v>
      </c>
      <c r="K588" s="236"/>
      <c r="L588" s="45"/>
      <c r="M588" s="237" t="s">
        <v>1</v>
      </c>
      <c r="N588" s="238" t="s">
        <v>41</v>
      </c>
      <c r="O588" s="92"/>
      <c r="P588" s="239">
        <f>O588*H588</f>
        <v>0</v>
      </c>
      <c r="Q588" s="239">
        <v>0</v>
      </c>
      <c r="R588" s="239">
        <f>Q588*H588</f>
        <v>0</v>
      </c>
      <c r="S588" s="239">
        <v>0</v>
      </c>
      <c r="T588" s="240">
        <f>S588*H588</f>
        <v>0</v>
      </c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R588" s="241" t="s">
        <v>209</v>
      </c>
      <c r="AT588" s="241" t="s">
        <v>205</v>
      </c>
      <c r="AU588" s="241" t="s">
        <v>85</v>
      </c>
      <c r="AY588" s="18" t="s">
        <v>203</v>
      </c>
      <c r="BE588" s="242">
        <f>IF(N588="základní",J588,0)</f>
        <v>0</v>
      </c>
      <c r="BF588" s="242">
        <f>IF(N588="snížená",J588,0)</f>
        <v>0</v>
      </c>
      <c r="BG588" s="242">
        <f>IF(N588="zákl. přenesená",J588,0)</f>
        <v>0</v>
      </c>
      <c r="BH588" s="242">
        <f>IF(N588="sníž. přenesená",J588,0)</f>
        <v>0</v>
      </c>
      <c r="BI588" s="242">
        <f>IF(N588="nulová",J588,0)</f>
        <v>0</v>
      </c>
      <c r="BJ588" s="18" t="s">
        <v>83</v>
      </c>
      <c r="BK588" s="242">
        <f>ROUND(I588*H588,2)</f>
        <v>0</v>
      </c>
      <c r="BL588" s="18" t="s">
        <v>209</v>
      </c>
      <c r="BM588" s="241" t="s">
        <v>2067</v>
      </c>
    </row>
    <row r="589" s="2" customFormat="1" ht="16.5" customHeight="1">
      <c r="A589" s="39"/>
      <c r="B589" s="40"/>
      <c r="C589" s="229" t="s">
        <v>906</v>
      </c>
      <c r="D589" s="229" t="s">
        <v>205</v>
      </c>
      <c r="E589" s="230" t="s">
        <v>2886</v>
      </c>
      <c r="F589" s="231" t="s">
        <v>2887</v>
      </c>
      <c r="G589" s="232" t="s">
        <v>213</v>
      </c>
      <c r="H589" s="233">
        <v>37.880000000000003</v>
      </c>
      <c r="I589" s="234"/>
      <c r="J589" s="235">
        <f>ROUND(I589*H589,2)</f>
        <v>0</v>
      </c>
      <c r="K589" s="236"/>
      <c r="L589" s="45"/>
      <c r="M589" s="237" t="s">
        <v>1</v>
      </c>
      <c r="N589" s="238" t="s">
        <v>41</v>
      </c>
      <c r="O589" s="92"/>
      <c r="P589" s="239">
        <f>O589*H589</f>
        <v>0</v>
      </c>
      <c r="Q589" s="239">
        <v>0</v>
      </c>
      <c r="R589" s="239">
        <f>Q589*H589</f>
        <v>0</v>
      </c>
      <c r="S589" s="239">
        <v>0</v>
      </c>
      <c r="T589" s="240">
        <f>S589*H589</f>
        <v>0</v>
      </c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R589" s="241" t="s">
        <v>209</v>
      </c>
      <c r="AT589" s="241" t="s">
        <v>205</v>
      </c>
      <c r="AU589" s="241" t="s">
        <v>85</v>
      </c>
      <c r="AY589" s="18" t="s">
        <v>203</v>
      </c>
      <c r="BE589" s="242">
        <f>IF(N589="základní",J589,0)</f>
        <v>0</v>
      </c>
      <c r="BF589" s="242">
        <f>IF(N589="snížená",J589,0)</f>
        <v>0</v>
      </c>
      <c r="BG589" s="242">
        <f>IF(N589="zákl. přenesená",J589,0)</f>
        <v>0</v>
      </c>
      <c r="BH589" s="242">
        <f>IF(N589="sníž. přenesená",J589,0)</f>
        <v>0</v>
      </c>
      <c r="BI589" s="242">
        <f>IF(N589="nulová",J589,0)</f>
        <v>0</v>
      </c>
      <c r="BJ589" s="18" t="s">
        <v>83</v>
      </c>
      <c r="BK589" s="242">
        <f>ROUND(I589*H589,2)</f>
        <v>0</v>
      </c>
      <c r="BL589" s="18" t="s">
        <v>209</v>
      </c>
      <c r="BM589" s="241" t="s">
        <v>2070</v>
      </c>
    </row>
    <row r="590" s="13" customFormat="1">
      <c r="A590" s="13"/>
      <c r="B590" s="243"/>
      <c r="C590" s="244"/>
      <c r="D590" s="245" t="s">
        <v>243</v>
      </c>
      <c r="E590" s="246" t="s">
        <v>1</v>
      </c>
      <c r="F590" s="247" t="s">
        <v>2883</v>
      </c>
      <c r="G590" s="244"/>
      <c r="H590" s="246" t="s">
        <v>1</v>
      </c>
      <c r="I590" s="248"/>
      <c r="J590" s="244"/>
      <c r="K590" s="244"/>
      <c r="L590" s="249"/>
      <c r="M590" s="250"/>
      <c r="N590" s="251"/>
      <c r="O590" s="251"/>
      <c r="P590" s="251"/>
      <c r="Q590" s="251"/>
      <c r="R590" s="251"/>
      <c r="S590" s="251"/>
      <c r="T590" s="252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53" t="s">
        <v>243</v>
      </c>
      <c r="AU590" s="253" t="s">
        <v>85</v>
      </c>
      <c r="AV590" s="13" t="s">
        <v>83</v>
      </c>
      <c r="AW590" s="13" t="s">
        <v>32</v>
      </c>
      <c r="AX590" s="13" t="s">
        <v>76</v>
      </c>
      <c r="AY590" s="253" t="s">
        <v>203</v>
      </c>
    </row>
    <row r="591" s="14" customFormat="1">
      <c r="A591" s="14"/>
      <c r="B591" s="254"/>
      <c r="C591" s="255"/>
      <c r="D591" s="245" t="s">
        <v>243</v>
      </c>
      <c r="E591" s="256" t="s">
        <v>1</v>
      </c>
      <c r="F591" s="257" t="s">
        <v>2880</v>
      </c>
      <c r="G591" s="255"/>
      <c r="H591" s="258">
        <v>37.880000000000003</v>
      </c>
      <c r="I591" s="259"/>
      <c r="J591" s="255"/>
      <c r="K591" s="255"/>
      <c r="L591" s="260"/>
      <c r="M591" s="261"/>
      <c r="N591" s="262"/>
      <c r="O591" s="262"/>
      <c r="P591" s="262"/>
      <c r="Q591" s="262"/>
      <c r="R591" s="262"/>
      <c r="S591" s="262"/>
      <c r="T591" s="263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64" t="s">
        <v>243</v>
      </c>
      <c r="AU591" s="264" t="s">
        <v>85</v>
      </c>
      <c r="AV591" s="14" t="s">
        <v>85</v>
      </c>
      <c r="AW591" s="14" t="s">
        <v>32</v>
      </c>
      <c r="AX591" s="14" t="s">
        <v>76</v>
      </c>
      <c r="AY591" s="264" t="s">
        <v>203</v>
      </c>
    </row>
    <row r="592" s="15" customFormat="1">
      <c r="A592" s="15"/>
      <c r="B592" s="265"/>
      <c r="C592" s="266"/>
      <c r="D592" s="245" t="s">
        <v>243</v>
      </c>
      <c r="E592" s="267" t="s">
        <v>1</v>
      </c>
      <c r="F592" s="268" t="s">
        <v>247</v>
      </c>
      <c r="G592" s="266"/>
      <c r="H592" s="269">
        <v>37.880000000000003</v>
      </c>
      <c r="I592" s="270"/>
      <c r="J592" s="266"/>
      <c r="K592" s="266"/>
      <c r="L592" s="271"/>
      <c r="M592" s="272"/>
      <c r="N592" s="273"/>
      <c r="O592" s="273"/>
      <c r="P592" s="273"/>
      <c r="Q592" s="273"/>
      <c r="R592" s="273"/>
      <c r="S592" s="273"/>
      <c r="T592" s="274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T592" s="275" t="s">
        <v>243</v>
      </c>
      <c r="AU592" s="275" t="s">
        <v>85</v>
      </c>
      <c r="AV592" s="15" t="s">
        <v>209</v>
      </c>
      <c r="AW592" s="15" t="s">
        <v>32</v>
      </c>
      <c r="AX592" s="15" t="s">
        <v>83</v>
      </c>
      <c r="AY592" s="275" t="s">
        <v>203</v>
      </c>
    </row>
    <row r="593" s="2" customFormat="1" ht="21.75" customHeight="1">
      <c r="A593" s="39"/>
      <c r="B593" s="40"/>
      <c r="C593" s="229" t="s">
        <v>910</v>
      </c>
      <c r="D593" s="229" t="s">
        <v>205</v>
      </c>
      <c r="E593" s="230" t="s">
        <v>2888</v>
      </c>
      <c r="F593" s="231" t="s">
        <v>2889</v>
      </c>
      <c r="G593" s="232" t="s">
        <v>213</v>
      </c>
      <c r="H593" s="233">
        <v>37.880000000000003</v>
      </c>
      <c r="I593" s="234"/>
      <c r="J593" s="235">
        <f>ROUND(I593*H593,2)</f>
        <v>0</v>
      </c>
      <c r="K593" s="236"/>
      <c r="L593" s="45"/>
      <c r="M593" s="237" t="s">
        <v>1</v>
      </c>
      <c r="N593" s="238" t="s">
        <v>41</v>
      </c>
      <c r="O593" s="92"/>
      <c r="P593" s="239">
        <f>O593*H593</f>
        <v>0</v>
      </c>
      <c r="Q593" s="239">
        <v>0</v>
      </c>
      <c r="R593" s="239">
        <f>Q593*H593</f>
        <v>0</v>
      </c>
      <c r="S593" s="239">
        <v>0</v>
      </c>
      <c r="T593" s="240">
        <f>S593*H593</f>
        <v>0</v>
      </c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R593" s="241" t="s">
        <v>209</v>
      </c>
      <c r="AT593" s="241" t="s">
        <v>205</v>
      </c>
      <c r="AU593" s="241" t="s">
        <v>85</v>
      </c>
      <c r="AY593" s="18" t="s">
        <v>203</v>
      </c>
      <c r="BE593" s="242">
        <f>IF(N593="základní",J593,0)</f>
        <v>0</v>
      </c>
      <c r="BF593" s="242">
        <f>IF(N593="snížená",J593,0)</f>
        <v>0</v>
      </c>
      <c r="BG593" s="242">
        <f>IF(N593="zákl. přenesená",J593,0)</f>
        <v>0</v>
      </c>
      <c r="BH593" s="242">
        <f>IF(N593="sníž. přenesená",J593,0)</f>
        <v>0</v>
      </c>
      <c r="BI593" s="242">
        <f>IF(N593="nulová",J593,0)</f>
        <v>0</v>
      </c>
      <c r="BJ593" s="18" t="s">
        <v>83</v>
      </c>
      <c r="BK593" s="242">
        <f>ROUND(I593*H593,2)</f>
        <v>0</v>
      </c>
      <c r="BL593" s="18" t="s">
        <v>209</v>
      </c>
      <c r="BM593" s="241" t="s">
        <v>2073</v>
      </c>
    </row>
    <row r="594" s="12" customFormat="1" ht="22.8" customHeight="1">
      <c r="A594" s="12"/>
      <c r="B594" s="213"/>
      <c r="C594" s="214"/>
      <c r="D594" s="215" t="s">
        <v>75</v>
      </c>
      <c r="E594" s="227" t="s">
        <v>568</v>
      </c>
      <c r="F594" s="227" t="s">
        <v>569</v>
      </c>
      <c r="G594" s="214"/>
      <c r="H594" s="214"/>
      <c r="I594" s="217"/>
      <c r="J594" s="228">
        <f>BK594</f>
        <v>0</v>
      </c>
      <c r="K594" s="214"/>
      <c r="L594" s="219"/>
      <c r="M594" s="220"/>
      <c r="N594" s="221"/>
      <c r="O594" s="221"/>
      <c r="P594" s="222">
        <f>SUM(P595:P600)</f>
        <v>0</v>
      </c>
      <c r="Q594" s="221"/>
      <c r="R594" s="222">
        <f>SUM(R595:R600)</f>
        <v>0</v>
      </c>
      <c r="S594" s="221"/>
      <c r="T594" s="223">
        <f>SUM(T595:T600)</f>
        <v>0</v>
      </c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R594" s="224" t="s">
        <v>83</v>
      </c>
      <c r="AT594" s="225" t="s">
        <v>75</v>
      </c>
      <c r="AU594" s="225" t="s">
        <v>83</v>
      </c>
      <c r="AY594" s="224" t="s">
        <v>203</v>
      </c>
      <c r="BK594" s="226">
        <f>SUM(BK595:BK600)</f>
        <v>0</v>
      </c>
    </row>
    <row r="595" s="2" customFormat="1" ht="33" customHeight="1">
      <c r="A595" s="39"/>
      <c r="B595" s="40"/>
      <c r="C595" s="229" t="s">
        <v>914</v>
      </c>
      <c r="D595" s="229" t="s">
        <v>205</v>
      </c>
      <c r="E595" s="230" t="s">
        <v>571</v>
      </c>
      <c r="F595" s="231" t="s">
        <v>572</v>
      </c>
      <c r="G595" s="232" t="s">
        <v>241</v>
      </c>
      <c r="H595" s="233">
        <v>3241.152</v>
      </c>
      <c r="I595" s="234"/>
      <c r="J595" s="235">
        <f>ROUND(I595*H595,2)</f>
        <v>0</v>
      </c>
      <c r="K595" s="236"/>
      <c r="L595" s="45"/>
      <c r="M595" s="237" t="s">
        <v>1</v>
      </c>
      <c r="N595" s="238" t="s">
        <v>41</v>
      </c>
      <c r="O595" s="92"/>
      <c r="P595" s="239">
        <f>O595*H595</f>
        <v>0</v>
      </c>
      <c r="Q595" s="239">
        <v>0</v>
      </c>
      <c r="R595" s="239">
        <f>Q595*H595</f>
        <v>0</v>
      </c>
      <c r="S595" s="239">
        <v>0</v>
      </c>
      <c r="T595" s="240">
        <f>S595*H595</f>
        <v>0</v>
      </c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R595" s="241" t="s">
        <v>209</v>
      </c>
      <c r="AT595" s="241" t="s">
        <v>205</v>
      </c>
      <c r="AU595" s="241" t="s">
        <v>85</v>
      </c>
      <c r="AY595" s="18" t="s">
        <v>203</v>
      </c>
      <c r="BE595" s="242">
        <f>IF(N595="základní",J595,0)</f>
        <v>0</v>
      </c>
      <c r="BF595" s="242">
        <f>IF(N595="snížená",J595,0)</f>
        <v>0</v>
      </c>
      <c r="BG595" s="242">
        <f>IF(N595="zákl. přenesená",J595,0)</f>
        <v>0</v>
      </c>
      <c r="BH595" s="242">
        <f>IF(N595="sníž. přenesená",J595,0)</f>
        <v>0</v>
      </c>
      <c r="BI595" s="242">
        <f>IF(N595="nulová",J595,0)</f>
        <v>0</v>
      </c>
      <c r="BJ595" s="18" t="s">
        <v>83</v>
      </c>
      <c r="BK595" s="242">
        <f>ROUND(I595*H595,2)</f>
        <v>0</v>
      </c>
      <c r="BL595" s="18" t="s">
        <v>209</v>
      </c>
      <c r="BM595" s="241" t="s">
        <v>2890</v>
      </c>
    </row>
    <row r="596" s="2" customFormat="1" ht="33" customHeight="1">
      <c r="A596" s="39"/>
      <c r="B596" s="40"/>
      <c r="C596" s="229" t="s">
        <v>918</v>
      </c>
      <c r="D596" s="229" t="s">
        <v>205</v>
      </c>
      <c r="E596" s="230" t="s">
        <v>575</v>
      </c>
      <c r="F596" s="231" t="s">
        <v>576</v>
      </c>
      <c r="G596" s="232" t="s">
        <v>241</v>
      </c>
      <c r="H596" s="233">
        <v>3241.152</v>
      </c>
      <c r="I596" s="234"/>
      <c r="J596" s="235">
        <f>ROUND(I596*H596,2)</f>
        <v>0</v>
      </c>
      <c r="K596" s="236"/>
      <c r="L596" s="45"/>
      <c r="M596" s="237" t="s">
        <v>1</v>
      </c>
      <c r="N596" s="238" t="s">
        <v>41</v>
      </c>
      <c r="O596" s="92"/>
      <c r="P596" s="239">
        <f>O596*H596</f>
        <v>0</v>
      </c>
      <c r="Q596" s="239">
        <v>0</v>
      </c>
      <c r="R596" s="239">
        <f>Q596*H596</f>
        <v>0</v>
      </c>
      <c r="S596" s="239">
        <v>0</v>
      </c>
      <c r="T596" s="240">
        <f>S596*H596</f>
        <v>0</v>
      </c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R596" s="241" t="s">
        <v>209</v>
      </c>
      <c r="AT596" s="241" t="s">
        <v>205</v>
      </c>
      <c r="AU596" s="241" t="s">
        <v>85</v>
      </c>
      <c r="AY596" s="18" t="s">
        <v>203</v>
      </c>
      <c r="BE596" s="242">
        <f>IF(N596="základní",J596,0)</f>
        <v>0</v>
      </c>
      <c r="BF596" s="242">
        <f>IF(N596="snížená",J596,0)</f>
        <v>0</v>
      </c>
      <c r="BG596" s="242">
        <f>IF(N596="zákl. přenesená",J596,0)</f>
        <v>0</v>
      </c>
      <c r="BH596" s="242">
        <f>IF(N596="sníž. přenesená",J596,0)</f>
        <v>0</v>
      </c>
      <c r="BI596" s="242">
        <f>IF(N596="nulová",J596,0)</f>
        <v>0</v>
      </c>
      <c r="BJ596" s="18" t="s">
        <v>83</v>
      </c>
      <c r="BK596" s="242">
        <f>ROUND(I596*H596,2)</f>
        <v>0</v>
      </c>
      <c r="BL596" s="18" t="s">
        <v>209</v>
      </c>
      <c r="BM596" s="241" t="s">
        <v>2891</v>
      </c>
    </row>
    <row r="597" s="2" customFormat="1" ht="24.15" customHeight="1">
      <c r="A597" s="39"/>
      <c r="B597" s="40"/>
      <c r="C597" s="229" t="s">
        <v>922</v>
      </c>
      <c r="D597" s="229" t="s">
        <v>205</v>
      </c>
      <c r="E597" s="230" t="s">
        <v>579</v>
      </c>
      <c r="F597" s="231" t="s">
        <v>580</v>
      </c>
      <c r="G597" s="232" t="s">
        <v>241</v>
      </c>
      <c r="H597" s="233">
        <v>3241.152</v>
      </c>
      <c r="I597" s="234"/>
      <c r="J597" s="235">
        <f>ROUND(I597*H597,2)</f>
        <v>0</v>
      </c>
      <c r="K597" s="236"/>
      <c r="L597" s="45"/>
      <c r="M597" s="237" t="s">
        <v>1</v>
      </c>
      <c r="N597" s="238" t="s">
        <v>41</v>
      </c>
      <c r="O597" s="92"/>
      <c r="P597" s="239">
        <f>O597*H597</f>
        <v>0</v>
      </c>
      <c r="Q597" s="239">
        <v>0</v>
      </c>
      <c r="R597" s="239">
        <f>Q597*H597</f>
        <v>0</v>
      </c>
      <c r="S597" s="239">
        <v>0</v>
      </c>
      <c r="T597" s="240">
        <f>S597*H597</f>
        <v>0</v>
      </c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R597" s="241" t="s">
        <v>209</v>
      </c>
      <c r="AT597" s="241" t="s">
        <v>205</v>
      </c>
      <c r="AU597" s="241" t="s">
        <v>85</v>
      </c>
      <c r="AY597" s="18" t="s">
        <v>203</v>
      </c>
      <c r="BE597" s="242">
        <f>IF(N597="základní",J597,0)</f>
        <v>0</v>
      </c>
      <c r="BF597" s="242">
        <f>IF(N597="snížená",J597,0)</f>
        <v>0</v>
      </c>
      <c r="BG597" s="242">
        <f>IF(N597="zákl. přenesená",J597,0)</f>
        <v>0</v>
      </c>
      <c r="BH597" s="242">
        <f>IF(N597="sníž. přenesená",J597,0)</f>
        <v>0</v>
      </c>
      <c r="BI597" s="242">
        <f>IF(N597="nulová",J597,0)</f>
        <v>0</v>
      </c>
      <c r="BJ597" s="18" t="s">
        <v>83</v>
      </c>
      <c r="BK597" s="242">
        <f>ROUND(I597*H597,2)</f>
        <v>0</v>
      </c>
      <c r="BL597" s="18" t="s">
        <v>209</v>
      </c>
      <c r="BM597" s="241" t="s">
        <v>2892</v>
      </c>
    </row>
    <row r="598" s="2" customFormat="1" ht="24.15" customHeight="1">
      <c r="A598" s="39"/>
      <c r="B598" s="40"/>
      <c r="C598" s="229" t="s">
        <v>927</v>
      </c>
      <c r="D598" s="229" t="s">
        <v>205</v>
      </c>
      <c r="E598" s="230" t="s">
        <v>582</v>
      </c>
      <c r="F598" s="231" t="s">
        <v>583</v>
      </c>
      <c r="G598" s="232" t="s">
        <v>241</v>
      </c>
      <c r="H598" s="233">
        <v>64823.040000000001</v>
      </c>
      <c r="I598" s="234"/>
      <c r="J598" s="235">
        <f>ROUND(I598*H598,2)</f>
        <v>0</v>
      </c>
      <c r="K598" s="236"/>
      <c r="L598" s="45"/>
      <c r="M598" s="237" t="s">
        <v>1</v>
      </c>
      <c r="N598" s="238" t="s">
        <v>41</v>
      </c>
      <c r="O598" s="92"/>
      <c r="P598" s="239">
        <f>O598*H598</f>
        <v>0</v>
      </c>
      <c r="Q598" s="239">
        <v>0</v>
      </c>
      <c r="R598" s="239">
        <f>Q598*H598</f>
        <v>0</v>
      </c>
      <c r="S598" s="239">
        <v>0</v>
      </c>
      <c r="T598" s="240">
        <f>S598*H598</f>
        <v>0</v>
      </c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R598" s="241" t="s">
        <v>209</v>
      </c>
      <c r="AT598" s="241" t="s">
        <v>205</v>
      </c>
      <c r="AU598" s="241" t="s">
        <v>85</v>
      </c>
      <c r="AY598" s="18" t="s">
        <v>203</v>
      </c>
      <c r="BE598" s="242">
        <f>IF(N598="základní",J598,0)</f>
        <v>0</v>
      </c>
      <c r="BF598" s="242">
        <f>IF(N598="snížená",J598,0)</f>
        <v>0</v>
      </c>
      <c r="BG598" s="242">
        <f>IF(N598="zákl. přenesená",J598,0)</f>
        <v>0</v>
      </c>
      <c r="BH598" s="242">
        <f>IF(N598="sníž. přenesená",J598,0)</f>
        <v>0</v>
      </c>
      <c r="BI598" s="242">
        <f>IF(N598="nulová",J598,0)</f>
        <v>0</v>
      </c>
      <c r="BJ598" s="18" t="s">
        <v>83</v>
      </c>
      <c r="BK598" s="242">
        <f>ROUND(I598*H598,2)</f>
        <v>0</v>
      </c>
      <c r="BL598" s="18" t="s">
        <v>209</v>
      </c>
      <c r="BM598" s="241" t="s">
        <v>2893</v>
      </c>
    </row>
    <row r="599" s="14" customFormat="1">
      <c r="A599" s="14"/>
      <c r="B599" s="254"/>
      <c r="C599" s="255"/>
      <c r="D599" s="245" t="s">
        <v>243</v>
      </c>
      <c r="E599" s="255"/>
      <c r="F599" s="257" t="s">
        <v>2894</v>
      </c>
      <c r="G599" s="255"/>
      <c r="H599" s="258">
        <v>64823.040000000001</v>
      </c>
      <c r="I599" s="259"/>
      <c r="J599" s="255"/>
      <c r="K599" s="255"/>
      <c r="L599" s="260"/>
      <c r="M599" s="261"/>
      <c r="N599" s="262"/>
      <c r="O599" s="262"/>
      <c r="P599" s="262"/>
      <c r="Q599" s="262"/>
      <c r="R599" s="262"/>
      <c r="S599" s="262"/>
      <c r="T599" s="263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64" t="s">
        <v>243</v>
      </c>
      <c r="AU599" s="264" t="s">
        <v>85</v>
      </c>
      <c r="AV599" s="14" t="s">
        <v>85</v>
      </c>
      <c r="AW599" s="14" t="s">
        <v>4</v>
      </c>
      <c r="AX599" s="14" t="s">
        <v>83</v>
      </c>
      <c r="AY599" s="264" t="s">
        <v>203</v>
      </c>
    </row>
    <row r="600" s="2" customFormat="1" ht="21.75" customHeight="1">
      <c r="A600" s="39"/>
      <c r="B600" s="40"/>
      <c r="C600" s="229" t="s">
        <v>932</v>
      </c>
      <c r="D600" s="229" t="s">
        <v>205</v>
      </c>
      <c r="E600" s="230" t="s">
        <v>587</v>
      </c>
      <c r="F600" s="231" t="s">
        <v>588</v>
      </c>
      <c r="G600" s="232" t="s">
        <v>241</v>
      </c>
      <c r="H600" s="233">
        <v>3241.152</v>
      </c>
      <c r="I600" s="234"/>
      <c r="J600" s="235">
        <f>ROUND(I600*H600,2)</f>
        <v>0</v>
      </c>
      <c r="K600" s="236"/>
      <c r="L600" s="45"/>
      <c r="M600" s="237" t="s">
        <v>1</v>
      </c>
      <c r="N600" s="238" t="s">
        <v>41</v>
      </c>
      <c r="O600" s="92"/>
      <c r="P600" s="239">
        <f>O600*H600</f>
        <v>0</v>
      </c>
      <c r="Q600" s="239">
        <v>0</v>
      </c>
      <c r="R600" s="239">
        <f>Q600*H600</f>
        <v>0</v>
      </c>
      <c r="S600" s="239">
        <v>0</v>
      </c>
      <c r="T600" s="240">
        <f>S600*H600</f>
        <v>0</v>
      </c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R600" s="241" t="s">
        <v>209</v>
      </c>
      <c r="AT600" s="241" t="s">
        <v>205</v>
      </c>
      <c r="AU600" s="241" t="s">
        <v>85</v>
      </c>
      <c r="AY600" s="18" t="s">
        <v>203</v>
      </c>
      <c r="BE600" s="242">
        <f>IF(N600="základní",J600,0)</f>
        <v>0</v>
      </c>
      <c r="BF600" s="242">
        <f>IF(N600="snížená",J600,0)</f>
        <v>0</v>
      </c>
      <c r="BG600" s="242">
        <f>IF(N600="zákl. přenesená",J600,0)</f>
        <v>0</v>
      </c>
      <c r="BH600" s="242">
        <f>IF(N600="sníž. přenesená",J600,0)</f>
        <v>0</v>
      </c>
      <c r="BI600" s="242">
        <f>IF(N600="nulová",J600,0)</f>
        <v>0</v>
      </c>
      <c r="BJ600" s="18" t="s">
        <v>83</v>
      </c>
      <c r="BK600" s="242">
        <f>ROUND(I600*H600,2)</f>
        <v>0</v>
      </c>
      <c r="BL600" s="18" t="s">
        <v>209</v>
      </c>
      <c r="BM600" s="241" t="s">
        <v>2895</v>
      </c>
    </row>
    <row r="601" s="12" customFormat="1" ht="22.8" customHeight="1">
      <c r="A601" s="12"/>
      <c r="B601" s="213"/>
      <c r="C601" s="214"/>
      <c r="D601" s="215" t="s">
        <v>75</v>
      </c>
      <c r="E601" s="227" t="s">
        <v>590</v>
      </c>
      <c r="F601" s="227" t="s">
        <v>591</v>
      </c>
      <c r="G601" s="214"/>
      <c r="H601" s="214"/>
      <c r="I601" s="217"/>
      <c r="J601" s="228">
        <f>BK601</f>
        <v>0</v>
      </c>
      <c r="K601" s="214"/>
      <c r="L601" s="219"/>
      <c r="M601" s="220"/>
      <c r="N601" s="221"/>
      <c r="O601" s="221"/>
      <c r="P601" s="222">
        <f>P602</f>
        <v>0</v>
      </c>
      <c r="Q601" s="221"/>
      <c r="R601" s="222">
        <f>R602</f>
        <v>0</v>
      </c>
      <c r="S601" s="221"/>
      <c r="T601" s="223">
        <f>T602</f>
        <v>0</v>
      </c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R601" s="224" t="s">
        <v>83</v>
      </c>
      <c r="AT601" s="225" t="s">
        <v>75</v>
      </c>
      <c r="AU601" s="225" t="s">
        <v>83</v>
      </c>
      <c r="AY601" s="224" t="s">
        <v>203</v>
      </c>
      <c r="BK601" s="226">
        <f>BK602</f>
        <v>0</v>
      </c>
    </row>
    <row r="602" s="2" customFormat="1" ht="21.75" customHeight="1">
      <c r="A602" s="39"/>
      <c r="B602" s="40"/>
      <c r="C602" s="229" t="s">
        <v>936</v>
      </c>
      <c r="D602" s="229" t="s">
        <v>205</v>
      </c>
      <c r="E602" s="230" t="s">
        <v>592</v>
      </c>
      <c r="F602" s="231" t="s">
        <v>593</v>
      </c>
      <c r="G602" s="232" t="s">
        <v>241</v>
      </c>
      <c r="H602" s="233">
        <v>3031.212</v>
      </c>
      <c r="I602" s="234"/>
      <c r="J602" s="235">
        <f>ROUND(I602*H602,2)</f>
        <v>0</v>
      </c>
      <c r="K602" s="236"/>
      <c r="L602" s="45"/>
      <c r="M602" s="237" t="s">
        <v>1</v>
      </c>
      <c r="N602" s="238" t="s">
        <v>41</v>
      </c>
      <c r="O602" s="92"/>
      <c r="P602" s="239">
        <f>O602*H602</f>
        <v>0</v>
      </c>
      <c r="Q602" s="239">
        <v>0</v>
      </c>
      <c r="R602" s="239">
        <f>Q602*H602</f>
        <v>0</v>
      </c>
      <c r="S602" s="239">
        <v>0</v>
      </c>
      <c r="T602" s="240">
        <f>S602*H602</f>
        <v>0</v>
      </c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R602" s="241" t="s">
        <v>209</v>
      </c>
      <c r="AT602" s="241" t="s">
        <v>205</v>
      </c>
      <c r="AU602" s="241" t="s">
        <v>85</v>
      </c>
      <c r="AY602" s="18" t="s">
        <v>203</v>
      </c>
      <c r="BE602" s="242">
        <f>IF(N602="základní",J602,0)</f>
        <v>0</v>
      </c>
      <c r="BF602" s="242">
        <f>IF(N602="snížená",J602,0)</f>
        <v>0</v>
      </c>
      <c r="BG602" s="242">
        <f>IF(N602="zákl. přenesená",J602,0)</f>
        <v>0</v>
      </c>
      <c r="BH602" s="242">
        <f>IF(N602="sníž. přenesená",J602,0)</f>
        <v>0</v>
      </c>
      <c r="BI602" s="242">
        <f>IF(N602="nulová",J602,0)</f>
        <v>0</v>
      </c>
      <c r="BJ602" s="18" t="s">
        <v>83</v>
      </c>
      <c r="BK602" s="242">
        <f>ROUND(I602*H602,2)</f>
        <v>0</v>
      </c>
      <c r="BL602" s="18" t="s">
        <v>209</v>
      </c>
      <c r="BM602" s="241" t="s">
        <v>2896</v>
      </c>
    </row>
    <row r="603" s="12" customFormat="1" ht="25.92" customHeight="1">
      <c r="A603" s="12"/>
      <c r="B603" s="213"/>
      <c r="C603" s="214"/>
      <c r="D603" s="215" t="s">
        <v>75</v>
      </c>
      <c r="E603" s="216" t="s">
        <v>595</v>
      </c>
      <c r="F603" s="216" t="s">
        <v>596</v>
      </c>
      <c r="G603" s="214"/>
      <c r="H603" s="214"/>
      <c r="I603" s="217"/>
      <c r="J603" s="218">
        <f>BK603</f>
        <v>0</v>
      </c>
      <c r="K603" s="214"/>
      <c r="L603" s="219"/>
      <c r="M603" s="220"/>
      <c r="N603" s="221"/>
      <c r="O603" s="221"/>
      <c r="P603" s="222">
        <f>P604+P632+P670+P701+P759+P821+P938+P954+P977+P1040+P1074+P1083+P1101+P1160</f>
        <v>0</v>
      </c>
      <c r="Q603" s="221"/>
      <c r="R603" s="222">
        <f>R604+R632+R670+R701+R759+R821+R938+R954+R977+R1040+R1074+R1083+R1101+R1160</f>
        <v>134.89734390000001</v>
      </c>
      <c r="S603" s="221"/>
      <c r="T603" s="223">
        <f>T604+T632+T670+T701+T759+T821+T938+T954+T977+T1040+T1074+T1083+T1101+T1160</f>
        <v>71.59718761000002</v>
      </c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R603" s="224" t="s">
        <v>85</v>
      </c>
      <c r="AT603" s="225" t="s">
        <v>75</v>
      </c>
      <c r="AU603" s="225" t="s">
        <v>76</v>
      </c>
      <c r="AY603" s="224" t="s">
        <v>203</v>
      </c>
      <c r="BK603" s="226">
        <f>BK604+BK632+BK670+BK701+BK759+BK821+BK938+BK954+BK977+BK1040+BK1074+BK1083+BK1101+BK1160</f>
        <v>0</v>
      </c>
    </row>
    <row r="604" s="12" customFormat="1" ht="22.8" customHeight="1">
      <c r="A604" s="12"/>
      <c r="B604" s="213"/>
      <c r="C604" s="214"/>
      <c r="D604" s="215" t="s">
        <v>75</v>
      </c>
      <c r="E604" s="227" t="s">
        <v>597</v>
      </c>
      <c r="F604" s="227" t="s">
        <v>598</v>
      </c>
      <c r="G604" s="214"/>
      <c r="H604" s="214"/>
      <c r="I604" s="217"/>
      <c r="J604" s="228">
        <f>BK604</f>
        <v>0</v>
      </c>
      <c r="K604" s="214"/>
      <c r="L604" s="219"/>
      <c r="M604" s="220"/>
      <c r="N604" s="221"/>
      <c r="O604" s="221"/>
      <c r="P604" s="222">
        <f>SUM(P605:P631)</f>
        <v>0</v>
      </c>
      <c r="Q604" s="221"/>
      <c r="R604" s="222">
        <f>SUM(R605:R631)</f>
        <v>6.3242489999999991</v>
      </c>
      <c r="S604" s="221"/>
      <c r="T604" s="223">
        <f>SUM(T605:T631)</f>
        <v>0.85360000000000003</v>
      </c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R604" s="224" t="s">
        <v>85</v>
      </c>
      <c r="AT604" s="225" t="s">
        <v>75</v>
      </c>
      <c r="AU604" s="225" t="s">
        <v>83</v>
      </c>
      <c r="AY604" s="224" t="s">
        <v>203</v>
      </c>
      <c r="BK604" s="226">
        <f>SUM(BK605:BK631)</f>
        <v>0</v>
      </c>
    </row>
    <row r="605" s="2" customFormat="1" ht="24.15" customHeight="1">
      <c r="A605" s="39"/>
      <c r="B605" s="40"/>
      <c r="C605" s="229" t="s">
        <v>940</v>
      </c>
      <c r="D605" s="229" t="s">
        <v>205</v>
      </c>
      <c r="E605" s="230" t="s">
        <v>2897</v>
      </c>
      <c r="F605" s="231" t="s">
        <v>2898</v>
      </c>
      <c r="G605" s="232" t="s">
        <v>213</v>
      </c>
      <c r="H605" s="233">
        <v>451.5</v>
      </c>
      <c r="I605" s="234"/>
      <c r="J605" s="235">
        <f>ROUND(I605*H605,2)</f>
        <v>0</v>
      </c>
      <c r="K605" s="236"/>
      <c r="L605" s="45"/>
      <c r="M605" s="237" t="s">
        <v>1</v>
      </c>
      <c r="N605" s="238" t="s">
        <v>41</v>
      </c>
      <c r="O605" s="92"/>
      <c r="P605" s="239">
        <f>O605*H605</f>
        <v>0</v>
      </c>
      <c r="Q605" s="239">
        <v>0</v>
      </c>
      <c r="R605" s="239">
        <f>Q605*H605</f>
        <v>0</v>
      </c>
      <c r="S605" s="239">
        <v>0</v>
      </c>
      <c r="T605" s="240">
        <f>S605*H605</f>
        <v>0</v>
      </c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R605" s="241" t="s">
        <v>277</v>
      </c>
      <c r="AT605" s="241" t="s">
        <v>205</v>
      </c>
      <c r="AU605" s="241" t="s">
        <v>85</v>
      </c>
      <c r="AY605" s="18" t="s">
        <v>203</v>
      </c>
      <c r="BE605" s="242">
        <f>IF(N605="základní",J605,0)</f>
        <v>0</v>
      </c>
      <c r="BF605" s="242">
        <f>IF(N605="snížená",J605,0)</f>
        <v>0</v>
      </c>
      <c r="BG605" s="242">
        <f>IF(N605="zákl. přenesená",J605,0)</f>
        <v>0</v>
      </c>
      <c r="BH605" s="242">
        <f>IF(N605="sníž. přenesená",J605,0)</f>
        <v>0</v>
      </c>
      <c r="BI605" s="242">
        <f>IF(N605="nulová",J605,0)</f>
        <v>0</v>
      </c>
      <c r="BJ605" s="18" t="s">
        <v>83</v>
      </c>
      <c r="BK605" s="242">
        <f>ROUND(I605*H605,2)</f>
        <v>0</v>
      </c>
      <c r="BL605" s="18" t="s">
        <v>277</v>
      </c>
      <c r="BM605" s="241" t="s">
        <v>2899</v>
      </c>
    </row>
    <row r="606" s="14" customFormat="1">
      <c r="A606" s="14"/>
      <c r="B606" s="254"/>
      <c r="C606" s="255"/>
      <c r="D606" s="245" t="s">
        <v>243</v>
      </c>
      <c r="E606" s="256" t="s">
        <v>1</v>
      </c>
      <c r="F606" s="257" t="s">
        <v>2778</v>
      </c>
      <c r="G606" s="255"/>
      <c r="H606" s="258">
        <v>451.5</v>
      </c>
      <c r="I606" s="259"/>
      <c r="J606" s="255"/>
      <c r="K606" s="255"/>
      <c r="L606" s="260"/>
      <c r="M606" s="261"/>
      <c r="N606" s="262"/>
      <c r="O606" s="262"/>
      <c r="P606" s="262"/>
      <c r="Q606" s="262"/>
      <c r="R606" s="262"/>
      <c r="S606" s="262"/>
      <c r="T606" s="263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64" t="s">
        <v>243</v>
      </c>
      <c r="AU606" s="264" t="s">
        <v>85</v>
      </c>
      <c r="AV606" s="14" t="s">
        <v>85</v>
      </c>
      <c r="AW606" s="14" t="s">
        <v>32</v>
      </c>
      <c r="AX606" s="14" t="s">
        <v>76</v>
      </c>
      <c r="AY606" s="264" t="s">
        <v>203</v>
      </c>
    </row>
    <row r="607" s="15" customFormat="1">
      <c r="A607" s="15"/>
      <c r="B607" s="265"/>
      <c r="C607" s="266"/>
      <c r="D607" s="245" t="s">
        <v>243</v>
      </c>
      <c r="E607" s="267" t="s">
        <v>1</v>
      </c>
      <c r="F607" s="268" t="s">
        <v>247</v>
      </c>
      <c r="G607" s="266"/>
      <c r="H607" s="269">
        <v>451.5</v>
      </c>
      <c r="I607" s="270"/>
      <c r="J607" s="266"/>
      <c r="K607" s="266"/>
      <c r="L607" s="271"/>
      <c r="M607" s="272"/>
      <c r="N607" s="273"/>
      <c r="O607" s="273"/>
      <c r="P607" s="273"/>
      <c r="Q607" s="273"/>
      <c r="R607" s="273"/>
      <c r="S607" s="273"/>
      <c r="T607" s="274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T607" s="275" t="s">
        <v>243</v>
      </c>
      <c r="AU607" s="275" t="s">
        <v>85</v>
      </c>
      <c r="AV607" s="15" t="s">
        <v>209</v>
      </c>
      <c r="AW607" s="15" t="s">
        <v>32</v>
      </c>
      <c r="AX607" s="15" t="s">
        <v>83</v>
      </c>
      <c r="AY607" s="275" t="s">
        <v>203</v>
      </c>
    </row>
    <row r="608" s="2" customFormat="1" ht="16.5" customHeight="1">
      <c r="A608" s="39"/>
      <c r="B608" s="40"/>
      <c r="C608" s="281" t="s">
        <v>944</v>
      </c>
      <c r="D608" s="281" t="s">
        <v>643</v>
      </c>
      <c r="E608" s="282" t="s">
        <v>2900</v>
      </c>
      <c r="F608" s="283" t="s">
        <v>2901</v>
      </c>
      <c r="G608" s="284" t="s">
        <v>241</v>
      </c>
      <c r="H608" s="285">
        <v>0.13500000000000001</v>
      </c>
      <c r="I608" s="286"/>
      <c r="J608" s="287">
        <f>ROUND(I608*H608,2)</f>
        <v>0</v>
      </c>
      <c r="K608" s="288"/>
      <c r="L608" s="289"/>
      <c r="M608" s="290" t="s">
        <v>1</v>
      </c>
      <c r="N608" s="291" t="s">
        <v>41</v>
      </c>
      <c r="O608" s="92"/>
      <c r="P608" s="239">
        <f>O608*H608</f>
        <v>0</v>
      </c>
      <c r="Q608" s="239">
        <v>1</v>
      </c>
      <c r="R608" s="239">
        <f>Q608*H608</f>
        <v>0.13500000000000001</v>
      </c>
      <c r="S608" s="239">
        <v>0</v>
      </c>
      <c r="T608" s="240">
        <f>S608*H608</f>
        <v>0</v>
      </c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R608" s="241" t="s">
        <v>214</v>
      </c>
      <c r="AT608" s="241" t="s">
        <v>643</v>
      </c>
      <c r="AU608" s="241" t="s">
        <v>85</v>
      </c>
      <c r="AY608" s="18" t="s">
        <v>203</v>
      </c>
      <c r="BE608" s="242">
        <f>IF(N608="základní",J608,0)</f>
        <v>0</v>
      </c>
      <c r="BF608" s="242">
        <f>IF(N608="snížená",J608,0)</f>
        <v>0</v>
      </c>
      <c r="BG608" s="242">
        <f>IF(N608="zákl. přenesená",J608,0)</f>
        <v>0</v>
      </c>
      <c r="BH608" s="242">
        <f>IF(N608="sníž. přenesená",J608,0)</f>
        <v>0</v>
      </c>
      <c r="BI608" s="242">
        <f>IF(N608="nulová",J608,0)</f>
        <v>0</v>
      </c>
      <c r="BJ608" s="18" t="s">
        <v>83</v>
      </c>
      <c r="BK608" s="242">
        <f>ROUND(I608*H608,2)</f>
        <v>0</v>
      </c>
      <c r="BL608" s="18" t="s">
        <v>277</v>
      </c>
      <c r="BM608" s="241" t="s">
        <v>2902</v>
      </c>
    </row>
    <row r="609" s="14" customFormat="1">
      <c r="A609" s="14"/>
      <c r="B609" s="254"/>
      <c r="C609" s="255"/>
      <c r="D609" s="245" t="s">
        <v>243</v>
      </c>
      <c r="E609" s="256" t="s">
        <v>1</v>
      </c>
      <c r="F609" s="257" t="s">
        <v>2903</v>
      </c>
      <c r="G609" s="255"/>
      <c r="H609" s="258">
        <v>0.13500000000000001</v>
      </c>
      <c r="I609" s="259"/>
      <c r="J609" s="255"/>
      <c r="K609" s="255"/>
      <c r="L609" s="260"/>
      <c r="M609" s="261"/>
      <c r="N609" s="262"/>
      <c r="O609" s="262"/>
      <c r="P609" s="262"/>
      <c r="Q609" s="262"/>
      <c r="R609" s="262"/>
      <c r="S609" s="262"/>
      <c r="T609" s="263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64" t="s">
        <v>243</v>
      </c>
      <c r="AU609" s="264" t="s">
        <v>85</v>
      </c>
      <c r="AV609" s="14" t="s">
        <v>85</v>
      </c>
      <c r="AW609" s="14" t="s">
        <v>32</v>
      </c>
      <c r="AX609" s="14" t="s">
        <v>76</v>
      </c>
      <c r="AY609" s="264" t="s">
        <v>203</v>
      </c>
    </row>
    <row r="610" s="15" customFormat="1">
      <c r="A610" s="15"/>
      <c r="B610" s="265"/>
      <c r="C610" s="266"/>
      <c r="D610" s="245" t="s">
        <v>243</v>
      </c>
      <c r="E610" s="267" t="s">
        <v>1</v>
      </c>
      <c r="F610" s="268" t="s">
        <v>247</v>
      </c>
      <c r="G610" s="266"/>
      <c r="H610" s="269">
        <v>0.13500000000000001</v>
      </c>
      <c r="I610" s="270"/>
      <c r="J610" s="266"/>
      <c r="K610" s="266"/>
      <c r="L610" s="271"/>
      <c r="M610" s="272"/>
      <c r="N610" s="273"/>
      <c r="O610" s="273"/>
      <c r="P610" s="273"/>
      <c r="Q610" s="273"/>
      <c r="R610" s="273"/>
      <c r="S610" s="273"/>
      <c r="T610" s="274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T610" s="275" t="s">
        <v>243</v>
      </c>
      <c r="AU610" s="275" t="s">
        <v>85</v>
      </c>
      <c r="AV610" s="15" t="s">
        <v>209</v>
      </c>
      <c r="AW610" s="15" t="s">
        <v>32</v>
      </c>
      <c r="AX610" s="15" t="s">
        <v>83</v>
      </c>
      <c r="AY610" s="275" t="s">
        <v>203</v>
      </c>
    </row>
    <row r="611" s="2" customFormat="1" ht="16.5" customHeight="1">
      <c r="A611" s="39"/>
      <c r="B611" s="40"/>
      <c r="C611" s="229" t="s">
        <v>948</v>
      </c>
      <c r="D611" s="229" t="s">
        <v>205</v>
      </c>
      <c r="E611" s="230" t="s">
        <v>600</v>
      </c>
      <c r="F611" s="231" t="s">
        <v>601</v>
      </c>
      <c r="G611" s="232" t="s">
        <v>213</v>
      </c>
      <c r="H611" s="233">
        <v>213.40000000000001</v>
      </c>
      <c r="I611" s="234"/>
      <c r="J611" s="235">
        <f>ROUND(I611*H611,2)</f>
        <v>0</v>
      </c>
      <c r="K611" s="236"/>
      <c r="L611" s="45"/>
      <c r="M611" s="237" t="s">
        <v>1</v>
      </c>
      <c r="N611" s="238" t="s">
        <v>41</v>
      </c>
      <c r="O611" s="92"/>
      <c r="P611" s="239">
        <f>O611*H611</f>
        <v>0</v>
      </c>
      <c r="Q611" s="239">
        <v>0</v>
      </c>
      <c r="R611" s="239">
        <f>Q611*H611</f>
        <v>0</v>
      </c>
      <c r="S611" s="239">
        <v>0.0040000000000000001</v>
      </c>
      <c r="T611" s="240">
        <f>S611*H611</f>
        <v>0.85360000000000003</v>
      </c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R611" s="241" t="s">
        <v>277</v>
      </c>
      <c r="AT611" s="241" t="s">
        <v>205</v>
      </c>
      <c r="AU611" s="241" t="s">
        <v>85</v>
      </c>
      <c r="AY611" s="18" t="s">
        <v>203</v>
      </c>
      <c r="BE611" s="242">
        <f>IF(N611="základní",J611,0)</f>
        <v>0</v>
      </c>
      <c r="BF611" s="242">
        <f>IF(N611="snížená",J611,0)</f>
        <v>0</v>
      </c>
      <c r="BG611" s="242">
        <f>IF(N611="zákl. přenesená",J611,0)</f>
        <v>0</v>
      </c>
      <c r="BH611" s="242">
        <f>IF(N611="sníž. přenesená",J611,0)</f>
        <v>0</v>
      </c>
      <c r="BI611" s="242">
        <f>IF(N611="nulová",J611,0)</f>
        <v>0</v>
      </c>
      <c r="BJ611" s="18" t="s">
        <v>83</v>
      </c>
      <c r="BK611" s="242">
        <f>ROUND(I611*H611,2)</f>
        <v>0</v>
      </c>
      <c r="BL611" s="18" t="s">
        <v>277</v>
      </c>
      <c r="BM611" s="241" t="s">
        <v>602</v>
      </c>
    </row>
    <row r="612" s="13" customFormat="1">
      <c r="A612" s="13"/>
      <c r="B612" s="243"/>
      <c r="C612" s="244"/>
      <c r="D612" s="245" t="s">
        <v>243</v>
      </c>
      <c r="E612" s="246" t="s">
        <v>1</v>
      </c>
      <c r="F612" s="247" t="s">
        <v>449</v>
      </c>
      <c r="G612" s="244"/>
      <c r="H612" s="246" t="s">
        <v>1</v>
      </c>
      <c r="I612" s="248"/>
      <c r="J612" s="244"/>
      <c r="K612" s="244"/>
      <c r="L612" s="249"/>
      <c r="M612" s="250"/>
      <c r="N612" s="251"/>
      <c r="O612" s="251"/>
      <c r="P612" s="251"/>
      <c r="Q612" s="251"/>
      <c r="R612" s="251"/>
      <c r="S612" s="251"/>
      <c r="T612" s="252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53" t="s">
        <v>243</v>
      </c>
      <c r="AU612" s="253" t="s">
        <v>85</v>
      </c>
      <c r="AV612" s="13" t="s">
        <v>83</v>
      </c>
      <c r="AW612" s="13" t="s">
        <v>32</v>
      </c>
      <c r="AX612" s="13" t="s">
        <v>76</v>
      </c>
      <c r="AY612" s="253" t="s">
        <v>203</v>
      </c>
    </row>
    <row r="613" s="14" customFormat="1">
      <c r="A613" s="14"/>
      <c r="B613" s="254"/>
      <c r="C613" s="255"/>
      <c r="D613" s="245" t="s">
        <v>243</v>
      </c>
      <c r="E613" s="256" t="s">
        <v>1</v>
      </c>
      <c r="F613" s="257" t="s">
        <v>2904</v>
      </c>
      <c r="G613" s="255"/>
      <c r="H613" s="258">
        <v>213.40000000000001</v>
      </c>
      <c r="I613" s="259"/>
      <c r="J613" s="255"/>
      <c r="K613" s="255"/>
      <c r="L613" s="260"/>
      <c r="M613" s="261"/>
      <c r="N613" s="262"/>
      <c r="O613" s="262"/>
      <c r="P613" s="262"/>
      <c r="Q613" s="262"/>
      <c r="R613" s="262"/>
      <c r="S613" s="262"/>
      <c r="T613" s="263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64" t="s">
        <v>243</v>
      </c>
      <c r="AU613" s="264" t="s">
        <v>85</v>
      </c>
      <c r="AV613" s="14" t="s">
        <v>85</v>
      </c>
      <c r="AW613" s="14" t="s">
        <v>32</v>
      </c>
      <c r="AX613" s="14" t="s">
        <v>76</v>
      </c>
      <c r="AY613" s="264" t="s">
        <v>203</v>
      </c>
    </row>
    <row r="614" s="15" customFormat="1">
      <c r="A614" s="15"/>
      <c r="B614" s="265"/>
      <c r="C614" s="266"/>
      <c r="D614" s="245" t="s">
        <v>243</v>
      </c>
      <c r="E614" s="267" t="s">
        <v>1</v>
      </c>
      <c r="F614" s="268" t="s">
        <v>247</v>
      </c>
      <c r="G614" s="266"/>
      <c r="H614" s="269">
        <v>213.40000000000001</v>
      </c>
      <c r="I614" s="270"/>
      <c r="J614" s="266"/>
      <c r="K614" s="266"/>
      <c r="L614" s="271"/>
      <c r="M614" s="272"/>
      <c r="N614" s="273"/>
      <c r="O614" s="273"/>
      <c r="P614" s="273"/>
      <c r="Q614" s="273"/>
      <c r="R614" s="273"/>
      <c r="S614" s="273"/>
      <c r="T614" s="274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T614" s="275" t="s">
        <v>243</v>
      </c>
      <c r="AU614" s="275" t="s">
        <v>85</v>
      </c>
      <c r="AV614" s="15" t="s">
        <v>209</v>
      </c>
      <c r="AW614" s="15" t="s">
        <v>32</v>
      </c>
      <c r="AX614" s="15" t="s">
        <v>83</v>
      </c>
      <c r="AY614" s="275" t="s">
        <v>203</v>
      </c>
    </row>
    <row r="615" s="2" customFormat="1" ht="24.15" customHeight="1">
      <c r="A615" s="39"/>
      <c r="B615" s="40"/>
      <c r="C615" s="229" t="s">
        <v>476</v>
      </c>
      <c r="D615" s="229" t="s">
        <v>205</v>
      </c>
      <c r="E615" s="230" t="s">
        <v>2905</v>
      </c>
      <c r="F615" s="231" t="s">
        <v>2906</v>
      </c>
      <c r="G615" s="232" t="s">
        <v>213</v>
      </c>
      <c r="H615" s="233">
        <v>903</v>
      </c>
      <c r="I615" s="234"/>
      <c r="J615" s="235">
        <f>ROUND(I615*H615,2)</f>
        <v>0</v>
      </c>
      <c r="K615" s="236"/>
      <c r="L615" s="45"/>
      <c r="M615" s="237" t="s">
        <v>1</v>
      </c>
      <c r="N615" s="238" t="s">
        <v>41</v>
      </c>
      <c r="O615" s="92"/>
      <c r="P615" s="239">
        <f>O615*H615</f>
        <v>0</v>
      </c>
      <c r="Q615" s="239">
        <v>0.00040000000000000002</v>
      </c>
      <c r="R615" s="239">
        <f>Q615*H615</f>
        <v>0.36120000000000002</v>
      </c>
      <c r="S615" s="239">
        <v>0</v>
      </c>
      <c r="T615" s="240">
        <f>S615*H615</f>
        <v>0</v>
      </c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R615" s="241" t="s">
        <v>277</v>
      </c>
      <c r="AT615" s="241" t="s">
        <v>205</v>
      </c>
      <c r="AU615" s="241" t="s">
        <v>85</v>
      </c>
      <c r="AY615" s="18" t="s">
        <v>203</v>
      </c>
      <c r="BE615" s="242">
        <f>IF(N615="základní",J615,0)</f>
        <v>0</v>
      </c>
      <c r="BF615" s="242">
        <f>IF(N615="snížená",J615,0)</f>
        <v>0</v>
      </c>
      <c r="BG615" s="242">
        <f>IF(N615="zákl. přenesená",J615,0)</f>
        <v>0</v>
      </c>
      <c r="BH615" s="242">
        <f>IF(N615="sníž. přenesená",J615,0)</f>
        <v>0</v>
      </c>
      <c r="BI615" s="242">
        <f>IF(N615="nulová",J615,0)</f>
        <v>0</v>
      </c>
      <c r="BJ615" s="18" t="s">
        <v>83</v>
      </c>
      <c r="BK615" s="242">
        <f>ROUND(I615*H615,2)</f>
        <v>0</v>
      </c>
      <c r="BL615" s="18" t="s">
        <v>277</v>
      </c>
      <c r="BM615" s="241" t="s">
        <v>2907</v>
      </c>
    </row>
    <row r="616" s="14" customFormat="1">
      <c r="A616" s="14"/>
      <c r="B616" s="254"/>
      <c r="C616" s="255"/>
      <c r="D616" s="245" t="s">
        <v>243</v>
      </c>
      <c r="E616" s="256" t="s">
        <v>1</v>
      </c>
      <c r="F616" s="257" t="s">
        <v>2908</v>
      </c>
      <c r="G616" s="255"/>
      <c r="H616" s="258">
        <v>903</v>
      </c>
      <c r="I616" s="259"/>
      <c r="J616" s="255"/>
      <c r="K616" s="255"/>
      <c r="L616" s="260"/>
      <c r="M616" s="261"/>
      <c r="N616" s="262"/>
      <c r="O616" s="262"/>
      <c r="P616" s="262"/>
      <c r="Q616" s="262"/>
      <c r="R616" s="262"/>
      <c r="S616" s="262"/>
      <c r="T616" s="263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64" t="s">
        <v>243</v>
      </c>
      <c r="AU616" s="264" t="s">
        <v>85</v>
      </c>
      <c r="AV616" s="14" t="s">
        <v>85</v>
      </c>
      <c r="AW616" s="14" t="s">
        <v>32</v>
      </c>
      <c r="AX616" s="14" t="s">
        <v>76</v>
      </c>
      <c r="AY616" s="264" t="s">
        <v>203</v>
      </c>
    </row>
    <row r="617" s="15" customFormat="1">
      <c r="A617" s="15"/>
      <c r="B617" s="265"/>
      <c r="C617" s="266"/>
      <c r="D617" s="245" t="s">
        <v>243</v>
      </c>
      <c r="E617" s="267" t="s">
        <v>1</v>
      </c>
      <c r="F617" s="268" t="s">
        <v>247</v>
      </c>
      <c r="G617" s="266"/>
      <c r="H617" s="269">
        <v>903</v>
      </c>
      <c r="I617" s="270"/>
      <c r="J617" s="266"/>
      <c r="K617" s="266"/>
      <c r="L617" s="271"/>
      <c r="M617" s="272"/>
      <c r="N617" s="273"/>
      <c r="O617" s="273"/>
      <c r="P617" s="273"/>
      <c r="Q617" s="273"/>
      <c r="R617" s="273"/>
      <c r="S617" s="273"/>
      <c r="T617" s="274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T617" s="275" t="s">
        <v>243</v>
      </c>
      <c r="AU617" s="275" t="s">
        <v>85</v>
      </c>
      <c r="AV617" s="15" t="s">
        <v>209</v>
      </c>
      <c r="AW617" s="15" t="s">
        <v>32</v>
      </c>
      <c r="AX617" s="15" t="s">
        <v>83</v>
      </c>
      <c r="AY617" s="275" t="s">
        <v>203</v>
      </c>
    </row>
    <row r="618" s="2" customFormat="1" ht="24.15" customHeight="1">
      <c r="A618" s="39"/>
      <c r="B618" s="40"/>
      <c r="C618" s="281" t="s">
        <v>957</v>
      </c>
      <c r="D618" s="281" t="s">
        <v>643</v>
      </c>
      <c r="E618" s="282" t="s">
        <v>2909</v>
      </c>
      <c r="F618" s="283" t="s">
        <v>2910</v>
      </c>
      <c r="G618" s="284" t="s">
        <v>213</v>
      </c>
      <c r="H618" s="285">
        <v>1038.4500000000001</v>
      </c>
      <c r="I618" s="286"/>
      <c r="J618" s="287">
        <f>ROUND(I618*H618,2)</f>
        <v>0</v>
      </c>
      <c r="K618" s="288"/>
      <c r="L618" s="289"/>
      <c r="M618" s="290" t="s">
        <v>1</v>
      </c>
      <c r="N618" s="291" t="s">
        <v>41</v>
      </c>
      <c r="O618" s="92"/>
      <c r="P618" s="239">
        <f>O618*H618</f>
        <v>0</v>
      </c>
      <c r="Q618" s="239">
        <v>0</v>
      </c>
      <c r="R618" s="239">
        <f>Q618*H618</f>
        <v>0</v>
      </c>
      <c r="S618" s="239">
        <v>0</v>
      </c>
      <c r="T618" s="240">
        <f>S618*H618</f>
        <v>0</v>
      </c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R618" s="241" t="s">
        <v>214</v>
      </c>
      <c r="AT618" s="241" t="s">
        <v>643</v>
      </c>
      <c r="AU618" s="241" t="s">
        <v>85</v>
      </c>
      <c r="AY618" s="18" t="s">
        <v>203</v>
      </c>
      <c r="BE618" s="242">
        <f>IF(N618="základní",J618,0)</f>
        <v>0</v>
      </c>
      <c r="BF618" s="242">
        <f>IF(N618="snížená",J618,0)</f>
        <v>0</v>
      </c>
      <c r="BG618" s="242">
        <f>IF(N618="zákl. přenesená",J618,0)</f>
        <v>0</v>
      </c>
      <c r="BH618" s="242">
        <f>IF(N618="sníž. přenesená",J618,0)</f>
        <v>0</v>
      </c>
      <c r="BI618" s="242">
        <f>IF(N618="nulová",J618,0)</f>
        <v>0</v>
      </c>
      <c r="BJ618" s="18" t="s">
        <v>83</v>
      </c>
      <c r="BK618" s="242">
        <f>ROUND(I618*H618,2)</f>
        <v>0</v>
      </c>
      <c r="BL618" s="18" t="s">
        <v>277</v>
      </c>
      <c r="BM618" s="241" t="s">
        <v>2911</v>
      </c>
    </row>
    <row r="619" s="2" customFormat="1">
      <c r="A619" s="39"/>
      <c r="B619" s="40"/>
      <c r="C619" s="41"/>
      <c r="D619" s="245" t="s">
        <v>474</v>
      </c>
      <c r="E619" s="41"/>
      <c r="F619" s="276" t="s">
        <v>2912</v>
      </c>
      <c r="G619" s="41"/>
      <c r="H619" s="41"/>
      <c r="I619" s="277"/>
      <c r="J619" s="41"/>
      <c r="K619" s="41"/>
      <c r="L619" s="45"/>
      <c r="M619" s="278"/>
      <c r="N619" s="279"/>
      <c r="O619" s="92"/>
      <c r="P619" s="92"/>
      <c r="Q619" s="92"/>
      <c r="R619" s="92"/>
      <c r="S619" s="92"/>
      <c r="T619" s="93"/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T619" s="18" t="s">
        <v>474</v>
      </c>
      <c r="AU619" s="18" t="s">
        <v>85</v>
      </c>
    </row>
    <row r="620" s="14" customFormat="1">
      <c r="A620" s="14"/>
      <c r="B620" s="254"/>
      <c r="C620" s="255"/>
      <c r="D620" s="245" t="s">
        <v>243</v>
      </c>
      <c r="E620" s="256" t="s">
        <v>1</v>
      </c>
      <c r="F620" s="257" t="s">
        <v>2913</v>
      </c>
      <c r="G620" s="255"/>
      <c r="H620" s="258">
        <v>1038.4500000000001</v>
      </c>
      <c r="I620" s="259"/>
      <c r="J620" s="255"/>
      <c r="K620" s="255"/>
      <c r="L620" s="260"/>
      <c r="M620" s="261"/>
      <c r="N620" s="262"/>
      <c r="O620" s="262"/>
      <c r="P620" s="262"/>
      <c r="Q620" s="262"/>
      <c r="R620" s="262"/>
      <c r="S620" s="262"/>
      <c r="T620" s="263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64" t="s">
        <v>243</v>
      </c>
      <c r="AU620" s="264" t="s">
        <v>85</v>
      </c>
      <c r="AV620" s="14" t="s">
        <v>85</v>
      </c>
      <c r="AW620" s="14" t="s">
        <v>32</v>
      </c>
      <c r="AX620" s="14" t="s">
        <v>76</v>
      </c>
      <c r="AY620" s="264" t="s">
        <v>203</v>
      </c>
    </row>
    <row r="621" s="15" customFormat="1">
      <c r="A621" s="15"/>
      <c r="B621" s="265"/>
      <c r="C621" s="266"/>
      <c r="D621" s="245" t="s">
        <v>243</v>
      </c>
      <c r="E621" s="267" t="s">
        <v>1</v>
      </c>
      <c r="F621" s="268" t="s">
        <v>247</v>
      </c>
      <c r="G621" s="266"/>
      <c r="H621" s="269">
        <v>1038.4500000000001</v>
      </c>
      <c r="I621" s="270"/>
      <c r="J621" s="266"/>
      <c r="K621" s="266"/>
      <c r="L621" s="271"/>
      <c r="M621" s="272"/>
      <c r="N621" s="273"/>
      <c r="O621" s="273"/>
      <c r="P621" s="273"/>
      <c r="Q621" s="273"/>
      <c r="R621" s="273"/>
      <c r="S621" s="273"/>
      <c r="T621" s="274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T621" s="275" t="s">
        <v>243</v>
      </c>
      <c r="AU621" s="275" t="s">
        <v>85</v>
      </c>
      <c r="AV621" s="15" t="s">
        <v>209</v>
      </c>
      <c r="AW621" s="15" t="s">
        <v>32</v>
      </c>
      <c r="AX621" s="15" t="s">
        <v>83</v>
      </c>
      <c r="AY621" s="275" t="s">
        <v>203</v>
      </c>
    </row>
    <row r="622" s="2" customFormat="1" ht="16.5" customHeight="1">
      <c r="A622" s="39"/>
      <c r="B622" s="40"/>
      <c r="C622" s="229" t="s">
        <v>966</v>
      </c>
      <c r="D622" s="229" t="s">
        <v>205</v>
      </c>
      <c r="E622" s="230" t="s">
        <v>604</v>
      </c>
      <c r="F622" s="231" t="s">
        <v>605</v>
      </c>
      <c r="G622" s="232" t="s">
        <v>213</v>
      </c>
      <c r="H622" s="233">
        <v>270.41199999999998</v>
      </c>
      <c r="I622" s="234"/>
      <c r="J622" s="235">
        <f>ROUND(I622*H622,2)</f>
        <v>0</v>
      </c>
      <c r="K622" s="236"/>
      <c r="L622" s="45"/>
      <c r="M622" s="237" t="s">
        <v>1</v>
      </c>
      <c r="N622" s="238" t="s">
        <v>41</v>
      </c>
      <c r="O622" s="92"/>
      <c r="P622" s="239">
        <f>O622*H622</f>
        <v>0</v>
      </c>
      <c r="Q622" s="239">
        <v>0.0044999999999999997</v>
      </c>
      <c r="R622" s="239">
        <f>Q622*H622</f>
        <v>1.2168539999999999</v>
      </c>
      <c r="S622" s="239">
        <v>0</v>
      </c>
      <c r="T622" s="240">
        <f>S622*H622</f>
        <v>0</v>
      </c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R622" s="241" t="s">
        <v>277</v>
      </c>
      <c r="AT622" s="241" t="s">
        <v>205</v>
      </c>
      <c r="AU622" s="241" t="s">
        <v>85</v>
      </c>
      <c r="AY622" s="18" t="s">
        <v>203</v>
      </c>
      <c r="BE622" s="242">
        <f>IF(N622="základní",J622,0)</f>
        <v>0</v>
      </c>
      <c r="BF622" s="242">
        <f>IF(N622="snížená",J622,0)</f>
        <v>0</v>
      </c>
      <c r="BG622" s="242">
        <f>IF(N622="zákl. přenesená",J622,0)</f>
        <v>0</v>
      </c>
      <c r="BH622" s="242">
        <f>IF(N622="sníž. přenesená",J622,0)</f>
        <v>0</v>
      </c>
      <c r="BI622" s="242">
        <f>IF(N622="nulová",J622,0)</f>
        <v>0</v>
      </c>
      <c r="BJ622" s="18" t="s">
        <v>83</v>
      </c>
      <c r="BK622" s="242">
        <f>ROUND(I622*H622,2)</f>
        <v>0</v>
      </c>
      <c r="BL622" s="18" t="s">
        <v>277</v>
      </c>
      <c r="BM622" s="241" t="s">
        <v>606</v>
      </c>
    </row>
    <row r="623" s="2" customFormat="1">
      <c r="A623" s="39"/>
      <c r="B623" s="40"/>
      <c r="C623" s="41"/>
      <c r="D623" s="245" t="s">
        <v>474</v>
      </c>
      <c r="E623" s="41"/>
      <c r="F623" s="276" t="s">
        <v>607</v>
      </c>
      <c r="G623" s="41"/>
      <c r="H623" s="41"/>
      <c r="I623" s="277"/>
      <c r="J623" s="41"/>
      <c r="K623" s="41"/>
      <c r="L623" s="45"/>
      <c r="M623" s="278"/>
      <c r="N623" s="279"/>
      <c r="O623" s="92"/>
      <c r="P623" s="92"/>
      <c r="Q623" s="92"/>
      <c r="R623" s="92"/>
      <c r="S623" s="92"/>
      <c r="T623" s="93"/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T623" s="18" t="s">
        <v>474</v>
      </c>
      <c r="AU623" s="18" t="s">
        <v>85</v>
      </c>
    </row>
    <row r="624" s="14" customFormat="1">
      <c r="A624" s="14"/>
      <c r="B624" s="254"/>
      <c r="C624" s="255"/>
      <c r="D624" s="245" t="s">
        <v>243</v>
      </c>
      <c r="E624" s="256" t="s">
        <v>1</v>
      </c>
      <c r="F624" s="257" t="s">
        <v>2914</v>
      </c>
      <c r="G624" s="255"/>
      <c r="H624" s="258">
        <v>270.41199999999998</v>
      </c>
      <c r="I624" s="259"/>
      <c r="J624" s="255"/>
      <c r="K624" s="255"/>
      <c r="L624" s="260"/>
      <c r="M624" s="261"/>
      <c r="N624" s="262"/>
      <c r="O624" s="262"/>
      <c r="P624" s="262"/>
      <c r="Q624" s="262"/>
      <c r="R624" s="262"/>
      <c r="S624" s="262"/>
      <c r="T624" s="263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64" t="s">
        <v>243</v>
      </c>
      <c r="AU624" s="264" t="s">
        <v>85</v>
      </c>
      <c r="AV624" s="14" t="s">
        <v>85</v>
      </c>
      <c r="AW624" s="14" t="s">
        <v>32</v>
      </c>
      <c r="AX624" s="14" t="s">
        <v>76</v>
      </c>
      <c r="AY624" s="264" t="s">
        <v>203</v>
      </c>
    </row>
    <row r="625" s="15" customFormat="1">
      <c r="A625" s="15"/>
      <c r="B625" s="265"/>
      <c r="C625" s="266"/>
      <c r="D625" s="245" t="s">
        <v>243</v>
      </c>
      <c r="E625" s="267" t="s">
        <v>1</v>
      </c>
      <c r="F625" s="268" t="s">
        <v>247</v>
      </c>
      <c r="G625" s="266"/>
      <c r="H625" s="269">
        <v>270.41199999999998</v>
      </c>
      <c r="I625" s="270"/>
      <c r="J625" s="266"/>
      <c r="K625" s="266"/>
      <c r="L625" s="271"/>
      <c r="M625" s="272"/>
      <c r="N625" s="273"/>
      <c r="O625" s="273"/>
      <c r="P625" s="273"/>
      <c r="Q625" s="273"/>
      <c r="R625" s="273"/>
      <c r="S625" s="273"/>
      <c r="T625" s="274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T625" s="275" t="s">
        <v>243</v>
      </c>
      <c r="AU625" s="275" t="s">
        <v>85</v>
      </c>
      <c r="AV625" s="15" t="s">
        <v>209</v>
      </c>
      <c r="AW625" s="15" t="s">
        <v>32</v>
      </c>
      <c r="AX625" s="15" t="s">
        <v>83</v>
      </c>
      <c r="AY625" s="275" t="s">
        <v>203</v>
      </c>
    </row>
    <row r="626" s="2" customFormat="1" ht="16.5" customHeight="1">
      <c r="A626" s="39"/>
      <c r="B626" s="40"/>
      <c r="C626" s="229" t="s">
        <v>970</v>
      </c>
      <c r="D626" s="229" t="s">
        <v>205</v>
      </c>
      <c r="E626" s="230" t="s">
        <v>610</v>
      </c>
      <c r="F626" s="231" t="s">
        <v>611</v>
      </c>
      <c r="G626" s="232" t="s">
        <v>213</v>
      </c>
      <c r="H626" s="233">
        <v>1024.71</v>
      </c>
      <c r="I626" s="234"/>
      <c r="J626" s="235">
        <f>ROUND(I626*H626,2)</f>
        <v>0</v>
      </c>
      <c r="K626" s="236"/>
      <c r="L626" s="45"/>
      <c r="M626" s="237" t="s">
        <v>1</v>
      </c>
      <c r="N626" s="238" t="s">
        <v>41</v>
      </c>
      <c r="O626" s="92"/>
      <c r="P626" s="239">
        <f>O626*H626</f>
        <v>0</v>
      </c>
      <c r="Q626" s="239">
        <v>0.0044999999999999997</v>
      </c>
      <c r="R626" s="239">
        <f>Q626*H626</f>
        <v>4.6111949999999995</v>
      </c>
      <c r="S626" s="239">
        <v>0</v>
      </c>
      <c r="T626" s="240">
        <f>S626*H626</f>
        <v>0</v>
      </c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R626" s="241" t="s">
        <v>277</v>
      </c>
      <c r="AT626" s="241" t="s">
        <v>205</v>
      </c>
      <c r="AU626" s="241" t="s">
        <v>85</v>
      </c>
      <c r="AY626" s="18" t="s">
        <v>203</v>
      </c>
      <c r="BE626" s="242">
        <f>IF(N626="základní",J626,0)</f>
        <v>0</v>
      </c>
      <c r="BF626" s="242">
        <f>IF(N626="snížená",J626,0)</f>
        <v>0</v>
      </c>
      <c r="BG626" s="242">
        <f>IF(N626="zákl. přenesená",J626,0)</f>
        <v>0</v>
      </c>
      <c r="BH626" s="242">
        <f>IF(N626="sníž. přenesená",J626,0)</f>
        <v>0</v>
      </c>
      <c r="BI626" s="242">
        <f>IF(N626="nulová",J626,0)</f>
        <v>0</v>
      </c>
      <c r="BJ626" s="18" t="s">
        <v>83</v>
      </c>
      <c r="BK626" s="242">
        <f>ROUND(I626*H626,2)</f>
        <v>0</v>
      </c>
      <c r="BL626" s="18" t="s">
        <v>277</v>
      </c>
      <c r="BM626" s="241" t="s">
        <v>612</v>
      </c>
    </row>
    <row r="627" s="2" customFormat="1">
      <c r="A627" s="39"/>
      <c r="B627" s="40"/>
      <c r="C627" s="41"/>
      <c r="D627" s="245" t="s">
        <v>474</v>
      </c>
      <c r="E627" s="41"/>
      <c r="F627" s="276" t="s">
        <v>613</v>
      </c>
      <c r="G627" s="41"/>
      <c r="H627" s="41"/>
      <c r="I627" s="277"/>
      <c r="J627" s="41"/>
      <c r="K627" s="41"/>
      <c r="L627" s="45"/>
      <c r="M627" s="278"/>
      <c r="N627" s="279"/>
      <c r="O627" s="92"/>
      <c r="P627" s="92"/>
      <c r="Q627" s="92"/>
      <c r="R627" s="92"/>
      <c r="S627" s="92"/>
      <c r="T627" s="93"/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T627" s="18" t="s">
        <v>474</v>
      </c>
      <c r="AU627" s="18" t="s">
        <v>85</v>
      </c>
    </row>
    <row r="628" s="13" customFormat="1">
      <c r="A628" s="13"/>
      <c r="B628" s="243"/>
      <c r="C628" s="244"/>
      <c r="D628" s="245" t="s">
        <v>243</v>
      </c>
      <c r="E628" s="246" t="s">
        <v>1</v>
      </c>
      <c r="F628" s="247" t="s">
        <v>614</v>
      </c>
      <c r="G628" s="244"/>
      <c r="H628" s="246" t="s">
        <v>1</v>
      </c>
      <c r="I628" s="248"/>
      <c r="J628" s="244"/>
      <c r="K628" s="244"/>
      <c r="L628" s="249"/>
      <c r="M628" s="250"/>
      <c r="N628" s="251"/>
      <c r="O628" s="251"/>
      <c r="P628" s="251"/>
      <c r="Q628" s="251"/>
      <c r="R628" s="251"/>
      <c r="S628" s="251"/>
      <c r="T628" s="252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53" t="s">
        <v>243</v>
      </c>
      <c r="AU628" s="253" t="s">
        <v>85</v>
      </c>
      <c r="AV628" s="13" t="s">
        <v>83</v>
      </c>
      <c r="AW628" s="13" t="s">
        <v>32</v>
      </c>
      <c r="AX628" s="13" t="s">
        <v>76</v>
      </c>
      <c r="AY628" s="253" t="s">
        <v>203</v>
      </c>
    </row>
    <row r="629" s="14" customFormat="1">
      <c r="A629" s="14"/>
      <c r="B629" s="254"/>
      <c r="C629" s="255"/>
      <c r="D629" s="245" t="s">
        <v>243</v>
      </c>
      <c r="E629" s="256" t="s">
        <v>1</v>
      </c>
      <c r="F629" s="257" t="s">
        <v>2915</v>
      </c>
      <c r="G629" s="255"/>
      <c r="H629" s="258">
        <v>1024.71</v>
      </c>
      <c r="I629" s="259"/>
      <c r="J629" s="255"/>
      <c r="K629" s="255"/>
      <c r="L629" s="260"/>
      <c r="M629" s="261"/>
      <c r="N629" s="262"/>
      <c r="O629" s="262"/>
      <c r="P629" s="262"/>
      <c r="Q629" s="262"/>
      <c r="R629" s="262"/>
      <c r="S629" s="262"/>
      <c r="T629" s="263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64" t="s">
        <v>243</v>
      </c>
      <c r="AU629" s="264" t="s">
        <v>85</v>
      </c>
      <c r="AV629" s="14" t="s">
        <v>85</v>
      </c>
      <c r="AW629" s="14" t="s">
        <v>32</v>
      </c>
      <c r="AX629" s="14" t="s">
        <v>76</v>
      </c>
      <c r="AY629" s="264" t="s">
        <v>203</v>
      </c>
    </row>
    <row r="630" s="15" customFormat="1">
      <c r="A630" s="15"/>
      <c r="B630" s="265"/>
      <c r="C630" s="266"/>
      <c r="D630" s="245" t="s">
        <v>243</v>
      </c>
      <c r="E630" s="267" t="s">
        <v>1</v>
      </c>
      <c r="F630" s="268" t="s">
        <v>247</v>
      </c>
      <c r="G630" s="266"/>
      <c r="H630" s="269">
        <v>1024.71</v>
      </c>
      <c r="I630" s="270"/>
      <c r="J630" s="266"/>
      <c r="K630" s="266"/>
      <c r="L630" s="271"/>
      <c r="M630" s="272"/>
      <c r="N630" s="273"/>
      <c r="O630" s="273"/>
      <c r="P630" s="273"/>
      <c r="Q630" s="273"/>
      <c r="R630" s="273"/>
      <c r="S630" s="273"/>
      <c r="T630" s="274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T630" s="275" t="s">
        <v>243</v>
      </c>
      <c r="AU630" s="275" t="s">
        <v>85</v>
      </c>
      <c r="AV630" s="15" t="s">
        <v>209</v>
      </c>
      <c r="AW630" s="15" t="s">
        <v>32</v>
      </c>
      <c r="AX630" s="15" t="s">
        <v>83</v>
      </c>
      <c r="AY630" s="275" t="s">
        <v>203</v>
      </c>
    </row>
    <row r="631" s="2" customFormat="1" ht="24.15" customHeight="1">
      <c r="A631" s="39"/>
      <c r="B631" s="40"/>
      <c r="C631" s="229" t="s">
        <v>974</v>
      </c>
      <c r="D631" s="229" t="s">
        <v>205</v>
      </c>
      <c r="E631" s="230" t="s">
        <v>618</v>
      </c>
      <c r="F631" s="231" t="s">
        <v>619</v>
      </c>
      <c r="G631" s="232" t="s">
        <v>620</v>
      </c>
      <c r="H631" s="280"/>
      <c r="I631" s="234"/>
      <c r="J631" s="235">
        <f>ROUND(I631*H631,2)</f>
        <v>0</v>
      </c>
      <c r="K631" s="236"/>
      <c r="L631" s="45"/>
      <c r="M631" s="237" t="s">
        <v>1</v>
      </c>
      <c r="N631" s="238" t="s">
        <v>41</v>
      </c>
      <c r="O631" s="92"/>
      <c r="P631" s="239">
        <f>O631*H631</f>
        <v>0</v>
      </c>
      <c r="Q631" s="239">
        <v>0</v>
      </c>
      <c r="R631" s="239">
        <f>Q631*H631</f>
        <v>0</v>
      </c>
      <c r="S631" s="239">
        <v>0</v>
      </c>
      <c r="T631" s="240">
        <f>S631*H631</f>
        <v>0</v>
      </c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R631" s="241" t="s">
        <v>277</v>
      </c>
      <c r="AT631" s="241" t="s">
        <v>205</v>
      </c>
      <c r="AU631" s="241" t="s">
        <v>85</v>
      </c>
      <c r="AY631" s="18" t="s">
        <v>203</v>
      </c>
      <c r="BE631" s="242">
        <f>IF(N631="základní",J631,0)</f>
        <v>0</v>
      </c>
      <c r="BF631" s="242">
        <f>IF(N631="snížená",J631,0)</f>
        <v>0</v>
      </c>
      <c r="BG631" s="242">
        <f>IF(N631="zákl. přenesená",J631,0)</f>
        <v>0</v>
      </c>
      <c r="BH631" s="242">
        <f>IF(N631="sníž. přenesená",J631,0)</f>
        <v>0</v>
      </c>
      <c r="BI631" s="242">
        <f>IF(N631="nulová",J631,0)</f>
        <v>0</v>
      </c>
      <c r="BJ631" s="18" t="s">
        <v>83</v>
      </c>
      <c r="BK631" s="242">
        <f>ROUND(I631*H631,2)</f>
        <v>0</v>
      </c>
      <c r="BL631" s="18" t="s">
        <v>277</v>
      </c>
      <c r="BM631" s="241" t="s">
        <v>621</v>
      </c>
    </row>
    <row r="632" s="12" customFormat="1" ht="22.8" customHeight="1">
      <c r="A632" s="12"/>
      <c r="B632" s="213"/>
      <c r="C632" s="214"/>
      <c r="D632" s="215" t="s">
        <v>75</v>
      </c>
      <c r="E632" s="227" t="s">
        <v>622</v>
      </c>
      <c r="F632" s="227" t="s">
        <v>623</v>
      </c>
      <c r="G632" s="214"/>
      <c r="H632" s="214"/>
      <c r="I632" s="217"/>
      <c r="J632" s="228">
        <f>BK632</f>
        <v>0</v>
      </c>
      <c r="K632" s="214"/>
      <c r="L632" s="219"/>
      <c r="M632" s="220"/>
      <c r="N632" s="221"/>
      <c r="O632" s="221"/>
      <c r="P632" s="222">
        <f>SUM(P633:P669)</f>
        <v>0</v>
      </c>
      <c r="Q632" s="221"/>
      <c r="R632" s="222">
        <f>SUM(R633:R669)</f>
        <v>5.1991399999999999</v>
      </c>
      <c r="S632" s="221"/>
      <c r="T632" s="223">
        <f>SUM(T633:T669)</f>
        <v>1.5084549999999999</v>
      </c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R632" s="224" t="s">
        <v>85</v>
      </c>
      <c r="AT632" s="225" t="s">
        <v>75</v>
      </c>
      <c r="AU632" s="225" t="s">
        <v>83</v>
      </c>
      <c r="AY632" s="224" t="s">
        <v>203</v>
      </c>
      <c r="BK632" s="226">
        <f>SUM(BK633:BK669)</f>
        <v>0</v>
      </c>
    </row>
    <row r="633" s="2" customFormat="1" ht="24.15" customHeight="1">
      <c r="A633" s="39"/>
      <c r="B633" s="40"/>
      <c r="C633" s="229" t="s">
        <v>979</v>
      </c>
      <c r="D633" s="229" t="s">
        <v>205</v>
      </c>
      <c r="E633" s="230" t="s">
        <v>625</v>
      </c>
      <c r="F633" s="231" t="s">
        <v>626</v>
      </c>
      <c r="G633" s="232" t="s">
        <v>213</v>
      </c>
      <c r="H633" s="233">
        <v>422.5</v>
      </c>
      <c r="I633" s="234"/>
      <c r="J633" s="235">
        <f>ROUND(I633*H633,2)</f>
        <v>0</v>
      </c>
      <c r="K633" s="236"/>
      <c r="L633" s="45"/>
      <c r="M633" s="237" t="s">
        <v>1</v>
      </c>
      <c r="N633" s="238" t="s">
        <v>41</v>
      </c>
      <c r="O633" s="92"/>
      <c r="P633" s="239">
        <f>O633*H633</f>
        <v>0</v>
      </c>
      <c r="Q633" s="239">
        <v>0</v>
      </c>
      <c r="R633" s="239">
        <f>Q633*H633</f>
        <v>0</v>
      </c>
      <c r="S633" s="239">
        <v>0.00175</v>
      </c>
      <c r="T633" s="240">
        <f>S633*H633</f>
        <v>0.739375</v>
      </c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R633" s="241" t="s">
        <v>277</v>
      </c>
      <c r="AT633" s="241" t="s">
        <v>205</v>
      </c>
      <c r="AU633" s="241" t="s">
        <v>85</v>
      </c>
      <c r="AY633" s="18" t="s">
        <v>203</v>
      </c>
      <c r="BE633" s="242">
        <f>IF(N633="základní",J633,0)</f>
        <v>0</v>
      </c>
      <c r="BF633" s="242">
        <f>IF(N633="snížená",J633,0)</f>
        <v>0</v>
      </c>
      <c r="BG633" s="242">
        <f>IF(N633="zákl. přenesená",J633,0)</f>
        <v>0</v>
      </c>
      <c r="BH633" s="242">
        <f>IF(N633="sníž. přenesená",J633,0)</f>
        <v>0</v>
      </c>
      <c r="BI633" s="242">
        <f>IF(N633="nulová",J633,0)</f>
        <v>0</v>
      </c>
      <c r="BJ633" s="18" t="s">
        <v>83</v>
      </c>
      <c r="BK633" s="242">
        <f>ROUND(I633*H633,2)</f>
        <v>0</v>
      </c>
      <c r="BL633" s="18" t="s">
        <v>277</v>
      </c>
      <c r="BM633" s="241" t="s">
        <v>627</v>
      </c>
    </row>
    <row r="634" s="14" customFormat="1">
      <c r="A634" s="14"/>
      <c r="B634" s="254"/>
      <c r="C634" s="255"/>
      <c r="D634" s="245" t="s">
        <v>243</v>
      </c>
      <c r="E634" s="256" t="s">
        <v>1</v>
      </c>
      <c r="F634" s="257" t="s">
        <v>628</v>
      </c>
      <c r="G634" s="255"/>
      <c r="H634" s="258">
        <v>422.5</v>
      </c>
      <c r="I634" s="259"/>
      <c r="J634" s="255"/>
      <c r="K634" s="255"/>
      <c r="L634" s="260"/>
      <c r="M634" s="261"/>
      <c r="N634" s="262"/>
      <c r="O634" s="262"/>
      <c r="P634" s="262"/>
      <c r="Q634" s="262"/>
      <c r="R634" s="262"/>
      <c r="S634" s="262"/>
      <c r="T634" s="263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64" t="s">
        <v>243</v>
      </c>
      <c r="AU634" s="264" t="s">
        <v>85</v>
      </c>
      <c r="AV634" s="14" t="s">
        <v>85</v>
      </c>
      <c r="AW634" s="14" t="s">
        <v>32</v>
      </c>
      <c r="AX634" s="14" t="s">
        <v>76</v>
      </c>
      <c r="AY634" s="264" t="s">
        <v>203</v>
      </c>
    </row>
    <row r="635" s="15" customFormat="1">
      <c r="A635" s="15"/>
      <c r="B635" s="265"/>
      <c r="C635" s="266"/>
      <c r="D635" s="245" t="s">
        <v>243</v>
      </c>
      <c r="E635" s="267" t="s">
        <v>1</v>
      </c>
      <c r="F635" s="268" t="s">
        <v>247</v>
      </c>
      <c r="G635" s="266"/>
      <c r="H635" s="269">
        <v>422.5</v>
      </c>
      <c r="I635" s="270"/>
      <c r="J635" s="266"/>
      <c r="K635" s="266"/>
      <c r="L635" s="271"/>
      <c r="M635" s="272"/>
      <c r="N635" s="273"/>
      <c r="O635" s="273"/>
      <c r="P635" s="273"/>
      <c r="Q635" s="273"/>
      <c r="R635" s="273"/>
      <c r="S635" s="273"/>
      <c r="T635" s="274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T635" s="275" t="s">
        <v>243</v>
      </c>
      <c r="AU635" s="275" t="s">
        <v>85</v>
      </c>
      <c r="AV635" s="15" t="s">
        <v>209</v>
      </c>
      <c r="AW635" s="15" t="s">
        <v>32</v>
      </c>
      <c r="AX635" s="15" t="s">
        <v>83</v>
      </c>
      <c r="AY635" s="275" t="s">
        <v>203</v>
      </c>
    </row>
    <row r="636" s="2" customFormat="1" ht="24.15" customHeight="1">
      <c r="A636" s="39"/>
      <c r="B636" s="40"/>
      <c r="C636" s="229" t="s">
        <v>983</v>
      </c>
      <c r="D636" s="229" t="s">
        <v>205</v>
      </c>
      <c r="E636" s="230" t="s">
        <v>2916</v>
      </c>
      <c r="F636" s="231" t="s">
        <v>2917</v>
      </c>
      <c r="G636" s="232" t="s">
        <v>213</v>
      </c>
      <c r="H636" s="233">
        <v>1106.2000000000001</v>
      </c>
      <c r="I636" s="234"/>
      <c r="J636" s="235">
        <f>ROUND(I636*H636,2)</f>
        <v>0</v>
      </c>
      <c r="K636" s="236"/>
      <c r="L636" s="45"/>
      <c r="M636" s="237" t="s">
        <v>1</v>
      </c>
      <c r="N636" s="238" t="s">
        <v>41</v>
      </c>
      <c r="O636" s="92"/>
      <c r="P636" s="239">
        <f>O636*H636</f>
        <v>0</v>
      </c>
      <c r="Q636" s="239">
        <v>0.00029999999999999997</v>
      </c>
      <c r="R636" s="239">
        <f>Q636*H636</f>
        <v>0.33185999999999999</v>
      </c>
      <c r="S636" s="239">
        <v>0</v>
      </c>
      <c r="T636" s="240">
        <f>S636*H636</f>
        <v>0</v>
      </c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R636" s="241" t="s">
        <v>277</v>
      </c>
      <c r="AT636" s="241" t="s">
        <v>205</v>
      </c>
      <c r="AU636" s="241" t="s">
        <v>85</v>
      </c>
      <c r="AY636" s="18" t="s">
        <v>203</v>
      </c>
      <c r="BE636" s="242">
        <f>IF(N636="základní",J636,0)</f>
        <v>0</v>
      </c>
      <c r="BF636" s="242">
        <f>IF(N636="snížená",J636,0)</f>
        <v>0</v>
      </c>
      <c r="BG636" s="242">
        <f>IF(N636="zákl. přenesená",J636,0)</f>
        <v>0</v>
      </c>
      <c r="BH636" s="242">
        <f>IF(N636="sníž. přenesená",J636,0)</f>
        <v>0</v>
      </c>
      <c r="BI636" s="242">
        <f>IF(N636="nulová",J636,0)</f>
        <v>0</v>
      </c>
      <c r="BJ636" s="18" t="s">
        <v>83</v>
      </c>
      <c r="BK636" s="242">
        <f>ROUND(I636*H636,2)</f>
        <v>0</v>
      </c>
      <c r="BL636" s="18" t="s">
        <v>277</v>
      </c>
      <c r="BM636" s="241" t="s">
        <v>2918</v>
      </c>
    </row>
    <row r="637" s="14" customFormat="1">
      <c r="A637" s="14"/>
      <c r="B637" s="254"/>
      <c r="C637" s="255"/>
      <c r="D637" s="245" t="s">
        <v>243</v>
      </c>
      <c r="E637" s="256" t="s">
        <v>1</v>
      </c>
      <c r="F637" s="257" t="s">
        <v>2919</v>
      </c>
      <c r="G637" s="255"/>
      <c r="H637" s="258">
        <v>1106.2000000000001</v>
      </c>
      <c r="I637" s="259"/>
      <c r="J637" s="255"/>
      <c r="K637" s="255"/>
      <c r="L637" s="260"/>
      <c r="M637" s="261"/>
      <c r="N637" s="262"/>
      <c r="O637" s="262"/>
      <c r="P637" s="262"/>
      <c r="Q637" s="262"/>
      <c r="R637" s="262"/>
      <c r="S637" s="262"/>
      <c r="T637" s="263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64" t="s">
        <v>243</v>
      </c>
      <c r="AU637" s="264" t="s">
        <v>85</v>
      </c>
      <c r="AV637" s="14" t="s">
        <v>85</v>
      </c>
      <c r="AW637" s="14" t="s">
        <v>32</v>
      </c>
      <c r="AX637" s="14" t="s">
        <v>76</v>
      </c>
      <c r="AY637" s="264" t="s">
        <v>203</v>
      </c>
    </row>
    <row r="638" s="15" customFormat="1">
      <c r="A638" s="15"/>
      <c r="B638" s="265"/>
      <c r="C638" s="266"/>
      <c r="D638" s="245" t="s">
        <v>243</v>
      </c>
      <c r="E638" s="267" t="s">
        <v>1</v>
      </c>
      <c r="F638" s="268" t="s">
        <v>247</v>
      </c>
      <c r="G638" s="266"/>
      <c r="H638" s="269">
        <v>1106.2000000000001</v>
      </c>
      <c r="I638" s="270"/>
      <c r="J638" s="266"/>
      <c r="K638" s="266"/>
      <c r="L638" s="271"/>
      <c r="M638" s="272"/>
      <c r="N638" s="273"/>
      <c r="O638" s="273"/>
      <c r="P638" s="273"/>
      <c r="Q638" s="273"/>
      <c r="R638" s="273"/>
      <c r="S638" s="273"/>
      <c r="T638" s="274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T638" s="275" t="s">
        <v>243</v>
      </c>
      <c r="AU638" s="275" t="s">
        <v>85</v>
      </c>
      <c r="AV638" s="15" t="s">
        <v>209</v>
      </c>
      <c r="AW638" s="15" t="s">
        <v>32</v>
      </c>
      <c r="AX638" s="15" t="s">
        <v>83</v>
      </c>
      <c r="AY638" s="275" t="s">
        <v>203</v>
      </c>
    </row>
    <row r="639" s="2" customFormat="1" ht="24.15" customHeight="1">
      <c r="A639" s="39"/>
      <c r="B639" s="40"/>
      <c r="C639" s="281" t="s">
        <v>987</v>
      </c>
      <c r="D639" s="281" t="s">
        <v>643</v>
      </c>
      <c r="E639" s="282" t="s">
        <v>2920</v>
      </c>
      <c r="F639" s="283" t="s">
        <v>2921</v>
      </c>
      <c r="G639" s="284" t="s">
        <v>213</v>
      </c>
      <c r="H639" s="285">
        <v>1216.8199999999999</v>
      </c>
      <c r="I639" s="286"/>
      <c r="J639" s="287">
        <f>ROUND(I639*H639,2)</f>
        <v>0</v>
      </c>
      <c r="K639" s="288"/>
      <c r="L639" s="289"/>
      <c r="M639" s="290" t="s">
        <v>1</v>
      </c>
      <c r="N639" s="291" t="s">
        <v>41</v>
      </c>
      <c r="O639" s="92"/>
      <c r="P639" s="239">
        <f>O639*H639</f>
        <v>0</v>
      </c>
      <c r="Q639" s="239">
        <v>0.0040000000000000001</v>
      </c>
      <c r="R639" s="239">
        <f>Q639*H639</f>
        <v>4.8672800000000001</v>
      </c>
      <c r="S639" s="239">
        <v>0</v>
      </c>
      <c r="T639" s="240">
        <f>S639*H639</f>
        <v>0</v>
      </c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R639" s="241" t="s">
        <v>214</v>
      </c>
      <c r="AT639" s="241" t="s">
        <v>643</v>
      </c>
      <c r="AU639" s="241" t="s">
        <v>85</v>
      </c>
      <c r="AY639" s="18" t="s">
        <v>203</v>
      </c>
      <c r="BE639" s="242">
        <f>IF(N639="základní",J639,0)</f>
        <v>0</v>
      </c>
      <c r="BF639" s="242">
        <f>IF(N639="snížená",J639,0)</f>
        <v>0</v>
      </c>
      <c r="BG639" s="242">
        <f>IF(N639="zákl. přenesená",J639,0)</f>
        <v>0</v>
      </c>
      <c r="BH639" s="242">
        <f>IF(N639="sníž. přenesená",J639,0)</f>
        <v>0</v>
      </c>
      <c r="BI639" s="242">
        <f>IF(N639="nulová",J639,0)</f>
        <v>0</v>
      </c>
      <c r="BJ639" s="18" t="s">
        <v>83</v>
      </c>
      <c r="BK639" s="242">
        <f>ROUND(I639*H639,2)</f>
        <v>0</v>
      </c>
      <c r="BL639" s="18" t="s">
        <v>277</v>
      </c>
      <c r="BM639" s="241" t="s">
        <v>2922</v>
      </c>
    </row>
    <row r="640" s="14" customFormat="1">
      <c r="A640" s="14"/>
      <c r="B640" s="254"/>
      <c r="C640" s="255"/>
      <c r="D640" s="245" t="s">
        <v>243</v>
      </c>
      <c r="E640" s="256" t="s">
        <v>1</v>
      </c>
      <c r="F640" s="257" t="s">
        <v>2923</v>
      </c>
      <c r="G640" s="255"/>
      <c r="H640" s="258">
        <v>1216.8199999999999</v>
      </c>
      <c r="I640" s="259"/>
      <c r="J640" s="255"/>
      <c r="K640" s="255"/>
      <c r="L640" s="260"/>
      <c r="M640" s="261"/>
      <c r="N640" s="262"/>
      <c r="O640" s="262"/>
      <c r="P640" s="262"/>
      <c r="Q640" s="262"/>
      <c r="R640" s="262"/>
      <c r="S640" s="262"/>
      <c r="T640" s="263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64" t="s">
        <v>243</v>
      </c>
      <c r="AU640" s="264" t="s">
        <v>85</v>
      </c>
      <c r="AV640" s="14" t="s">
        <v>85</v>
      </c>
      <c r="AW640" s="14" t="s">
        <v>32</v>
      </c>
      <c r="AX640" s="14" t="s">
        <v>76</v>
      </c>
      <c r="AY640" s="264" t="s">
        <v>203</v>
      </c>
    </row>
    <row r="641" s="15" customFormat="1">
      <c r="A641" s="15"/>
      <c r="B641" s="265"/>
      <c r="C641" s="266"/>
      <c r="D641" s="245" t="s">
        <v>243</v>
      </c>
      <c r="E641" s="267" t="s">
        <v>1</v>
      </c>
      <c r="F641" s="268" t="s">
        <v>247</v>
      </c>
      <c r="G641" s="266"/>
      <c r="H641" s="269">
        <v>1216.8199999999999</v>
      </c>
      <c r="I641" s="270"/>
      <c r="J641" s="266"/>
      <c r="K641" s="266"/>
      <c r="L641" s="271"/>
      <c r="M641" s="272"/>
      <c r="N641" s="273"/>
      <c r="O641" s="273"/>
      <c r="P641" s="273"/>
      <c r="Q641" s="273"/>
      <c r="R641" s="273"/>
      <c r="S641" s="273"/>
      <c r="T641" s="274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T641" s="275" t="s">
        <v>243</v>
      </c>
      <c r="AU641" s="275" t="s">
        <v>85</v>
      </c>
      <c r="AV641" s="15" t="s">
        <v>209</v>
      </c>
      <c r="AW641" s="15" t="s">
        <v>32</v>
      </c>
      <c r="AX641" s="15" t="s">
        <v>83</v>
      </c>
      <c r="AY641" s="275" t="s">
        <v>203</v>
      </c>
    </row>
    <row r="642" s="2" customFormat="1" ht="24.15" customHeight="1">
      <c r="A642" s="39"/>
      <c r="B642" s="40"/>
      <c r="C642" s="229" t="s">
        <v>991</v>
      </c>
      <c r="D642" s="229" t="s">
        <v>205</v>
      </c>
      <c r="E642" s="230" t="s">
        <v>630</v>
      </c>
      <c r="F642" s="231" t="s">
        <v>631</v>
      </c>
      <c r="G642" s="232" t="s">
        <v>213</v>
      </c>
      <c r="H642" s="233">
        <v>226.19999999999999</v>
      </c>
      <c r="I642" s="234"/>
      <c r="J642" s="235">
        <f>ROUND(I642*H642,2)</f>
        <v>0</v>
      </c>
      <c r="K642" s="236"/>
      <c r="L642" s="45"/>
      <c r="M642" s="237" t="s">
        <v>1</v>
      </c>
      <c r="N642" s="238" t="s">
        <v>41</v>
      </c>
      <c r="O642" s="92"/>
      <c r="P642" s="239">
        <f>O642*H642</f>
        <v>0</v>
      </c>
      <c r="Q642" s="239">
        <v>0</v>
      </c>
      <c r="R642" s="239">
        <f>Q642*H642</f>
        <v>0</v>
      </c>
      <c r="S642" s="239">
        <v>0.0033999999999999998</v>
      </c>
      <c r="T642" s="240">
        <f>S642*H642</f>
        <v>0.76907999999999987</v>
      </c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R642" s="241" t="s">
        <v>277</v>
      </c>
      <c r="AT642" s="241" t="s">
        <v>205</v>
      </c>
      <c r="AU642" s="241" t="s">
        <v>85</v>
      </c>
      <c r="AY642" s="18" t="s">
        <v>203</v>
      </c>
      <c r="BE642" s="242">
        <f>IF(N642="základní",J642,0)</f>
        <v>0</v>
      </c>
      <c r="BF642" s="242">
        <f>IF(N642="snížená",J642,0)</f>
        <v>0</v>
      </c>
      <c r="BG642" s="242">
        <f>IF(N642="zákl. přenesená",J642,0)</f>
        <v>0</v>
      </c>
      <c r="BH642" s="242">
        <f>IF(N642="sníž. přenesená",J642,0)</f>
        <v>0</v>
      </c>
      <c r="BI642" s="242">
        <f>IF(N642="nulová",J642,0)</f>
        <v>0</v>
      </c>
      <c r="BJ642" s="18" t="s">
        <v>83</v>
      </c>
      <c r="BK642" s="242">
        <f>ROUND(I642*H642,2)</f>
        <v>0</v>
      </c>
      <c r="BL642" s="18" t="s">
        <v>277</v>
      </c>
      <c r="BM642" s="241" t="s">
        <v>632</v>
      </c>
    </row>
    <row r="643" s="13" customFormat="1">
      <c r="A643" s="13"/>
      <c r="B643" s="243"/>
      <c r="C643" s="244"/>
      <c r="D643" s="245" t="s">
        <v>243</v>
      </c>
      <c r="E643" s="246" t="s">
        <v>1</v>
      </c>
      <c r="F643" s="247" t="s">
        <v>449</v>
      </c>
      <c r="G643" s="244"/>
      <c r="H643" s="246" t="s">
        <v>1</v>
      </c>
      <c r="I643" s="248"/>
      <c r="J643" s="244"/>
      <c r="K643" s="244"/>
      <c r="L643" s="249"/>
      <c r="M643" s="250"/>
      <c r="N643" s="251"/>
      <c r="O643" s="251"/>
      <c r="P643" s="251"/>
      <c r="Q643" s="251"/>
      <c r="R643" s="251"/>
      <c r="S643" s="251"/>
      <c r="T643" s="252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53" t="s">
        <v>243</v>
      </c>
      <c r="AU643" s="253" t="s">
        <v>85</v>
      </c>
      <c r="AV643" s="13" t="s">
        <v>83</v>
      </c>
      <c r="AW643" s="13" t="s">
        <v>32</v>
      </c>
      <c r="AX643" s="13" t="s">
        <v>76</v>
      </c>
      <c r="AY643" s="253" t="s">
        <v>203</v>
      </c>
    </row>
    <row r="644" s="14" customFormat="1">
      <c r="A644" s="14"/>
      <c r="B644" s="254"/>
      <c r="C644" s="255"/>
      <c r="D644" s="245" t="s">
        <v>243</v>
      </c>
      <c r="E644" s="256" t="s">
        <v>1</v>
      </c>
      <c r="F644" s="257" t="s">
        <v>2924</v>
      </c>
      <c r="G644" s="255"/>
      <c r="H644" s="258">
        <v>2076.0999999999999</v>
      </c>
      <c r="I644" s="259"/>
      <c r="J644" s="255"/>
      <c r="K644" s="255"/>
      <c r="L644" s="260"/>
      <c r="M644" s="261"/>
      <c r="N644" s="262"/>
      <c r="O644" s="262"/>
      <c r="P644" s="262"/>
      <c r="Q644" s="262"/>
      <c r="R644" s="262"/>
      <c r="S644" s="262"/>
      <c r="T644" s="263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64" t="s">
        <v>243</v>
      </c>
      <c r="AU644" s="264" t="s">
        <v>85</v>
      </c>
      <c r="AV644" s="14" t="s">
        <v>85</v>
      </c>
      <c r="AW644" s="14" t="s">
        <v>32</v>
      </c>
      <c r="AX644" s="14" t="s">
        <v>76</v>
      </c>
      <c r="AY644" s="264" t="s">
        <v>203</v>
      </c>
    </row>
    <row r="645" s="14" customFormat="1">
      <c r="A645" s="14"/>
      <c r="B645" s="254"/>
      <c r="C645" s="255"/>
      <c r="D645" s="245" t="s">
        <v>243</v>
      </c>
      <c r="E645" s="256" t="s">
        <v>1</v>
      </c>
      <c r="F645" s="257" t="s">
        <v>2925</v>
      </c>
      <c r="G645" s="255"/>
      <c r="H645" s="258">
        <v>-1849.9000000000001</v>
      </c>
      <c r="I645" s="259"/>
      <c r="J645" s="255"/>
      <c r="K645" s="255"/>
      <c r="L645" s="260"/>
      <c r="M645" s="261"/>
      <c r="N645" s="262"/>
      <c r="O645" s="262"/>
      <c r="P645" s="262"/>
      <c r="Q645" s="262"/>
      <c r="R645" s="262"/>
      <c r="S645" s="262"/>
      <c r="T645" s="263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64" t="s">
        <v>243</v>
      </c>
      <c r="AU645" s="264" t="s">
        <v>85</v>
      </c>
      <c r="AV645" s="14" t="s">
        <v>85</v>
      </c>
      <c r="AW645" s="14" t="s">
        <v>32</v>
      </c>
      <c r="AX645" s="14" t="s">
        <v>76</v>
      </c>
      <c r="AY645" s="264" t="s">
        <v>203</v>
      </c>
    </row>
    <row r="646" s="15" customFormat="1">
      <c r="A646" s="15"/>
      <c r="B646" s="265"/>
      <c r="C646" s="266"/>
      <c r="D646" s="245" t="s">
        <v>243</v>
      </c>
      <c r="E646" s="267" t="s">
        <v>1</v>
      </c>
      <c r="F646" s="268" t="s">
        <v>247</v>
      </c>
      <c r="G646" s="266"/>
      <c r="H646" s="269">
        <v>226.19999999999999</v>
      </c>
      <c r="I646" s="270"/>
      <c r="J646" s="266"/>
      <c r="K646" s="266"/>
      <c r="L646" s="271"/>
      <c r="M646" s="272"/>
      <c r="N646" s="273"/>
      <c r="O646" s="273"/>
      <c r="P646" s="273"/>
      <c r="Q646" s="273"/>
      <c r="R646" s="273"/>
      <c r="S646" s="273"/>
      <c r="T646" s="274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T646" s="275" t="s">
        <v>243</v>
      </c>
      <c r="AU646" s="275" t="s">
        <v>85</v>
      </c>
      <c r="AV646" s="15" t="s">
        <v>209</v>
      </c>
      <c r="AW646" s="15" t="s">
        <v>32</v>
      </c>
      <c r="AX646" s="15" t="s">
        <v>83</v>
      </c>
      <c r="AY646" s="275" t="s">
        <v>203</v>
      </c>
    </row>
    <row r="647" s="2" customFormat="1" ht="24.15" customHeight="1">
      <c r="A647" s="39"/>
      <c r="B647" s="40"/>
      <c r="C647" s="229" t="s">
        <v>995</v>
      </c>
      <c r="D647" s="229" t="s">
        <v>205</v>
      </c>
      <c r="E647" s="230" t="s">
        <v>635</v>
      </c>
      <c r="F647" s="231" t="s">
        <v>636</v>
      </c>
      <c r="G647" s="232" t="s">
        <v>213</v>
      </c>
      <c r="H647" s="233">
        <v>921.29999999999995</v>
      </c>
      <c r="I647" s="234"/>
      <c r="J647" s="235">
        <f>ROUND(I647*H647,2)</f>
        <v>0</v>
      </c>
      <c r="K647" s="236"/>
      <c r="L647" s="45"/>
      <c r="M647" s="237" t="s">
        <v>1</v>
      </c>
      <c r="N647" s="238" t="s">
        <v>41</v>
      </c>
      <c r="O647" s="92"/>
      <c r="P647" s="239">
        <f>O647*H647</f>
        <v>0</v>
      </c>
      <c r="Q647" s="239">
        <v>0</v>
      </c>
      <c r="R647" s="239">
        <f>Q647*H647</f>
        <v>0</v>
      </c>
      <c r="S647" s="239">
        <v>0</v>
      </c>
      <c r="T647" s="240">
        <f>S647*H647</f>
        <v>0</v>
      </c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R647" s="241" t="s">
        <v>277</v>
      </c>
      <c r="AT647" s="241" t="s">
        <v>205</v>
      </c>
      <c r="AU647" s="241" t="s">
        <v>85</v>
      </c>
      <c r="AY647" s="18" t="s">
        <v>203</v>
      </c>
      <c r="BE647" s="242">
        <f>IF(N647="základní",J647,0)</f>
        <v>0</v>
      </c>
      <c r="BF647" s="242">
        <f>IF(N647="snížená",J647,0)</f>
        <v>0</v>
      </c>
      <c r="BG647" s="242">
        <f>IF(N647="zákl. přenesená",J647,0)</f>
        <v>0</v>
      </c>
      <c r="BH647" s="242">
        <f>IF(N647="sníž. přenesená",J647,0)</f>
        <v>0</v>
      </c>
      <c r="BI647" s="242">
        <f>IF(N647="nulová",J647,0)</f>
        <v>0</v>
      </c>
      <c r="BJ647" s="18" t="s">
        <v>83</v>
      </c>
      <c r="BK647" s="242">
        <f>ROUND(I647*H647,2)</f>
        <v>0</v>
      </c>
      <c r="BL647" s="18" t="s">
        <v>277</v>
      </c>
      <c r="BM647" s="241" t="s">
        <v>637</v>
      </c>
    </row>
    <row r="648" s="2" customFormat="1">
      <c r="A648" s="39"/>
      <c r="B648" s="40"/>
      <c r="C648" s="41"/>
      <c r="D648" s="245" t="s">
        <v>474</v>
      </c>
      <c r="E648" s="41"/>
      <c r="F648" s="276" t="s">
        <v>638</v>
      </c>
      <c r="G648" s="41"/>
      <c r="H648" s="41"/>
      <c r="I648" s="277"/>
      <c r="J648" s="41"/>
      <c r="K648" s="41"/>
      <c r="L648" s="45"/>
      <c r="M648" s="278"/>
      <c r="N648" s="279"/>
      <c r="O648" s="92"/>
      <c r="P648" s="92"/>
      <c r="Q648" s="92"/>
      <c r="R648" s="92"/>
      <c r="S648" s="92"/>
      <c r="T648" s="93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T648" s="18" t="s">
        <v>474</v>
      </c>
      <c r="AU648" s="18" t="s">
        <v>85</v>
      </c>
    </row>
    <row r="649" s="14" customFormat="1">
      <c r="A649" s="14"/>
      <c r="B649" s="254"/>
      <c r="C649" s="255"/>
      <c r="D649" s="245" t="s">
        <v>243</v>
      </c>
      <c r="E649" s="256" t="s">
        <v>1</v>
      </c>
      <c r="F649" s="257" t="s">
        <v>2763</v>
      </c>
      <c r="G649" s="255"/>
      <c r="H649" s="258">
        <v>11.9</v>
      </c>
      <c r="I649" s="259"/>
      <c r="J649" s="255"/>
      <c r="K649" s="255"/>
      <c r="L649" s="260"/>
      <c r="M649" s="261"/>
      <c r="N649" s="262"/>
      <c r="O649" s="262"/>
      <c r="P649" s="262"/>
      <c r="Q649" s="262"/>
      <c r="R649" s="262"/>
      <c r="S649" s="262"/>
      <c r="T649" s="263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64" t="s">
        <v>243</v>
      </c>
      <c r="AU649" s="264" t="s">
        <v>85</v>
      </c>
      <c r="AV649" s="14" t="s">
        <v>85</v>
      </c>
      <c r="AW649" s="14" t="s">
        <v>32</v>
      </c>
      <c r="AX649" s="14" t="s">
        <v>76</v>
      </c>
      <c r="AY649" s="264" t="s">
        <v>203</v>
      </c>
    </row>
    <row r="650" s="14" customFormat="1">
      <c r="A650" s="14"/>
      <c r="B650" s="254"/>
      <c r="C650" s="255"/>
      <c r="D650" s="245" t="s">
        <v>243</v>
      </c>
      <c r="E650" s="256" t="s">
        <v>1</v>
      </c>
      <c r="F650" s="257" t="s">
        <v>2926</v>
      </c>
      <c r="G650" s="255"/>
      <c r="H650" s="258">
        <v>147.69999999999999</v>
      </c>
      <c r="I650" s="259"/>
      <c r="J650" s="255"/>
      <c r="K650" s="255"/>
      <c r="L650" s="260"/>
      <c r="M650" s="261"/>
      <c r="N650" s="262"/>
      <c r="O650" s="262"/>
      <c r="P650" s="262"/>
      <c r="Q650" s="262"/>
      <c r="R650" s="262"/>
      <c r="S650" s="262"/>
      <c r="T650" s="263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64" t="s">
        <v>243</v>
      </c>
      <c r="AU650" s="264" t="s">
        <v>85</v>
      </c>
      <c r="AV650" s="14" t="s">
        <v>85</v>
      </c>
      <c r="AW650" s="14" t="s">
        <v>32</v>
      </c>
      <c r="AX650" s="14" t="s">
        <v>76</v>
      </c>
      <c r="AY650" s="264" t="s">
        <v>203</v>
      </c>
    </row>
    <row r="651" s="14" customFormat="1">
      <c r="A651" s="14"/>
      <c r="B651" s="254"/>
      <c r="C651" s="255"/>
      <c r="D651" s="245" t="s">
        <v>243</v>
      </c>
      <c r="E651" s="256" t="s">
        <v>1</v>
      </c>
      <c r="F651" s="257" t="s">
        <v>2766</v>
      </c>
      <c r="G651" s="255"/>
      <c r="H651" s="258">
        <v>143.40000000000001</v>
      </c>
      <c r="I651" s="259"/>
      <c r="J651" s="255"/>
      <c r="K651" s="255"/>
      <c r="L651" s="260"/>
      <c r="M651" s="261"/>
      <c r="N651" s="262"/>
      <c r="O651" s="262"/>
      <c r="P651" s="262"/>
      <c r="Q651" s="262"/>
      <c r="R651" s="262"/>
      <c r="S651" s="262"/>
      <c r="T651" s="263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64" t="s">
        <v>243</v>
      </c>
      <c r="AU651" s="264" t="s">
        <v>85</v>
      </c>
      <c r="AV651" s="14" t="s">
        <v>85</v>
      </c>
      <c r="AW651" s="14" t="s">
        <v>32</v>
      </c>
      <c r="AX651" s="14" t="s">
        <v>76</v>
      </c>
      <c r="AY651" s="264" t="s">
        <v>203</v>
      </c>
    </row>
    <row r="652" s="14" customFormat="1">
      <c r="A652" s="14"/>
      <c r="B652" s="254"/>
      <c r="C652" s="255"/>
      <c r="D652" s="245" t="s">
        <v>243</v>
      </c>
      <c r="E652" s="256" t="s">
        <v>1</v>
      </c>
      <c r="F652" s="257" t="s">
        <v>2776</v>
      </c>
      <c r="G652" s="255"/>
      <c r="H652" s="258">
        <v>14.199999999999999</v>
      </c>
      <c r="I652" s="259"/>
      <c r="J652" s="255"/>
      <c r="K652" s="255"/>
      <c r="L652" s="260"/>
      <c r="M652" s="261"/>
      <c r="N652" s="262"/>
      <c r="O652" s="262"/>
      <c r="P652" s="262"/>
      <c r="Q652" s="262"/>
      <c r="R652" s="262"/>
      <c r="S652" s="262"/>
      <c r="T652" s="263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64" t="s">
        <v>243</v>
      </c>
      <c r="AU652" s="264" t="s">
        <v>85</v>
      </c>
      <c r="AV652" s="14" t="s">
        <v>85</v>
      </c>
      <c r="AW652" s="14" t="s">
        <v>32</v>
      </c>
      <c r="AX652" s="14" t="s">
        <v>76</v>
      </c>
      <c r="AY652" s="264" t="s">
        <v>203</v>
      </c>
    </row>
    <row r="653" s="14" customFormat="1">
      <c r="A653" s="14"/>
      <c r="B653" s="254"/>
      <c r="C653" s="255"/>
      <c r="D653" s="245" t="s">
        <v>243</v>
      </c>
      <c r="E653" s="256" t="s">
        <v>1</v>
      </c>
      <c r="F653" s="257" t="s">
        <v>2927</v>
      </c>
      <c r="G653" s="255"/>
      <c r="H653" s="258">
        <v>64</v>
      </c>
      <c r="I653" s="259"/>
      <c r="J653" s="255"/>
      <c r="K653" s="255"/>
      <c r="L653" s="260"/>
      <c r="M653" s="261"/>
      <c r="N653" s="262"/>
      <c r="O653" s="262"/>
      <c r="P653" s="262"/>
      <c r="Q653" s="262"/>
      <c r="R653" s="262"/>
      <c r="S653" s="262"/>
      <c r="T653" s="263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64" t="s">
        <v>243</v>
      </c>
      <c r="AU653" s="264" t="s">
        <v>85</v>
      </c>
      <c r="AV653" s="14" t="s">
        <v>85</v>
      </c>
      <c r="AW653" s="14" t="s">
        <v>32</v>
      </c>
      <c r="AX653" s="14" t="s">
        <v>76</v>
      </c>
      <c r="AY653" s="264" t="s">
        <v>203</v>
      </c>
    </row>
    <row r="654" s="14" customFormat="1">
      <c r="A654" s="14"/>
      <c r="B654" s="254"/>
      <c r="C654" s="255"/>
      <c r="D654" s="245" t="s">
        <v>243</v>
      </c>
      <c r="E654" s="256" t="s">
        <v>1</v>
      </c>
      <c r="F654" s="257" t="s">
        <v>2768</v>
      </c>
      <c r="G654" s="255"/>
      <c r="H654" s="258">
        <v>68.599999999999994</v>
      </c>
      <c r="I654" s="259"/>
      <c r="J654" s="255"/>
      <c r="K654" s="255"/>
      <c r="L654" s="260"/>
      <c r="M654" s="261"/>
      <c r="N654" s="262"/>
      <c r="O654" s="262"/>
      <c r="P654" s="262"/>
      <c r="Q654" s="262"/>
      <c r="R654" s="262"/>
      <c r="S654" s="262"/>
      <c r="T654" s="263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64" t="s">
        <v>243</v>
      </c>
      <c r="AU654" s="264" t="s">
        <v>85</v>
      </c>
      <c r="AV654" s="14" t="s">
        <v>85</v>
      </c>
      <c r="AW654" s="14" t="s">
        <v>32</v>
      </c>
      <c r="AX654" s="14" t="s">
        <v>76</v>
      </c>
      <c r="AY654" s="264" t="s">
        <v>203</v>
      </c>
    </row>
    <row r="655" s="14" customFormat="1">
      <c r="A655" s="14"/>
      <c r="B655" s="254"/>
      <c r="C655" s="255"/>
      <c r="D655" s="245" t="s">
        <v>243</v>
      </c>
      <c r="E655" s="256" t="s">
        <v>1</v>
      </c>
      <c r="F655" s="257" t="s">
        <v>2928</v>
      </c>
      <c r="G655" s="255"/>
      <c r="H655" s="258">
        <v>273.30000000000001</v>
      </c>
      <c r="I655" s="259"/>
      <c r="J655" s="255"/>
      <c r="K655" s="255"/>
      <c r="L655" s="260"/>
      <c r="M655" s="261"/>
      <c r="N655" s="262"/>
      <c r="O655" s="262"/>
      <c r="P655" s="262"/>
      <c r="Q655" s="262"/>
      <c r="R655" s="262"/>
      <c r="S655" s="262"/>
      <c r="T655" s="263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64" t="s">
        <v>243</v>
      </c>
      <c r="AU655" s="264" t="s">
        <v>85</v>
      </c>
      <c r="AV655" s="14" t="s">
        <v>85</v>
      </c>
      <c r="AW655" s="14" t="s">
        <v>32</v>
      </c>
      <c r="AX655" s="14" t="s">
        <v>76</v>
      </c>
      <c r="AY655" s="264" t="s">
        <v>203</v>
      </c>
    </row>
    <row r="656" s="14" customFormat="1">
      <c r="A656" s="14"/>
      <c r="B656" s="254"/>
      <c r="C656" s="255"/>
      <c r="D656" s="245" t="s">
        <v>243</v>
      </c>
      <c r="E656" s="256" t="s">
        <v>1</v>
      </c>
      <c r="F656" s="257" t="s">
        <v>2929</v>
      </c>
      <c r="G656" s="255"/>
      <c r="H656" s="258">
        <v>23.300000000000001</v>
      </c>
      <c r="I656" s="259"/>
      <c r="J656" s="255"/>
      <c r="K656" s="255"/>
      <c r="L656" s="260"/>
      <c r="M656" s="261"/>
      <c r="N656" s="262"/>
      <c r="O656" s="262"/>
      <c r="P656" s="262"/>
      <c r="Q656" s="262"/>
      <c r="R656" s="262"/>
      <c r="S656" s="262"/>
      <c r="T656" s="263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64" t="s">
        <v>243</v>
      </c>
      <c r="AU656" s="264" t="s">
        <v>85</v>
      </c>
      <c r="AV656" s="14" t="s">
        <v>85</v>
      </c>
      <c r="AW656" s="14" t="s">
        <v>32</v>
      </c>
      <c r="AX656" s="14" t="s">
        <v>76</v>
      </c>
      <c r="AY656" s="264" t="s">
        <v>203</v>
      </c>
    </row>
    <row r="657" s="14" customFormat="1">
      <c r="A657" s="14"/>
      <c r="B657" s="254"/>
      <c r="C657" s="255"/>
      <c r="D657" s="245" t="s">
        <v>243</v>
      </c>
      <c r="E657" s="256" t="s">
        <v>1</v>
      </c>
      <c r="F657" s="257" t="s">
        <v>2930</v>
      </c>
      <c r="G657" s="255"/>
      <c r="H657" s="258">
        <v>113.3</v>
      </c>
      <c r="I657" s="259"/>
      <c r="J657" s="255"/>
      <c r="K657" s="255"/>
      <c r="L657" s="260"/>
      <c r="M657" s="261"/>
      <c r="N657" s="262"/>
      <c r="O657" s="262"/>
      <c r="P657" s="262"/>
      <c r="Q657" s="262"/>
      <c r="R657" s="262"/>
      <c r="S657" s="262"/>
      <c r="T657" s="263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64" t="s">
        <v>243</v>
      </c>
      <c r="AU657" s="264" t="s">
        <v>85</v>
      </c>
      <c r="AV657" s="14" t="s">
        <v>85</v>
      </c>
      <c r="AW657" s="14" t="s">
        <v>32</v>
      </c>
      <c r="AX657" s="14" t="s">
        <v>76</v>
      </c>
      <c r="AY657" s="264" t="s">
        <v>203</v>
      </c>
    </row>
    <row r="658" s="14" customFormat="1">
      <c r="A658" s="14"/>
      <c r="B658" s="254"/>
      <c r="C658" s="255"/>
      <c r="D658" s="245" t="s">
        <v>243</v>
      </c>
      <c r="E658" s="256" t="s">
        <v>1</v>
      </c>
      <c r="F658" s="257" t="s">
        <v>2772</v>
      </c>
      <c r="G658" s="255"/>
      <c r="H658" s="258">
        <v>34.899999999999999</v>
      </c>
      <c r="I658" s="259"/>
      <c r="J658" s="255"/>
      <c r="K658" s="255"/>
      <c r="L658" s="260"/>
      <c r="M658" s="261"/>
      <c r="N658" s="262"/>
      <c r="O658" s="262"/>
      <c r="P658" s="262"/>
      <c r="Q658" s="262"/>
      <c r="R658" s="262"/>
      <c r="S658" s="262"/>
      <c r="T658" s="263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64" t="s">
        <v>243</v>
      </c>
      <c r="AU658" s="264" t="s">
        <v>85</v>
      </c>
      <c r="AV658" s="14" t="s">
        <v>85</v>
      </c>
      <c r="AW658" s="14" t="s">
        <v>32</v>
      </c>
      <c r="AX658" s="14" t="s">
        <v>76</v>
      </c>
      <c r="AY658" s="264" t="s">
        <v>203</v>
      </c>
    </row>
    <row r="659" s="14" customFormat="1">
      <c r="A659" s="14"/>
      <c r="B659" s="254"/>
      <c r="C659" s="255"/>
      <c r="D659" s="245" t="s">
        <v>243</v>
      </c>
      <c r="E659" s="256" t="s">
        <v>1</v>
      </c>
      <c r="F659" s="257" t="s">
        <v>2931</v>
      </c>
      <c r="G659" s="255"/>
      <c r="H659" s="258">
        <v>26.699999999999999</v>
      </c>
      <c r="I659" s="259"/>
      <c r="J659" s="255"/>
      <c r="K659" s="255"/>
      <c r="L659" s="260"/>
      <c r="M659" s="261"/>
      <c r="N659" s="262"/>
      <c r="O659" s="262"/>
      <c r="P659" s="262"/>
      <c r="Q659" s="262"/>
      <c r="R659" s="262"/>
      <c r="S659" s="262"/>
      <c r="T659" s="263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64" t="s">
        <v>243</v>
      </c>
      <c r="AU659" s="264" t="s">
        <v>85</v>
      </c>
      <c r="AV659" s="14" t="s">
        <v>85</v>
      </c>
      <c r="AW659" s="14" t="s">
        <v>32</v>
      </c>
      <c r="AX659" s="14" t="s">
        <v>76</v>
      </c>
      <c r="AY659" s="264" t="s">
        <v>203</v>
      </c>
    </row>
    <row r="660" s="15" customFormat="1">
      <c r="A660" s="15"/>
      <c r="B660" s="265"/>
      <c r="C660" s="266"/>
      <c r="D660" s="245" t="s">
        <v>243</v>
      </c>
      <c r="E660" s="267" t="s">
        <v>1</v>
      </c>
      <c r="F660" s="268" t="s">
        <v>247</v>
      </c>
      <c r="G660" s="266"/>
      <c r="H660" s="269">
        <v>921.29999999999995</v>
      </c>
      <c r="I660" s="270"/>
      <c r="J660" s="266"/>
      <c r="K660" s="266"/>
      <c r="L660" s="271"/>
      <c r="M660" s="272"/>
      <c r="N660" s="273"/>
      <c r="O660" s="273"/>
      <c r="P660" s="273"/>
      <c r="Q660" s="273"/>
      <c r="R660" s="273"/>
      <c r="S660" s="273"/>
      <c r="T660" s="274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T660" s="275" t="s">
        <v>243</v>
      </c>
      <c r="AU660" s="275" t="s">
        <v>85</v>
      </c>
      <c r="AV660" s="15" t="s">
        <v>209</v>
      </c>
      <c r="AW660" s="15" t="s">
        <v>32</v>
      </c>
      <c r="AX660" s="15" t="s">
        <v>83</v>
      </c>
      <c r="AY660" s="275" t="s">
        <v>203</v>
      </c>
    </row>
    <row r="661" s="2" customFormat="1" ht="16.5" customHeight="1">
      <c r="A661" s="39"/>
      <c r="B661" s="40"/>
      <c r="C661" s="281" t="s">
        <v>999</v>
      </c>
      <c r="D661" s="281" t="s">
        <v>643</v>
      </c>
      <c r="E661" s="282" t="s">
        <v>644</v>
      </c>
      <c r="F661" s="283" t="s">
        <v>645</v>
      </c>
      <c r="G661" s="284" t="s">
        <v>213</v>
      </c>
      <c r="H661" s="285">
        <v>1013.43</v>
      </c>
      <c r="I661" s="286"/>
      <c r="J661" s="287">
        <f>ROUND(I661*H661,2)</f>
        <v>0</v>
      </c>
      <c r="K661" s="288"/>
      <c r="L661" s="289"/>
      <c r="M661" s="290" t="s">
        <v>1</v>
      </c>
      <c r="N661" s="291" t="s">
        <v>41</v>
      </c>
      <c r="O661" s="92"/>
      <c r="P661" s="239">
        <f>O661*H661</f>
        <v>0</v>
      </c>
      <c r="Q661" s="239">
        <v>0</v>
      </c>
      <c r="R661" s="239">
        <f>Q661*H661</f>
        <v>0</v>
      </c>
      <c r="S661" s="239">
        <v>0</v>
      </c>
      <c r="T661" s="240">
        <f>S661*H661</f>
        <v>0</v>
      </c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R661" s="241" t="s">
        <v>214</v>
      </c>
      <c r="AT661" s="241" t="s">
        <v>643</v>
      </c>
      <c r="AU661" s="241" t="s">
        <v>85</v>
      </c>
      <c r="AY661" s="18" t="s">
        <v>203</v>
      </c>
      <c r="BE661" s="242">
        <f>IF(N661="základní",J661,0)</f>
        <v>0</v>
      </c>
      <c r="BF661" s="242">
        <f>IF(N661="snížená",J661,0)</f>
        <v>0</v>
      </c>
      <c r="BG661" s="242">
        <f>IF(N661="zákl. přenesená",J661,0)</f>
        <v>0</v>
      </c>
      <c r="BH661" s="242">
        <f>IF(N661="sníž. přenesená",J661,0)</f>
        <v>0</v>
      </c>
      <c r="BI661" s="242">
        <f>IF(N661="nulová",J661,0)</f>
        <v>0</v>
      </c>
      <c r="BJ661" s="18" t="s">
        <v>83</v>
      </c>
      <c r="BK661" s="242">
        <f>ROUND(I661*H661,2)</f>
        <v>0</v>
      </c>
      <c r="BL661" s="18" t="s">
        <v>277</v>
      </c>
      <c r="BM661" s="241" t="s">
        <v>646</v>
      </c>
    </row>
    <row r="662" s="14" customFormat="1">
      <c r="A662" s="14"/>
      <c r="B662" s="254"/>
      <c r="C662" s="255"/>
      <c r="D662" s="245" t="s">
        <v>243</v>
      </c>
      <c r="E662" s="256" t="s">
        <v>1</v>
      </c>
      <c r="F662" s="257" t="s">
        <v>2932</v>
      </c>
      <c r="G662" s="255"/>
      <c r="H662" s="258">
        <v>1013.43</v>
      </c>
      <c r="I662" s="259"/>
      <c r="J662" s="255"/>
      <c r="K662" s="255"/>
      <c r="L662" s="260"/>
      <c r="M662" s="261"/>
      <c r="N662" s="262"/>
      <c r="O662" s="262"/>
      <c r="P662" s="262"/>
      <c r="Q662" s="262"/>
      <c r="R662" s="262"/>
      <c r="S662" s="262"/>
      <c r="T662" s="263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64" t="s">
        <v>243</v>
      </c>
      <c r="AU662" s="264" t="s">
        <v>85</v>
      </c>
      <c r="AV662" s="14" t="s">
        <v>85</v>
      </c>
      <c r="AW662" s="14" t="s">
        <v>32</v>
      </c>
      <c r="AX662" s="14" t="s">
        <v>76</v>
      </c>
      <c r="AY662" s="264" t="s">
        <v>203</v>
      </c>
    </row>
    <row r="663" s="15" customFormat="1">
      <c r="A663" s="15"/>
      <c r="B663" s="265"/>
      <c r="C663" s="266"/>
      <c r="D663" s="245" t="s">
        <v>243</v>
      </c>
      <c r="E663" s="267" t="s">
        <v>1</v>
      </c>
      <c r="F663" s="268" t="s">
        <v>247</v>
      </c>
      <c r="G663" s="266"/>
      <c r="H663" s="269">
        <v>1013.43</v>
      </c>
      <c r="I663" s="270"/>
      <c r="J663" s="266"/>
      <c r="K663" s="266"/>
      <c r="L663" s="271"/>
      <c r="M663" s="272"/>
      <c r="N663" s="273"/>
      <c r="O663" s="273"/>
      <c r="P663" s="273"/>
      <c r="Q663" s="273"/>
      <c r="R663" s="273"/>
      <c r="S663" s="273"/>
      <c r="T663" s="274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T663" s="275" t="s">
        <v>243</v>
      </c>
      <c r="AU663" s="275" t="s">
        <v>85</v>
      </c>
      <c r="AV663" s="15" t="s">
        <v>209</v>
      </c>
      <c r="AW663" s="15" t="s">
        <v>32</v>
      </c>
      <c r="AX663" s="15" t="s">
        <v>83</v>
      </c>
      <c r="AY663" s="275" t="s">
        <v>203</v>
      </c>
    </row>
    <row r="664" s="2" customFormat="1" ht="37.8" customHeight="1">
      <c r="A664" s="39"/>
      <c r="B664" s="40"/>
      <c r="C664" s="229" t="s">
        <v>1003</v>
      </c>
      <c r="D664" s="229" t="s">
        <v>205</v>
      </c>
      <c r="E664" s="230" t="s">
        <v>649</v>
      </c>
      <c r="F664" s="231" t="s">
        <v>650</v>
      </c>
      <c r="G664" s="232" t="s">
        <v>213</v>
      </c>
      <c r="H664" s="233">
        <v>2331.625</v>
      </c>
      <c r="I664" s="234"/>
      <c r="J664" s="235">
        <f>ROUND(I664*H664,2)</f>
        <v>0</v>
      </c>
      <c r="K664" s="236"/>
      <c r="L664" s="45"/>
      <c r="M664" s="237" t="s">
        <v>1</v>
      </c>
      <c r="N664" s="238" t="s">
        <v>41</v>
      </c>
      <c r="O664" s="92"/>
      <c r="P664" s="239">
        <f>O664*H664</f>
        <v>0</v>
      </c>
      <c r="Q664" s="239">
        <v>0</v>
      </c>
      <c r="R664" s="239">
        <f>Q664*H664</f>
        <v>0</v>
      </c>
      <c r="S664" s="239">
        <v>0</v>
      </c>
      <c r="T664" s="240">
        <f>S664*H664</f>
        <v>0</v>
      </c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R664" s="241" t="s">
        <v>277</v>
      </c>
      <c r="AT664" s="241" t="s">
        <v>205</v>
      </c>
      <c r="AU664" s="241" t="s">
        <v>85</v>
      </c>
      <c r="AY664" s="18" t="s">
        <v>203</v>
      </c>
      <c r="BE664" s="242">
        <f>IF(N664="základní",J664,0)</f>
        <v>0</v>
      </c>
      <c r="BF664" s="242">
        <f>IF(N664="snížená",J664,0)</f>
        <v>0</v>
      </c>
      <c r="BG664" s="242">
        <f>IF(N664="zákl. přenesená",J664,0)</f>
        <v>0</v>
      </c>
      <c r="BH664" s="242">
        <f>IF(N664="sníž. přenesená",J664,0)</f>
        <v>0</v>
      </c>
      <c r="BI664" s="242">
        <f>IF(N664="nulová",J664,0)</f>
        <v>0</v>
      </c>
      <c r="BJ664" s="18" t="s">
        <v>83</v>
      </c>
      <c r="BK664" s="242">
        <f>ROUND(I664*H664,2)</f>
        <v>0</v>
      </c>
      <c r="BL664" s="18" t="s">
        <v>277</v>
      </c>
      <c r="BM664" s="241" t="s">
        <v>651</v>
      </c>
    </row>
    <row r="665" s="13" customFormat="1">
      <c r="A665" s="13"/>
      <c r="B665" s="243"/>
      <c r="C665" s="244"/>
      <c r="D665" s="245" t="s">
        <v>243</v>
      </c>
      <c r="E665" s="246" t="s">
        <v>1</v>
      </c>
      <c r="F665" s="247" t="s">
        <v>652</v>
      </c>
      <c r="G665" s="244"/>
      <c r="H665" s="246" t="s">
        <v>1</v>
      </c>
      <c r="I665" s="248"/>
      <c r="J665" s="244"/>
      <c r="K665" s="244"/>
      <c r="L665" s="249"/>
      <c r="M665" s="250"/>
      <c r="N665" s="251"/>
      <c r="O665" s="251"/>
      <c r="P665" s="251"/>
      <c r="Q665" s="251"/>
      <c r="R665" s="251"/>
      <c r="S665" s="251"/>
      <c r="T665" s="252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53" t="s">
        <v>243</v>
      </c>
      <c r="AU665" s="253" t="s">
        <v>85</v>
      </c>
      <c r="AV665" s="13" t="s">
        <v>83</v>
      </c>
      <c r="AW665" s="13" t="s">
        <v>32</v>
      </c>
      <c r="AX665" s="13" t="s">
        <v>76</v>
      </c>
      <c r="AY665" s="253" t="s">
        <v>203</v>
      </c>
    </row>
    <row r="666" s="13" customFormat="1">
      <c r="A666" s="13"/>
      <c r="B666" s="243"/>
      <c r="C666" s="244"/>
      <c r="D666" s="245" t="s">
        <v>243</v>
      </c>
      <c r="E666" s="246" t="s">
        <v>1</v>
      </c>
      <c r="F666" s="247" t="s">
        <v>653</v>
      </c>
      <c r="G666" s="244"/>
      <c r="H666" s="246" t="s">
        <v>1</v>
      </c>
      <c r="I666" s="248"/>
      <c r="J666" s="244"/>
      <c r="K666" s="244"/>
      <c r="L666" s="249"/>
      <c r="M666" s="250"/>
      <c r="N666" s="251"/>
      <c r="O666" s="251"/>
      <c r="P666" s="251"/>
      <c r="Q666" s="251"/>
      <c r="R666" s="251"/>
      <c r="S666" s="251"/>
      <c r="T666" s="252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53" t="s">
        <v>243</v>
      </c>
      <c r="AU666" s="253" t="s">
        <v>85</v>
      </c>
      <c r="AV666" s="13" t="s">
        <v>83</v>
      </c>
      <c r="AW666" s="13" t="s">
        <v>32</v>
      </c>
      <c r="AX666" s="13" t="s">
        <v>76</v>
      </c>
      <c r="AY666" s="253" t="s">
        <v>203</v>
      </c>
    </row>
    <row r="667" s="14" customFormat="1">
      <c r="A667" s="14"/>
      <c r="B667" s="254"/>
      <c r="C667" s="255"/>
      <c r="D667" s="245" t="s">
        <v>243</v>
      </c>
      <c r="E667" s="256" t="s">
        <v>1</v>
      </c>
      <c r="F667" s="257" t="s">
        <v>2933</v>
      </c>
      <c r="G667" s="255"/>
      <c r="H667" s="258">
        <v>2331.625</v>
      </c>
      <c r="I667" s="259"/>
      <c r="J667" s="255"/>
      <c r="K667" s="255"/>
      <c r="L667" s="260"/>
      <c r="M667" s="261"/>
      <c r="N667" s="262"/>
      <c r="O667" s="262"/>
      <c r="P667" s="262"/>
      <c r="Q667" s="262"/>
      <c r="R667" s="262"/>
      <c r="S667" s="262"/>
      <c r="T667" s="263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64" t="s">
        <v>243</v>
      </c>
      <c r="AU667" s="264" t="s">
        <v>85</v>
      </c>
      <c r="AV667" s="14" t="s">
        <v>85</v>
      </c>
      <c r="AW667" s="14" t="s">
        <v>32</v>
      </c>
      <c r="AX667" s="14" t="s">
        <v>76</v>
      </c>
      <c r="AY667" s="264" t="s">
        <v>203</v>
      </c>
    </row>
    <row r="668" s="15" customFormat="1">
      <c r="A668" s="15"/>
      <c r="B668" s="265"/>
      <c r="C668" s="266"/>
      <c r="D668" s="245" t="s">
        <v>243</v>
      </c>
      <c r="E668" s="267" t="s">
        <v>1</v>
      </c>
      <c r="F668" s="268" t="s">
        <v>247</v>
      </c>
      <c r="G668" s="266"/>
      <c r="H668" s="269">
        <v>2331.625</v>
      </c>
      <c r="I668" s="270"/>
      <c r="J668" s="266"/>
      <c r="K668" s="266"/>
      <c r="L668" s="271"/>
      <c r="M668" s="272"/>
      <c r="N668" s="273"/>
      <c r="O668" s="273"/>
      <c r="P668" s="273"/>
      <c r="Q668" s="273"/>
      <c r="R668" s="273"/>
      <c r="S668" s="273"/>
      <c r="T668" s="274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T668" s="275" t="s">
        <v>243</v>
      </c>
      <c r="AU668" s="275" t="s">
        <v>85</v>
      </c>
      <c r="AV668" s="15" t="s">
        <v>209</v>
      </c>
      <c r="AW668" s="15" t="s">
        <v>32</v>
      </c>
      <c r="AX668" s="15" t="s">
        <v>83</v>
      </c>
      <c r="AY668" s="275" t="s">
        <v>203</v>
      </c>
    </row>
    <row r="669" s="2" customFormat="1" ht="24.15" customHeight="1">
      <c r="A669" s="39"/>
      <c r="B669" s="40"/>
      <c r="C669" s="229" t="s">
        <v>1007</v>
      </c>
      <c r="D669" s="229" t="s">
        <v>205</v>
      </c>
      <c r="E669" s="230" t="s">
        <v>656</v>
      </c>
      <c r="F669" s="231" t="s">
        <v>657</v>
      </c>
      <c r="G669" s="232" t="s">
        <v>620</v>
      </c>
      <c r="H669" s="280"/>
      <c r="I669" s="234"/>
      <c r="J669" s="235">
        <f>ROUND(I669*H669,2)</f>
        <v>0</v>
      </c>
      <c r="K669" s="236"/>
      <c r="L669" s="45"/>
      <c r="M669" s="237" t="s">
        <v>1</v>
      </c>
      <c r="N669" s="238" t="s">
        <v>41</v>
      </c>
      <c r="O669" s="92"/>
      <c r="P669" s="239">
        <f>O669*H669</f>
        <v>0</v>
      </c>
      <c r="Q669" s="239">
        <v>0</v>
      </c>
      <c r="R669" s="239">
        <f>Q669*H669</f>
        <v>0</v>
      </c>
      <c r="S669" s="239">
        <v>0</v>
      </c>
      <c r="T669" s="240">
        <f>S669*H669</f>
        <v>0</v>
      </c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R669" s="241" t="s">
        <v>277</v>
      </c>
      <c r="AT669" s="241" t="s">
        <v>205</v>
      </c>
      <c r="AU669" s="241" t="s">
        <v>85</v>
      </c>
      <c r="AY669" s="18" t="s">
        <v>203</v>
      </c>
      <c r="BE669" s="242">
        <f>IF(N669="základní",J669,0)</f>
        <v>0</v>
      </c>
      <c r="BF669" s="242">
        <f>IF(N669="snížená",J669,0)</f>
        <v>0</v>
      </c>
      <c r="BG669" s="242">
        <f>IF(N669="zákl. přenesená",J669,0)</f>
        <v>0</v>
      </c>
      <c r="BH669" s="242">
        <f>IF(N669="sníž. přenesená",J669,0)</f>
        <v>0</v>
      </c>
      <c r="BI669" s="242">
        <f>IF(N669="nulová",J669,0)</f>
        <v>0</v>
      </c>
      <c r="BJ669" s="18" t="s">
        <v>83</v>
      </c>
      <c r="BK669" s="242">
        <f>ROUND(I669*H669,2)</f>
        <v>0</v>
      </c>
      <c r="BL669" s="18" t="s">
        <v>277</v>
      </c>
      <c r="BM669" s="241" t="s">
        <v>658</v>
      </c>
    </row>
    <row r="670" s="12" customFormat="1" ht="22.8" customHeight="1">
      <c r="A670" s="12"/>
      <c r="B670" s="213"/>
      <c r="C670" s="214"/>
      <c r="D670" s="215" t="s">
        <v>75</v>
      </c>
      <c r="E670" s="227" t="s">
        <v>659</v>
      </c>
      <c r="F670" s="227" t="s">
        <v>660</v>
      </c>
      <c r="G670" s="214"/>
      <c r="H670" s="214"/>
      <c r="I670" s="217"/>
      <c r="J670" s="228">
        <f>BK670</f>
        <v>0</v>
      </c>
      <c r="K670" s="214"/>
      <c r="L670" s="219"/>
      <c r="M670" s="220"/>
      <c r="N670" s="221"/>
      <c r="O670" s="221"/>
      <c r="P670" s="222">
        <f>SUM(P671:P700)</f>
        <v>0</v>
      </c>
      <c r="Q670" s="221"/>
      <c r="R670" s="222">
        <f>SUM(R671:R700)</f>
        <v>14.65158538</v>
      </c>
      <c r="S670" s="221"/>
      <c r="T670" s="223">
        <f>SUM(T671:T700)</f>
        <v>59.697257610000008</v>
      </c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R670" s="224" t="s">
        <v>85</v>
      </c>
      <c r="AT670" s="225" t="s">
        <v>75</v>
      </c>
      <c r="AU670" s="225" t="s">
        <v>83</v>
      </c>
      <c r="AY670" s="224" t="s">
        <v>203</v>
      </c>
      <c r="BK670" s="226">
        <f>SUM(BK671:BK700)</f>
        <v>0</v>
      </c>
    </row>
    <row r="671" s="2" customFormat="1" ht="24.15" customHeight="1">
      <c r="A671" s="39"/>
      <c r="B671" s="40"/>
      <c r="C671" s="229" t="s">
        <v>1011</v>
      </c>
      <c r="D671" s="229" t="s">
        <v>205</v>
      </c>
      <c r="E671" s="230" t="s">
        <v>2934</v>
      </c>
      <c r="F671" s="231" t="s">
        <v>2935</v>
      </c>
      <c r="G671" s="232" t="s">
        <v>213</v>
      </c>
      <c r="H671" s="233">
        <v>540.76900000000001</v>
      </c>
      <c r="I671" s="234"/>
      <c r="J671" s="235">
        <f>ROUND(I671*H671,2)</f>
        <v>0</v>
      </c>
      <c r="K671" s="236"/>
      <c r="L671" s="45"/>
      <c r="M671" s="237" t="s">
        <v>1</v>
      </c>
      <c r="N671" s="238" t="s">
        <v>41</v>
      </c>
      <c r="O671" s="92"/>
      <c r="P671" s="239">
        <f>O671*H671</f>
        <v>0</v>
      </c>
      <c r="Q671" s="239">
        <v>0</v>
      </c>
      <c r="R671" s="239">
        <f>Q671*H671</f>
        <v>0</v>
      </c>
      <c r="S671" s="239">
        <v>0.023689999999999999</v>
      </c>
      <c r="T671" s="240">
        <f>S671*H671</f>
        <v>12.810817609999999</v>
      </c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R671" s="241" t="s">
        <v>277</v>
      </c>
      <c r="AT671" s="241" t="s">
        <v>205</v>
      </c>
      <c r="AU671" s="241" t="s">
        <v>85</v>
      </c>
      <c r="AY671" s="18" t="s">
        <v>203</v>
      </c>
      <c r="BE671" s="242">
        <f>IF(N671="základní",J671,0)</f>
        <v>0</v>
      </c>
      <c r="BF671" s="242">
        <f>IF(N671="snížená",J671,0)</f>
        <v>0</v>
      </c>
      <c r="BG671" s="242">
        <f>IF(N671="zákl. přenesená",J671,0)</f>
        <v>0</v>
      </c>
      <c r="BH671" s="242">
        <f>IF(N671="sníž. přenesená",J671,0)</f>
        <v>0</v>
      </c>
      <c r="BI671" s="242">
        <f>IF(N671="nulová",J671,0)</f>
        <v>0</v>
      </c>
      <c r="BJ671" s="18" t="s">
        <v>83</v>
      </c>
      <c r="BK671" s="242">
        <f>ROUND(I671*H671,2)</f>
        <v>0</v>
      </c>
      <c r="BL671" s="18" t="s">
        <v>277</v>
      </c>
      <c r="BM671" s="241" t="s">
        <v>2936</v>
      </c>
    </row>
    <row r="672" s="2" customFormat="1" ht="37.8" customHeight="1">
      <c r="A672" s="39"/>
      <c r="B672" s="40"/>
      <c r="C672" s="229" t="s">
        <v>1015</v>
      </c>
      <c r="D672" s="229" t="s">
        <v>205</v>
      </c>
      <c r="E672" s="230" t="s">
        <v>2937</v>
      </c>
      <c r="F672" s="231" t="s">
        <v>2938</v>
      </c>
      <c r="G672" s="232" t="s">
        <v>213</v>
      </c>
      <c r="H672" s="233">
        <v>540.76900000000001</v>
      </c>
      <c r="I672" s="234"/>
      <c r="J672" s="235">
        <f>ROUND(I672*H672,2)</f>
        <v>0</v>
      </c>
      <c r="K672" s="236"/>
      <c r="L672" s="45"/>
      <c r="M672" s="237" t="s">
        <v>1</v>
      </c>
      <c r="N672" s="238" t="s">
        <v>41</v>
      </c>
      <c r="O672" s="92"/>
      <c r="P672" s="239">
        <f>O672*H672</f>
        <v>0</v>
      </c>
      <c r="Q672" s="239">
        <v>0.010019999999999999</v>
      </c>
      <c r="R672" s="239">
        <f>Q672*H672</f>
        <v>5.41850538</v>
      </c>
      <c r="S672" s="239">
        <v>0</v>
      </c>
      <c r="T672" s="240">
        <f>S672*H672</f>
        <v>0</v>
      </c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R672" s="241" t="s">
        <v>277</v>
      </c>
      <c r="AT672" s="241" t="s">
        <v>205</v>
      </c>
      <c r="AU672" s="241" t="s">
        <v>85</v>
      </c>
      <c r="AY672" s="18" t="s">
        <v>203</v>
      </c>
      <c r="BE672" s="242">
        <f>IF(N672="základní",J672,0)</f>
        <v>0</v>
      </c>
      <c r="BF672" s="242">
        <f>IF(N672="snížená",J672,0)</f>
        <v>0</v>
      </c>
      <c r="BG672" s="242">
        <f>IF(N672="zákl. přenesená",J672,0)</f>
        <v>0</v>
      </c>
      <c r="BH672" s="242">
        <f>IF(N672="sníž. přenesená",J672,0)</f>
        <v>0</v>
      </c>
      <c r="BI672" s="242">
        <f>IF(N672="nulová",J672,0)</f>
        <v>0</v>
      </c>
      <c r="BJ672" s="18" t="s">
        <v>83</v>
      </c>
      <c r="BK672" s="242">
        <f>ROUND(I672*H672,2)</f>
        <v>0</v>
      </c>
      <c r="BL672" s="18" t="s">
        <v>277</v>
      </c>
      <c r="BM672" s="241" t="s">
        <v>2939</v>
      </c>
    </row>
    <row r="673" s="14" customFormat="1">
      <c r="A673" s="14"/>
      <c r="B673" s="254"/>
      <c r="C673" s="255"/>
      <c r="D673" s="245" t="s">
        <v>243</v>
      </c>
      <c r="E673" s="256" t="s">
        <v>1</v>
      </c>
      <c r="F673" s="257" t="s">
        <v>2940</v>
      </c>
      <c r="G673" s="255"/>
      <c r="H673" s="258">
        <v>540.76900000000001</v>
      </c>
      <c r="I673" s="259"/>
      <c r="J673" s="255"/>
      <c r="K673" s="255"/>
      <c r="L673" s="260"/>
      <c r="M673" s="261"/>
      <c r="N673" s="262"/>
      <c r="O673" s="262"/>
      <c r="P673" s="262"/>
      <c r="Q673" s="262"/>
      <c r="R673" s="262"/>
      <c r="S673" s="262"/>
      <c r="T673" s="263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64" t="s">
        <v>243</v>
      </c>
      <c r="AU673" s="264" t="s">
        <v>85</v>
      </c>
      <c r="AV673" s="14" t="s">
        <v>85</v>
      </c>
      <c r="AW673" s="14" t="s">
        <v>32</v>
      </c>
      <c r="AX673" s="14" t="s">
        <v>76</v>
      </c>
      <c r="AY673" s="264" t="s">
        <v>203</v>
      </c>
    </row>
    <row r="674" s="15" customFormat="1">
      <c r="A674" s="15"/>
      <c r="B674" s="265"/>
      <c r="C674" s="266"/>
      <c r="D674" s="245" t="s">
        <v>243</v>
      </c>
      <c r="E674" s="267" t="s">
        <v>1</v>
      </c>
      <c r="F674" s="268" t="s">
        <v>247</v>
      </c>
      <c r="G674" s="266"/>
      <c r="H674" s="269">
        <v>540.76900000000001</v>
      </c>
      <c r="I674" s="270"/>
      <c r="J674" s="266"/>
      <c r="K674" s="266"/>
      <c r="L674" s="271"/>
      <c r="M674" s="272"/>
      <c r="N674" s="273"/>
      <c r="O674" s="273"/>
      <c r="P674" s="273"/>
      <c r="Q674" s="273"/>
      <c r="R674" s="273"/>
      <c r="S674" s="273"/>
      <c r="T674" s="274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T674" s="275" t="s">
        <v>243</v>
      </c>
      <c r="AU674" s="275" t="s">
        <v>85</v>
      </c>
      <c r="AV674" s="15" t="s">
        <v>209</v>
      </c>
      <c r="AW674" s="15" t="s">
        <v>32</v>
      </c>
      <c r="AX674" s="15" t="s">
        <v>83</v>
      </c>
      <c r="AY674" s="275" t="s">
        <v>203</v>
      </c>
    </row>
    <row r="675" s="2" customFormat="1" ht="33" customHeight="1">
      <c r="A675" s="39"/>
      <c r="B675" s="40"/>
      <c r="C675" s="229" t="s">
        <v>341</v>
      </c>
      <c r="D675" s="229" t="s">
        <v>205</v>
      </c>
      <c r="E675" s="230" t="s">
        <v>677</v>
      </c>
      <c r="F675" s="231" t="s">
        <v>678</v>
      </c>
      <c r="G675" s="232" t="s">
        <v>213</v>
      </c>
      <c r="H675" s="233">
        <v>116</v>
      </c>
      <c r="I675" s="234"/>
      <c r="J675" s="235">
        <f>ROUND(I675*H675,2)</f>
        <v>0</v>
      </c>
      <c r="K675" s="236"/>
      <c r="L675" s="45"/>
      <c r="M675" s="237" t="s">
        <v>1</v>
      </c>
      <c r="N675" s="238" t="s">
        <v>41</v>
      </c>
      <c r="O675" s="92"/>
      <c r="P675" s="239">
        <f>O675*H675</f>
        <v>0</v>
      </c>
      <c r="Q675" s="239">
        <v>0.01388</v>
      </c>
      <c r="R675" s="239">
        <f>Q675*H675</f>
        <v>1.61008</v>
      </c>
      <c r="S675" s="239">
        <v>0</v>
      </c>
      <c r="T675" s="240">
        <f>S675*H675</f>
        <v>0</v>
      </c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R675" s="241" t="s">
        <v>277</v>
      </c>
      <c r="AT675" s="241" t="s">
        <v>205</v>
      </c>
      <c r="AU675" s="241" t="s">
        <v>85</v>
      </c>
      <c r="AY675" s="18" t="s">
        <v>203</v>
      </c>
      <c r="BE675" s="242">
        <f>IF(N675="základní",J675,0)</f>
        <v>0</v>
      </c>
      <c r="BF675" s="242">
        <f>IF(N675="snížená",J675,0)</f>
        <v>0</v>
      </c>
      <c r="BG675" s="242">
        <f>IF(N675="zákl. přenesená",J675,0)</f>
        <v>0</v>
      </c>
      <c r="BH675" s="242">
        <f>IF(N675="sníž. přenesená",J675,0)</f>
        <v>0</v>
      </c>
      <c r="BI675" s="242">
        <f>IF(N675="nulová",J675,0)</f>
        <v>0</v>
      </c>
      <c r="BJ675" s="18" t="s">
        <v>83</v>
      </c>
      <c r="BK675" s="242">
        <f>ROUND(I675*H675,2)</f>
        <v>0</v>
      </c>
      <c r="BL675" s="18" t="s">
        <v>277</v>
      </c>
      <c r="BM675" s="241" t="s">
        <v>679</v>
      </c>
    </row>
    <row r="676" s="14" customFormat="1">
      <c r="A676" s="14"/>
      <c r="B676" s="254"/>
      <c r="C676" s="255"/>
      <c r="D676" s="245" t="s">
        <v>243</v>
      </c>
      <c r="E676" s="256" t="s">
        <v>1</v>
      </c>
      <c r="F676" s="257" t="s">
        <v>2941</v>
      </c>
      <c r="G676" s="255"/>
      <c r="H676" s="258">
        <v>116</v>
      </c>
      <c r="I676" s="259"/>
      <c r="J676" s="255"/>
      <c r="K676" s="255"/>
      <c r="L676" s="260"/>
      <c r="M676" s="261"/>
      <c r="N676" s="262"/>
      <c r="O676" s="262"/>
      <c r="P676" s="262"/>
      <c r="Q676" s="262"/>
      <c r="R676" s="262"/>
      <c r="S676" s="262"/>
      <c r="T676" s="263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64" t="s">
        <v>243</v>
      </c>
      <c r="AU676" s="264" t="s">
        <v>85</v>
      </c>
      <c r="AV676" s="14" t="s">
        <v>85</v>
      </c>
      <c r="AW676" s="14" t="s">
        <v>32</v>
      </c>
      <c r="AX676" s="14" t="s">
        <v>76</v>
      </c>
      <c r="AY676" s="264" t="s">
        <v>203</v>
      </c>
    </row>
    <row r="677" s="15" customFormat="1">
      <c r="A677" s="15"/>
      <c r="B677" s="265"/>
      <c r="C677" s="266"/>
      <c r="D677" s="245" t="s">
        <v>243</v>
      </c>
      <c r="E677" s="267" t="s">
        <v>1</v>
      </c>
      <c r="F677" s="268" t="s">
        <v>247</v>
      </c>
      <c r="G677" s="266"/>
      <c r="H677" s="269">
        <v>116</v>
      </c>
      <c r="I677" s="270"/>
      <c r="J677" s="266"/>
      <c r="K677" s="266"/>
      <c r="L677" s="271"/>
      <c r="M677" s="272"/>
      <c r="N677" s="273"/>
      <c r="O677" s="273"/>
      <c r="P677" s="273"/>
      <c r="Q677" s="273"/>
      <c r="R677" s="273"/>
      <c r="S677" s="273"/>
      <c r="T677" s="274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T677" s="275" t="s">
        <v>243</v>
      </c>
      <c r="AU677" s="275" t="s">
        <v>85</v>
      </c>
      <c r="AV677" s="15" t="s">
        <v>209</v>
      </c>
      <c r="AW677" s="15" t="s">
        <v>32</v>
      </c>
      <c r="AX677" s="15" t="s">
        <v>83</v>
      </c>
      <c r="AY677" s="275" t="s">
        <v>203</v>
      </c>
    </row>
    <row r="678" s="2" customFormat="1" ht="24.15" customHeight="1">
      <c r="A678" s="39"/>
      <c r="B678" s="40"/>
      <c r="C678" s="229" t="s">
        <v>1022</v>
      </c>
      <c r="D678" s="229" t="s">
        <v>205</v>
      </c>
      <c r="E678" s="230" t="s">
        <v>2942</v>
      </c>
      <c r="F678" s="231" t="s">
        <v>2943</v>
      </c>
      <c r="G678" s="232" t="s">
        <v>213</v>
      </c>
      <c r="H678" s="233">
        <v>126</v>
      </c>
      <c r="I678" s="234"/>
      <c r="J678" s="235">
        <f>ROUND(I678*H678,2)</f>
        <v>0</v>
      </c>
      <c r="K678" s="236"/>
      <c r="L678" s="45"/>
      <c r="M678" s="237" t="s">
        <v>1</v>
      </c>
      <c r="N678" s="238" t="s">
        <v>41</v>
      </c>
      <c r="O678" s="92"/>
      <c r="P678" s="239">
        <f>O678*H678</f>
        <v>0</v>
      </c>
      <c r="Q678" s="239">
        <v>0</v>
      </c>
      <c r="R678" s="239">
        <f>Q678*H678</f>
        <v>0</v>
      </c>
      <c r="S678" s="239">
        <v>0</v>
      </c>
      <c r="T678" s="240">
        <f>S678*H678</f>
        <v>0</v>
      </c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R678" s="241" t="s">
        <v>277</v>
      </c>
      <c r="AT678" s="241" t="s">
        <v>205</v>
      </c>
      <c r="AU678" s="241" t="s">
        <v>85</v>
      </c>
      <c r="AY678" s="18" t="s">
        <v>203</v>
      </c>
      <c r="BE678" s="242">
        <f>IF(N678="základní",J678,0)</f>
        <v>0</v>
      </c>
      <c r="BF678" s="242">
        <f>IF(N678="snížená",J678,0)</f>
        <v>0</v>
      </c>
      <c r="BG678" s="242">
        <f>IF(N678="zákl. přenesená",J678,0)</f>
        <v>0</v>
      </c>
      <c r="BH678" s="242">
        <f>IF(N678="sníž. přenesená",J678,0)</f>
        <v>0</v>
      </c>
      <c r="BI678" s="242">
        <f>IF(N678="nulová",J678,0)</f>
        <v>0</v>
      </c>
      <c r="BJ678" s="18" t="s">
        <v>83</v>
      </c>
      <c r="BK678" s="242">
        <f>ROUND(I678*H678,2)</f>
        <v>0</v>
      </c>
      <c r="BL678" s="18" t="s">
        <v>277</v>
      </c>
      <c r="BM678" s="241" t="s">
        <v>2944</v>
      </c>
    </row>
    <row r="679" s="13" customFormat="1">
      <c r="A679" s="13"/>
      <c r="B679" s="243"/>
      <c r="C679" s="244"/>
      <c r="D679" s="245" t="s">
        <v>243</v>
      </c>
      <c r="E679" s="246" t="s">
        <v>1</v>
      </c>
      <c r="F679" s="247" t="s">
        <v>2945</v>
      </c>
      <c r="G679" s="244"/>
      <c r="H679" s="246" t="s">
        <v>1</v>
      </c>
      <c r="I679" s="248"/>
      <c r="J679" s="244"/>
      <c r="K679" s="244"/>
      <c r="L679" s="249"/>
      <c r="M679" s="250"/>
      <c r="N679" s="251"/>
      <c r="O679" s="251"/>
      <c r="P679" s="251"/>
      <c r="Q679" s="251"/>
      <c r="R679" s="251"/>
      <c r="S679" s="251"/>
      <c r="T679" s="252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53" t="s">
        <v>243</v>
      </c>
      <c r="AU679" s="253" t="s">
        <v>85</v>
      </c>
      <c r="AV679" s="13" t="s">
        <v>83</v>
      </c>
      <c r="AW679" s="13" t="s">
        <v>32</v>
      </c>
      <c r="AX679" s="13" t="s">
        <v>76</v>
      </c>
      <c r="AY679" s="253" t="s">
        <v>203</v>
      </c>
    </row>
    <row r="680" s="14" customFormat="1">
      <c r="A680" s="14"/>
      <c r="B680" s="254"/>
      <c r="C680" s="255"/>
      <c r="D680" s="245" t="s">
        <v>243</v>
      </c>
      <c r="E680" s="256" t="s">
        <v>1</v>
      </c>
      <c r="F680" s="257" t="s">
        <v>2946</v>
      </c>
      <c r="G680" s="255"/>
      <c r="H680" s="258">
        <v>126</v>
      </c>
      <c r="I680" s="259"/>
      <c r="J680" s="255"/>
      <c r="K680" s="255"/>
      <c r="L680" s="260"/>
      <c r="M680" s="261"/>
      <c r="N680" s="262"/>
      <c r="O680" s="262"/>
      <c r="P680" s="262"/>
      <c r="Q680" s="262"/>
      <c r="R680" s="262"/>
      <c r="S680" s="262"/>
      <c r="T680" s="263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64" t="s">
        <v>243</v>
      </c>
      <c r="AU680" s="264" t="s">
        <v>85</v>
      </c>
      <c r="AV680" s="14" t="s">
        <v>85</v>
      </c>
      <c r="AW680" s="14" t="s">
        <v>32</v>
      </c>
      <c r="AX680" s="14" t="s">
        <v>76</v>
      </c>
      <c r="AY680" s="264" t="s">
        <v>203</v>
      </c>
    </row>
    <row r="681" s="15" customFormat="1">
      <c r="A681" s="15"/>
      <c r="B681" s="265"/>
      <c r="C681" s="266"/>
      <c r="D681" s="245" t="s">
        <v>243</v>
      </c>
      <c r="E681" s="267" t="s">
        <v>1</v>
      </c>
      <c r="F681" s="268" t="s">
        <v>247</v>
      </c>
      <c r="G681" s="266"/>
      <c r="H681" s="269">
        <v>126</v>
      </c>
      <c r="I681" s="270"/>
      <c r="J681" s="266"/>
      <c r="K681" s="266"/>
      <c r="L681" s="271"/>
      <c r="M681" s="272"/>
      <c r="N681" s="273"/>
      <c r="O681" s="273"/>
      <c r="P681" s="273"/>
      <c r="Q681" s="273"/>
      <c r="R681" s="273"/>
      <c r="S681" s="273"/>
      <c r="T681" s="274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T681" s="275" t="s">
        <v>243</v>
      </c>
      <c r="AU681" s="275" t="s">
        <v>85</v>
      </c>
      <c r="AV681" s="15" t="s">
        <v>209</v>
      </c>
      <c r="AW681" s="15" t="s">
        <v>32</v>
      </c>
      <c r="AX681" s="15" t="s">
        <v>83</v>
      </c>
      <c r="AY681" s="275" t="s">
        <v>203</v>
      </c>
    </row>
    <row r="682" s="2" customFormat="1" ht="24.15" customHeight="1">
      <c r="A682" s="39"/>
      <c r="B682" s="40"/>
      <c r="C682" s="281" t="s">
        <v>346</v>
      </c>
      <c r="D682" s="281" t="s">
        <v>643</v>
      </c>
      <c r="E682" s="282" t="s">
        <v>2947</v>
      </c>
      <c r="F682" s="283" t="s">
        <v>2948</v>
      </c>
      <c r="G682" s="284" t="s">
        <v>208</v>
      </c>
      <c r="H682" s="285">
        <v>13.859999999999999</v>
      </c>
      <c r="I682" s="286"/>
      <c r="J682" s="287">
        <f>ROUND(I682*H682,2)</f>
        <v>0</v>
      </c>
      <c r="K682" s="288"/>
      <c r="L682" s="289"/>
      <c r="M682" s="290" t="s">
        <v>1</v>
      </c>
      <c r="N682" s="291" t="s">
        <v>41</v>
      </c>
      <c r="O682" s="92"/>
      <c r="P682" s="239">
        <f>O682*H682</f>
        <v>0</v>
      </c>
      <c r="Q682" s="239">
        <v>0.55000000000000004</v>
      </c>
      <c r="R682" s="239">
        <f>Q682*H682</f>
        <v>7.6230000000000002</v>
      </c>
      <c r="S682" s="239">
        <v>0</v>
      </c>
      <c r="T682" s="240">
        <f>S682*H682</f>
        <v>0</v>
      </c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R682" s="241" t="s">
        <v>214</v>
      </c>
      <c r="AT682" s="241" t="s">
        <v>643</v>
      </c>
      <c r="AU682" s="241" t="s">
        <v>85</v>
      </c>
      <c r="AY682" s="18" t="s">
        <v>203</v>
      </c>
      <c r="BE682" s="242">
        <f>IF(N682="základní",J682,0)</f>
        <v>0</v>
      </c>
      <c r="BF682" s="242">
        <f>IF(N682="snížená",J682,0)</f>
        <v>0</v>
      </c>
      <c r="BG682" s="242">
        <f>IF(N682="zákl. přenesená",J682,0)</f>
        <v>0</v>
      </c>
      <c r="BH682" s="242">
        <f>IF(N682="sníž. přenesená",J682,0)</f>
        <v>0</v>
      </c>
      <c r="BI682" s="242">
        <f>IF(N682="nulová",J682,0)</f>
        <v>0</v>
      </c>
      <c r="BJ682" s="18" t="s">
        <v>83</v>
      </c>
      <c r="BK682" s="242">
        <f>ROUND(I682*H682,2)</f>
        <v>0</v>
      </c>
      <c r="BL682" s="18" t="s">
        <v>277</v>
      </c>
      <c r="BM682" s="241" t="s">
        <v>2949</v>
      </c>
    </row>
    <row r="683" s="14" customFormat="1">
      <c r="A683" s="14"/>
      <c r="B683" s="254"/>
      <c r="C683" s="255"/>
      <c r="D683" s="245" t="s">
        <v>243</v>
      </c>
      <c r="E683" s="256" t="s">
        <v>1</v>
      </c>
      <c r="F683" s="257" t="s">
        <v>2950</v>
      </c>
      <c r="G683" s="255"/>
      <c r="H683" s="258">
        <v>13.859999999999999</v>
      </c>
      <c r="I683" s="259"/>
      <c r="J683" s="255"/>
      <c r="K683" s="255"/>
      <c r="L683" s="260"/>
      <c r="M683" s="261"/>
      <c r="N683" s="262"/>
      <c r="O683" s="262"/>
      <c r="P683" s="262"/>
      <c r="Q683" s="262"/>
      <c r="R683" s="262"/>
      <c r="S683" s="262"/>
      <c r="T683" s="263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64" t="s">
        <v>243</v>
      </c>
      <c r="AU683" s="264" t="s">
        <v>85</v>
      </c>
      <c r="AV683" s="14" t="s">
        <v>85</v>
      </c>
      <c r="AW683" s="14" t="s">
        <v>32</v>
      </c>
      <c r="AX683" s="14" t="s">
        <v>76</v>
      </c>
      <c r="AY683" s="264" t="s">
        <v>203</v>
      </c>
    </row>
    <row r="684" s="15" customFormat="1">
      <c r="A684" s="15"/>
      <c r="B684" s="265"/>
      <c r="C684" s="266"/>
      <c r="D684" s="245" t="s">
        <v>243</v>
      </c>
      <c r="E684" s="267" t="s">
        <v>1</v>
      </c>
      <c r="F684" s="268" t="s">
        <v>247</v>
      </c>
      <c r="G684" s="266"/>
      <c r="H684" s="269">
        <v>13.859999999999999</v>
      </c>
      <c r="I684" s="270"/>
      <c r="J684" s="266"/>
      <c r="K684" s="266"/>
      <c r="L684" s="271"/>
      <c r="M684" s="272"/>
      <c r="N684" s="273"/>
      <c r="O684" s="273"/>
      <c r="P684" s="273"/>
      <c r="Q684" s="273"/>
      <c r="R684" s="273"/>
      <c r="S684" s="273"/>
      <c r="T684" s="274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T684" s="275" t="s">
        <v>243</v>
      </c>
      <c r="AU684" s="275" t="s">
        <v>85</v>
      </c>
      <c r="AV684" s="15" t="s">
        <v>209</v>
      </c>
      <c r="AW684" s="15" t="s">
        <v>32</v>
      </c>
      <c r="AX684" s="15" t="s">
        <v>83</v>
      </c>
      <c r="AY684" s="275" t="s">
        <v>203</v>
      </c>
    </row>
    <row r="685" s="2" customFormat="1" ht="21.75" customHeight="1">
      <c r="A685" s="39"/>
      <c r="B685" s="40"/>
      <c r="C685" s="229" t="s">
        <v>1029</v>
      </c>
      <c r="D685" s="229" t="s">
        <v>205</v>
      </c>
      <c r="E685" s="230" t="s">
        <v>682</v>
      </c>
      <c r="F685" s="231" t="s">
        <v>683</v>
      </c>
      <c r="G685" s="232" t="s">
        <v>213</v>
      </c>
      <c r="H685" s="233">
        <v>92.680000000000007</v>
      </c>
      <c r="I685" s="234"/>
      <c r="J685" s="235">
        <f>ROUND(I685*H685,2)</f>
        <v>0</v>
      </c>
      <c r="K685" s="236"/>
      <c r="L685" s="45"/>
      <c r="M685" s="237" t="s">
        <v>1</v>
      </c>
      <c r="N685" s="238" t="s">
        <v>41</v>
      </c>
      <c r="O685" s="92"/>
      <c r="P685" s="239">
        <f>O685*H685</f>
        <v>0</v>
      </c>
      <c r="Q685" s="239">
        <v>0</v>
      </c>
      <c r="R685" s="239">
        <f>Q685*H685</f>
        <v>0</v>
      </c>
      <c r="S685" s="239">
        <v>0.017999999999999999</v>
      </c>
      <c r="T685" s="240">
        <f>S685*H685</f>
        <v>1.66824</v>
      </c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R685" s="241" t="s">
        <v>277</v>
      </c>
      <c r="AT685" s="241" t="s">
        <v>205</v>
      </c>
      <c r="AU685" s="241" t="s">
        <v>85</v>
      </c>
      <c r="AY685" s="18" t="s">
        <v>203</v>
      </c>
      <c r="BE685" s="242">
        <f>IF(N685="základní",J685,0)</f>
        <v>0</v>
      </c>
      <c r="BF685" s="242">
        <f>IF(N685="snížená",J685,0)</f>
        <v>0</v>
      </c>
      <c r="BG685" s="242">
        <f>IF(N685="zákl. přenesená",J685,0)</f>
        <v>0</v>
      </c>
      <c r="BH685" s="242">
        <f>IF(N685="sníž. přenesená",J685,0)</f>
        <v>0</v>
      </c>
      <c r="BI685" s="242">
        <f>IF(N685="nulová",J685,0)</f>
        <v>0</v>
      </c>
      <c r="BJ685" s="18" t="s">
        <v>83</v>
      </c>
      <c r="BK685" s="242">
        <f>ROUND(I685*H685,2)</f>
        <v>0</v>
      </c>
      <c r="BL685" s="18" t="s">
        <v>277</v>
      </c>
      <c r="BM685" s="241" t="s">
        <v>684</v>
      </c>
    </row>
    <row r="686" s="13" customFormat="1">
      <c r="A686" s="13"/>
      <c r="B686" s="243"/>
      <c r="C686" s="244"/>
      <c r="D686" s="245" t="s">
        <v>243</v>
      </c>
      <c r="E686" s="246" t="s">
        <v>1</v>
      </c>
      <c r="F686" s="247" t="s">
        <v>685</v>
      </c>
      <c r="G686" s="244"/>
      <c r="H686" s="246" t="s">
        <v>1</v>
      </c>
      <c r="I686" s="248"/>
      <c r="J686" s="244"/>
      <c r="K686" s="244"/>
      <c r="L686" s="249"/>
      <c r="M686" s="250"/>
      <c r="N686" s="251"/>
      <c r="O686" s="251"/>
      <c r="P686" s="251"/>
      <c r="Q686" s="251"/>
      <c r="R686" s="251"/>
      <c r="S686" s="251"/>
      <c r="T686" s="252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53" t="s">
        <v>243</v>
      </c>
      <c r="AU686" s="253" t="s">
        <v>85</v>
      </c>
      <c r="AV686" s="13" t="s">
        <v>83</v>
      </c>
      <c r="AW686" s="13" t="s">
        <v>32</v>
      </c>
      <c r="AX686" s="13" t="s">
        <v>76</v>
      </c>
      <c r="AY686" s="253" t="s">
        <v>203</v>
      </c>
    </row>
    <row r="687" s="14" customFormat="1">
      <c r="A687" s="14"/>
      <c r="B687" s="254"/>
      <c r="C687" s="255"/>
      <c r="D687" s="245" t="s">
        <v>243</v>
      </c>
      <c r="E687" s="256" t="s">
        <v>1</v>
      </c>
      <c r="F687" s="257" t="s">
        <v>2951</v>
      </c>
      <c r="G687" s="255"/>
      <c r="H687" s="258">
        <v>66.680000000000007</v>
      </c>
      <c r="I687" s="259"/>
      <c r="J687" s="255"/>
      <c r="K687" s="255"/>
      <c r="L687" s="260"/>
      <c r="M687" s="261"/>
      <c r="N687" s="262"/>
      <c r="O687" s="262"/>
      <c r="P687" s="262"/>
      <c r="Q687" s="262"/>
      <c r="R687" s="262"/>
      <c r="S687" s="262"/>
      <c r="T687" s="263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64" t="s">
        <v>243</v>
      </c>
      <c r="AU687" s="264" t="s">
        <v>85</v>
      </c>
      <c r="AV687" s="14" t="s">
        <v>85</v>
      </c>
      <c r="AW687" s="14" t="s">
        <v>32</v>
      </c>
      <c r="AX687" s="14" t="s">
        <v>76</v>
      </c>
      <c r="AY687" s="264" t="s">
        <v>203</v>
      </c>
    </row>
    <row r="688" s="14" customFormat="1">
      <c r="A688" s="14"/>
      <c r="B688" s="254"/>
      <c r="C688" s="255"/>
      <c r="D688" s="245" t="s">
        <v>243</v>
      </c>
      <c r="E688" s="256" t="s">
        <v>1</v>
      </c>
      <c r="F688" s="257" t="s">
        <v>2952</v>
      </c>
      <c r="G688" s="255"/>
      <c r="H688" s="258">
        <v>26</v>
      </c>
      <c r="I688" s="259"/>
      <c r="J688" s="255"/>
      <c r="K688" s="255"/>
      <c r="L688" s="260"/>
      <c r="M688" s="261"/>
      <c r="N688" s="262"/>
      <c r="O688" s="262"/>
      <c r="P688" s="262"/>
      <c r="Q688" s="262"/>
      <c r="R688" s="262"/>
      <c r="S688" s="262"/>
      <c r="T688" s="263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64" t="s">
        <v>243</v>
      </c>
      <c r="AU688" s="264" t="s">
        <v>85</v>
      </c>
      <c r="AV688" s="14" t="s">
        <v>85</v>
      </c>
      <c r="AW688" s="14" t="s">
        <v>32</v>
      </c>
      <c r="AX688" s="14" t="s">
        <v>76</v>
      </c>
      <c r="AY688" s="264" t="s">
        <v>203</v>
      </c>
    </row>
    <row r="689" s="15" customFormat="1">
      <c r="A689" s="15"/>
      <c r="B689" s="265"/>
      <c r="C689" s="266"/>
      <c r="D689" s="245" t="s">
        <v>243</v>
      </c>
      <c r="E689" s="267" t="s">
        <v>1</v>
      </c>
      <c r="F689" s="268" t="s">
        <v>247</v>
      </c>
      <c r="G689" s="266"/>
      <c r="H689" s="269">
        <v>92.680000000000007</v>
      </c>
      <c r="I689" s="270"/>
      <c r="J689" s="266"/>
      <c r="K689" s="266"/>
      <c r="L689" s="271"/>
      <c r="M689" s="272"/>
      <c r="N689" s="273"/>
      <c r="O689" s="273"/>
      <c r="P689" s="273"/>
      <c r="Q689" s="273"/>
      <c r="R689" s="273"/>
      <c r="S689" s="273"/>
      <c r="T689" s="274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T689" s="275" t="s">
        <v>243</v>
      </c>
      <c r="AU689" s="275" t="s">
        <v>85</v>
      </c>
      <c r="AV689" s="15" t="s">
        <v>209</v>
      </c>
      <c r="AW689" s="15" t="s">
        <v>32</v>
      </c>
      <c r="AX689" s="15" t="s">
        <v>83</v>
      </c>
      <c r="AY689" s="275" t="s">
        <v>203</v>
      </c>
    </row>
    <row r="690" s="2" customFormat="1" ht="33" customHeight="1">
      <c r="A690" s="39"/>
      <c r="B690" s="40"/>
      <c r="C690" s="229" t="s">
        <v>1033</v>
      </c>
      <c r="D690" s="229" t="s">
        <v>205</v>
      </c>
      <c r="E690" s="230" t="s">
        <v>688</v>
      </c>
      <c r="F690" s="231" t="s">
        <v>689</v>
      </c>
      <c r="G690" s="232" t="s">
        <v>213</v>
      </c>
      <c r="H690" s="233">
        <v>27.100000000000001</v>
      </c>
      <c r="I690" s="234"/>
      <c r="J690" s="235">
        <f>ROUND(I690*H690,2)</f>
        <v>0</v>
      </c>
      <c r="K690" s="236"/>
      <c r="L690" s="45"/>
      <c r="M690" s="237" t="s">
        <v>1</v>
      </c>
      <c r="N690" s="238" t="s">
        <v>41</v>
      </c>
      <c r="O690" s="92"/>
      <c r="P690" s="239">
        <f>O690*H690</f>
        <v>0</v>
      </c>
      <c r="Q690" s="239">
        <v>0</v>
      </c>
      <c r="R690" s="239">
        <f>Q690*H690</f>
        <v>0</v>
      </c>
      <c r="S690" s="239">
        <v>0.029999999999999999</v>
      </c>
      <c r="T690" s="240">
        <f>S690*H690</f>
        <v>0.81300000000000006</v>
      </c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R690" s="241" t="s">
        <v>277</v>
      </c>
      <c r="AT690" s="241" t="s">
        <v>205</v>
      </c>
      <c r="AU690" s="241" t="s">
        <v>85</v>
      </c>
      <c r="AY690" s="18" t="s">
        <v>203</v>
      </c>
      <c r="BE690" s="242">
        <f>IF(N690="základní",J690,0)</f>
        <v>0</v>
      </c>
      <c r="BF690" s="242">
        <f>IF(N690="snížená",J690,0)</f>
        <v>0</v>
      </c>
      <c r="BG690" s="242">
        <f>IF(N690="zákl. přenesená",J690,0)</f>
        <v>0</v>
      </c>
      <c r="BH690" s="242">
        <f>IF(N690="sníž. přenesená",J690,0)</f>
        <v>0</v>
      </c>
      <c r="BI690" s="242">
        <f>IF(N690="nulová",J690,0)</f>
        <v>0</v>
      </c>
      <c r="BJ690" s="18" t="s">
        <v>83</v>
      </c>
      <c r="BK690" s="242">
        <f>ROUND(I690*H690,2)</f>
        <v>0</v>
      </c>
      <c r="BL690" s="18" t="s">
        <v>277</v>
      </c>
      <c r="BM690" s="241" t="s">
        <v>690</v>
      </c>
    </row>
    <row r="691" s="14" customFormat="1">
      <c r="A691" s="14"/>
      <c r="B691" s="254"/>
      <c r="C691" s="255"/>
      <c r="D691" s="245" t="s">
        <v>243</v>
      </c>
      <c r="E691" s="256" t="s">
        <v>1</v>
      </c>
      <c r="F691" s="257" t="s">
        <v>2953</v>
      </c>
      <c r="G691" s="255"/>
      <c r="H691" s="258">
        <v>27.100000000000001</v>
      </c>
      <c r="I691" s="259"/>
      <c r="J691" s="255"/>
      <c r="K691" s="255"/>
      <c r="L691" s="260"/>
      <c r="M691" s="261"/>
      <c r="N691" s="262"/>
      <c r="O691" s="262"/>
      <c r="P691" s="262"/>
      <c r="Q691" s="262"/>
      <c r="R691" s="262"/>
      <c r="S691" s="262"/>
      <c r="T691" s="263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64" t="s">
        <v>243</v>
      </c>
      <c r="AU691" s="264" t="s">
        <v>85</v>
      </c>
      <c r="AV691" s="14" t="s">
        <v>85</v>
      </c>
      <c r="AW691" s="14" t="s">
        <v>32</v>
      </c>
      <c r="AX691" s="14" t="s">
        <v>76</v>
      </c>
      <c r="AY691" s="264" t="s">
        <v>203</v>
      </c>
    </row>
    <row r="692" s="15" customFormat="1">
      <c r="A692" s="15"/>
      <c r="B692" s="265"/>
      <c r="C692" s="266"/>
      <c r="D692" s="245" t="s">
        <v>243</v>
      </c>
      <c r="E692" s="267" t="s">
        <v>1</v>
      </c>
      <c r="F692" s="268" t="s">
        <v>247</v>
      </c>
      <c r="G692" s="266"/>
      <c r="H692" s="269">
        <v>27.100000000000001</v>
      </c>
      <c r="I692" s="270"/>
      <c r="J692" s="266"/>
      <c r="K692" s="266"/>
      <c r="L692" s="271"/>
      <c r="M692" s="272"/>
      <c r="N692" s="273"/>
      <c r="O692" s="273"/>
      <c r="P692" s="273"/>
      <c r="Q692" s="273"/>
      <c r="R692" s="273"/>
      <c r="S692" s="273"/>
      <c r="T692" s="274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T692" s="275" t="s">
        <v>243</v>
      </c>
      <c r="AU692" s="275" t="s">
        <v>85</v>
      </c>
      <c r="AV692" s="15" t="s">
        <v>209</v>
      </c>
      <c r="AW692" s="15" t="s">
        <v>32</v>
      </c>
      <c r="AX692" s="15" t="s">
        <v>83</v>
      </c>
      <c r="AY692" s="275" t="s">
        <v>203</v>
      </c>
    </row>
    <row r="693" s="2" customFormat="1" ht="24.15" customHeight="1">
      <c r="A693" s="39"/>
      <c r="B693" s="40"/>
      <c r="C693" s="229" t="s">
        <v>1037</v>
      </c>
      <c r="D693" s="229" t="s">
        <v>205</v>
      </c>
      <c r="E693" s="230" t="s">
        <v>693</v>
      </c>
      <c r="F693" s="231" t="s">
        <v>694</v>
      </c>
      <c r="G693" s="232" t="s">
        <v>213</v>
      </c>
      <c r="H693" s="233">
        <v>3069.3000000000002</v>
      </c>
      <c r="I693" s="234"/>
      <c r="J693" s="235">
        <f>ROUND(I693*H693,2)</f>
        <v>0</v>
      </c>
      <c r="K693" s="236"/>
      <c r="L693" s="45"/>
      <c r="M693" s="237" t="s">
        <v>1</v>
      </c>
      <c r="N693" s="238" t="s">
        <v>41</v>
      </c>
      <c r="O693" s="92"/>
      <c r="P693" s="239">
        <f>O693*H693</f>
        <v>0</v>
      </c>
      <c r="Q693" s="239">
        <v>0</v>
      </c>
      <c r="R693" s="239">
        <f>Q693*H693</f>
        <v>0</v>
      </c>
      <c r="S693" s="239">
        <v>0.014</v>
      </c>
      <c r="T693" s="240">
        <f>S693*H693</f>
        <v>42.970200000000006</v>
      </c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R693" s="241" t="s">
        <v>277</v>
      </c>
      <c r="AT693" s="241" t="s">
        <v>205</v>
      </c>
      <c r="AU693" s="241" t="s">
        <v>85</v>
      </c>
      <c r="AY693" s="18" t="s">
        <v>203</v>
      </c>
      <c r="BE693" s="242">
        <f>IF(N693="základní",J693,0)</f>
        <v>0</v>
      </c>
      <c r="BF693" s="242">
        <f>IF(N693="snížená",J693,0)</f>
        <v>0</v>
      </c>
      <c r="BG693" s="242">
        <f>IF(N693="zákl. přenesená",J693,0)</f>
        <v>0</v>
      </c>
      <c r="BH693" s="242">
        <f>IF(N693="sníž. přenesená",J693,0)</f>
        <v>0</v>
      </c>
      <c r="BI693" s="242">
        <f>IF(N693="nulová",J693,0)</f>
        <v>0</v>
      </c>
      <c r="BJ693" s="18" t="s">
        <v>83</v>
      </c>
      <c r="BK693" s="242">
        <f>ROUND(I693*H693,2)</f>
        <v>0</v>
      </c>
      <c r="BL693" s="18" t="s">
        <v>277</v>
      </c>
      <c r="BM693" s="241" t="s">
        <v>695</v>
      </c>
    </row>
    <row r="694" s="14" customFormat="1">
      <c r="A694" s="14"/>
      <c r="B694" s="254"/>
      <c r="C694" s="255"/>
      <c r="D694" s="245" t="s">
        <v>243</v>
      </c>
      <c r="E694" s="256" t="s">
        <v>1</v>
      </c>
      <c r="F694" s="257" t="s">
        <v>628</v>
      </c>
      <c r="G694" s="255"/>
      <c r="H694" s="258">
        <v>422.5</v>
      </c>
      <c r="I694" s="259"/>
      <c r="J694" s="255"/>
      <c r="K694" s="255"/>
      <c r="L694" s="260"/>
      <c r="M694" s="261"/>
      <c r="N694" s="262"/>
      <c r="O694" s="262"/>
      <c r="P694" s="262"/>
      <c r="Q694" s="262"/>
      <c r="R694" s="262"/>
      <c r="S694" s="262"/>
      <c r="T694" s="263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64" t="s">
        <v>243</v>
      </c>
      <c r="AU694" s="264" t="s">
        <v>85</v>
      </c>
      <c r="AV694" s="14" t="s">
        <v>85</v>
      </c>
      <c r="AW694" s="14" t="s">
        <v>32</v>
      </c>
      <c r="AX694" s="14" t="s">
        <v>76</v>
      </c>
      <c r="AY694" s="264" t="s">
        <v>203</v>
      </c>
    </row>
    <row r="695" s="14" customFormat="1">
      <c r="A695" s="14"/>
      <c r="B695" s="254"/>
      <c r="C695" s="255"/>
      <c r="D695" s="245" t="s">
        <v>243</v>
      </c>
      <c r="E695" s="256" t="s">
        <v>1</v>
      </c>
      <c r="F695" s="257" t="s">
        <v>2954</v>
      </c>
      <c r="G695" s="255"/>
      <c r="H695" s="258">
        <v>2646.8000000000002</v>
      </c>
      <c r="I695" s="259"/>
      <c r="J695" s="255"/>
      <c r="K695" s="255"/>
      <c r="L695" s="260"/>
      <c r="M695" s="261"/>
      <c r="N695" s="262"/>
      <c r="O695" s="262"/>
      <c r="P695" s="262"/>
      <c r="Q695" s="262"/>
      <c r="R695" s="262"/>
      <c r="S695" s="262"/>
      <c r="T695" s="263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64" t="s">
        <v>243</v>
      </c>
      <c r="AU695" s="264" t="s">
        <v>85</v>
      </c>
      <c r="AV695" s="14" t="s">
        <v>85</v>
      </c>
      <c r="AW695" s="14" t="s">
        <v>32</v>
      </c>
      <c r="AX695" s="14" t="s">
        <v>76</v>
      </c>
      <c r="AY695" s="264" t="s">
        <v>203</v>
      </c>
    </row>
    <row r="696" s="15" customFormat="1">
      <c r="A696" s="15"/>
      <c r="B696" s="265"/>
      <c r="C696" s="266"/>
      <c r="D696" s="245" t="s">
        <v>243</v>
      </c>
      <c r="E696" s="267" t="s">
        <v>1</v>
      </c>
      <c r="F696" s="268" t="s">
        <v>247</v>
      </c>
      <c r="G696" s="266"/>
      <c r="H696" s="269">
        <v>3069.3000000000002</v>
      </c>
      <c r="I696" s="270"/>
      <c r="J696" s="266"/>
      <c r="K696" s="266"/>
      <c r="L696" s="271"/>
      <c r="M696" s="272"/>
      <c r="N696" s="273"/>
      <c r="O696" s="273"/>
      <c r="P696" s="273"/>
      <c r="Q696" s="273"/>
      <c r="R696" s="273"/>
      <c r="S696" s="273"/>
      <c r="T696" s="274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T696" s="275" t="s">
        <v>243</v>
      </c>
      <c r="AU696" s="275" t="s">
        <v>85</v>
      </c>
      <c r="AV696" s="15" t="s">
        <v>209</v>
      </c>
      <c r="AW696" s="15" t="s">
        <v>32</v>
      </c>
      <c r="AX696" s="15" t="s">
        <v>83</v>
      </c>
      <c r="AY696" s="275" t="s">
        <v>203</v>
      </c>
    </row>
    <row r="697" s="2" customFormat="1" ht="24.15" customHeight="1">
      <c r="A697" s="39"/>
      <c r="B697" s="40"/>
      <c r="C697" s="229" t="s">
        <v>1041</v>
      </c>
      <c r="D697" s="229" t="s">
        <v>205</v>
      </c>
      <c r="E697" s="230" t="s">
        <v>2955</v>
      </c>
      <c r="F697" s="231" t="s">
        <v>2956</v>
      </c>
      <c r="G697" s="232" t="s">
        <v>213</v>
      </c>
      <c r="H697" s="233">
        <v>35.875</v>
      </c>
      <c r="I697" s="234"/>
      <c r="J697" s="235">
        <f>ROUND(I697*H697,2)</f>
        <v>0</v>
      </c>
      <c r="K697" s="236"/>
      <c r="L697" s="45"/>
      <c r="M697" s="237" t="s">
        <v>1</v>
      </c>
      <c r="N697" s="238" t="s">
        <v>41</v>
      </c>
      <c r="O697" s="92"/>
      <c r="P697" s="239">
        <f>O697*H697</f>
        <v>0</v>
      </c>
      <c r="Q697" s="239">
        <v>0</v>
      </c>
      <c r="R697" s="239">
        <f>Q697*H697</f>
        <v>0</v>
      </c>
      <c r="S697" s="239">
        <v>0.040000000000000001</v>
      </c>
      <c r="T697" s="240">
        <f>S697*H697</f>
        <v>1.4350000000000001</v>
      </c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R697" s="241" t="s">
        <v>277</v>
      </c>
      <c r="AT697" s="241" t="s">
        <v>205</v>
      </c>
      <c r="AU697" s="241" t="s">
        <v>85</v>
      </c>
      <c r="AY697" s="18" t="s">
        <v>203</v>
      </c>
      <c r="BE697" s="242">
        <f>IF(N697="základní",J697,0)</f>
        <v>0</v>
      </c>
      <c r="BF697" s="242">
        <f>IF(N697="snížená",J697,0)</f>
        <v>0</v>
      </c>
      <c r="BG697" s="242">
        <f>IF(N697="zákl. přenesená",J697,0)</f>
        <v>0</v>
      </c>
      <c r="BH697" s="242">
        <f>IF(N697="sníž. přenesená",J697,0)</f>
        <v>0</v>
      </c>
      <c r="BI697" s="242">
        <f>IF(N697="nulová",J697,0)</f>
        <v>0</v>
      </c>
      <c r="BJ697" s="18" t="s">
        <v>83</v>
      </c>
      <c r="BK697" s="242">
        <f>ROUND(I697*H697,2)</f>
        <v>0</v>
      </c>
      <c r="BL697" s="18" t="s">
        <v>277</v>
      </c>
      <c r="BM697" s="241" t="s">
        <v>2957</v>
      </c>
    </row>
    <row r="698" s="14" customFormat="1">
      <c r="A698" s="14"/>
      <c r="B698" s="254"/>
      <c r="C698" s="255"/>
      <c r="D698" s="245" t="s">
        <v>243</v>
      </c>
      <c r="E698" s="256" t="s">
        <v>1</v>
      </c>
      <c r="F698" s="257" t="s">
        <v>2958</v>
      </c>
      <c r="G698" s="255"/>
      <c r="H698" s="258">
        <v>35.875</v>
      </c>
      <c r="I698" s="259"/>
      <c r="J698" s="255"/>
      <c r="K698" s="255"/>
      <c r="L698" s="260"/>
      <c r="M698" s="261"/>
      <c r="N698" s="262"/>
      <c r="O698" s="262"/>
      <c r="P698" s="262"/>
      <c r="Q698" s="262"/>
      <c r="R698" s="262"/>
      <c r="S698" s="262"/>
      <c r="T698" s="263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64" t="s">
        <v>243</v>
      </c>
      <c r="AU698" s="264" t="s">
        <v>85</v>
      </c>
      <c r="AV698" s="14" t="s">
        <v>85</v>
      </c>
      <c r="AW698" s="14" t="s">
        <v>32</v>
      </c>
      <c r="AX698" s="14" t="s">
        <v>76</v>
      </c>
      <c r="AY698" s="264" t="s">
        <v>203</v>
      </c>
    </row>
    <row r="699" s="15" customFormat="1">
      <c r="A699" s="15"/>
      <c r="B699" s="265"/>
      <c r="C699" s="266"/>
      <c r="D699" s="245" t="s">
        <v>243</v>
      </c>
      <c r="E699" s="267" t="s">
        <v>1</v>
      </c>
      <c r="F699" s="268" t="s">
        <v>247</v>
      </c>
      <c r="G699" s="266"/>
      <c r="H699" s="269">
        <v>35.875</v>
      </c>
      <c r="I699" s="270"/>
      <c r="J699" s="266"/>
      <c r="K699" s="266"/>
      <c r="L699" s="271"/>
      <c r="M699" s="272"/>
      <c r="N699" s="273"/>
      <c r="O699" s="273"/>
      <c r="P699" s="273"/>
      <c r="Q699" s="273"/>
      <c r="R699" s="273"/>
      <c r="S699" s="273"/>
      <c r="T699" s="274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T699" s="275" t="s">
        <v>243</v>
      </c>
      <c r="AU699" s="275" t="s">
        <v>85</v>
      </c>
      <c r="AV699" s="15" t="s">
        <v>209</v>
      </c>
      <c r="AW699" s="15" t="s">
        <v>32</v>
      </c>
      <c r="AX699" s="15" t="s">
        <v>83</v>
      </c>
      <c r="AY699" s="275" t="s">
        <v>203</v>
      </c>
    </row>
    <row r="700" s="2" customFormat="1" ht="24.15" customHeight="1">
      <c r="A700" s="39"/>
      <c r="B700" s="40"/>
      <c r="C700" s="229" t="s">
        <v>1045</v>
      </c>
      <c r="D700" s="229" t="s">
        <v>205</v>
      </c>
      <c r="E700" s="230" t="s">
        <v>699</v>
      </c>
      <c r="F700" s="231" t="s">
        <v>700</v>
      </c>
      <c r="G700" s="232" t="s">
        <v>620</v>
      </c>
      <c r="H700" s="280"/>
      <c r="I700" s="234"/>
      <c r="J700" s="235">
        <f>ROUND(I700*H700,2)</f>
        <v>0</v>
      </c>
      <c r="K700" s="236"/>
      <c r="L700" s="45"/>
      <c r="M700" s="237" t="s">
        <v>1</v>
      </c>
      <c r="N700" s="238" t="s">
        <v>41</v>
      </c>
      <c r="O700" s="92"/>
      <c r="P700" s="239">
        <f>O700*H700</f>
        <v>0</v>
      </c>
      <c r="Q700" s="239">
        <v>0</v>
      </c>
      <c r="R700" s="239">
        <f>Q700*H700</f>
        <v>0</v>
      </c>
      <c r="S700" s="239">
        <v>0</v>
      </c>
      <c r="T700" s="240">
        <f>S700*H700</f>
        <v>0</v>
      </c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R700" s="241" t="s">
        <v>277</v>
      </c>
      <c r="AT700" s="241" t="s">
        <v>205</v>
      </c>
      <c r="AU700" s="241" t="s">
        <v>85</v>
      </c>
      <c r="AY700" s="18" t="s">
        <v>203</v>
      </c>
      <c r="BE700" s="242">
        <f>IF(N700="základní",J700,0)</f>
        <v>0</v>
      </c>
      <c r="BF700" s="242">
        <f>IF(N700="snížená",J700,0)</f>
        <v>0</v>
      </c>
      <c r="BG700" s="242">
        <f>IF(N700="zákl. přenesená",J700,0)</f>
        <v>0</v>
      </c>
      <c r="BH700" s="242">
        <f>IF(N700="sníž. přenesená",J700,0)</f>
        <v>0</v>
      </c>
      <c r="BI700" s="242">
        <f>IF(N700="nulová",J700,0)</f>
        <v>0</v>
      </c>
      <c r="BJ700" s="18" t="s">
        <v>83</v>
      </c>
      <c r="BK700" s="242">
        <f>ROUND(I700*H700,2)</f>
        <v>0</v>
      </c>
      <c r="BL700" s="18" t="s">
        <v>277</v>
      </c>
      <c r="BM700" s="241" t="s">
        <v>701</v>
      </c>
    </row>
    <row r="701" s="12" customFormat="1" ht="22.8" customHeight="1">
      <c r="A701" s="12"/>
      <c r="B701" s="213"/>
      <c r="C701" s="214"/>
      <c r="D701" s="215" t="s">
        <v>75</v>
      </c>
      <c r="E701" s="227" t="s">
        <v>702</v>
      </c>
      <c r="F701" s="227" t="s">
        <v>703</v>
      </c>
      <c r="G701" s="214"/>
      <c r="H701" s="214"/>
      <c r="I701" s="217"/>
      <c r="J701" s="228">
        <f>BK701</f>
        <v>0</v>
      </c>
      <c r="K701" s="214"/>
      <c r="L701" s="219"/>
      <c r="M701" s="220"/>
      <c r="N701" s="221"/>
      <c r="O701" s="221"/>
      <c r="P701" s="222">
        <f>SUM(P702:P758)</f>
        <v>0</v>
      </c>
      <c r="Q701" s="221"/>
      <c r="R701" s="222">
        <f>SUM(R702:R758)</f>
        <v>12.519009140000001</v>
      </c>
      <c r="S701" s="221"/>
      <c r="T701" s="223">
        <f>SUM(T702:T758)</f>
        <v>7.2881250000000009</v>
      </c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R701" s="224" t="s">
        <v>85</v>
      </c>
      <c r="AT701" s="225" t="s">
        <v>75</v>
      </c>
      <c r="AU701" s="225" t="s">
        <v>83</v>
      </c>
      <c r="AY701" s="224" t="s">
        <v>203</v>
      </c>
      <c r="BK701" s="226">
        <f>SUM(BK702:BK758)</f>
        <v>0</v>
      </c>
    </row>
    <row r="702" s="2" customFormat="1" ht="33" customHeight="1">
      <c r="A702" s="39"/>
      <c r="B702" s="40"/>
      <c r="C702" s="229" t="s">
        <v>1049</v>
      </c>
      <c r="D702" s="229" t="s">
        <v>205</v>
      </c>
      <c r="E702" s="230" t="s">
        <v>704</v>
      </c>
      <c r="F702" s="231" t="s">
        <v>705</v>
      </c>
      <c r="G702" s="232" t="s">
        <v>213</v>
      </c>
      <c r="H702" s="233">
        <v>125.592</v>
      </c>
      <c r="I702" s="234"/>
      <c r="J702" s="235">
        <f>ROUND(I702*H702,2)</f>
        <v>0</v>
      </c>
      <c r="K702" s="236"/>
      <c r="L702" s="45"/>
      <c r="M702" s="237" t="s">
        <v>1</v>
      </c>
      <c r="N702" s="238" t="s">
        <v>41</v>
      </c>
      <c r="O702" s="92"/>
      <c r="P702" s="239">
        <f>O702*H702</f>
        <v>0</v>
      </c>
      <c r="Q702" s="239">
        <v>0</v>
      </c>
      <c r="R702" s="239">
        <f>Q702*H702</f>
        <v>0</v>
      </c>
      <c r="S702" s="239">
        <v>0</v>
      </c>
      <c r="T702" s="240">
        <f>S702*H702</f>
        <v>0</v>
      </c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R702" s="241" t="s">
        <v>277</v>
      </c>
      <c r="AT702" s="241" t="s">
        <v>205</v>
      </c>
      <c r="AU702" s="241" t="s">
        <v>85</v>
      </c>
      <c r="AY702" s="18" t="s">
        <v>203</v>
      </c>
      <c r="BE702" s="242">
        <f>IF(N702="základní",J702,0)</f>
        <v>0</v>
      </c>
      <c r="BF702" s="242">
        <f>IF(N702="snížená",J702,0)</f>
        <v>0</v>
      </c>
      <c r="BG702" s="242">
        <f>IF(N702="zákl. přenesená",J702,0)</f>
        <v>0</v>
      </c>
      <c r="BH702" s="242">
        <f>IF(N702="sníž. přenesená",J702,0)</f>
        <v>0</v>
      </c>
      <c r="BI702" s="242">
        <f>IF(N702="nulová",J702,0)</f>
        <v>0</v>
      </c>
      <c r="BJ702" s="18" t="s">
        <v>83</v>
      </c>
      <c r="BK702" s="242">
        <f>ROUND(I702*H702,2)</f>
        <v>0</v>
      </c>
      <c r="BL702" s="18" t="s">
        <v>277</v>
      </c>
      <c r="BM702" s="241" t="s">
        <v>706</v>
      </c>
    </row>
    <row r="703" s="2" customFormat="1" ht="21.75" customHeight="1">
      <c r="A703" s="39"/>
      <c r="B703" s="40"/>
      <c r="C703" s="229" t="s">
        <v>1053</v>
      </c>
      <c r="D703" s="229" t="s">
        <v>205</v>
      </c>
      <c r="E703" s="230" t="s">
        <v>709</v>
      </c>
      <c r="F703" s="231" t="s">
        <v>710</v>
      </c>
      <c r="G703" s="232" t="s">
        <v>213</v>
      </c>
      <c r="H703" s="233">
        <v>251.184</v>
      </c>
      <c r="I703" s="234"/>
      <c r="J703" s="235">
        <f>ROUND(I703*H703,2)</f>
        <v>0</v>
      </c>
      <c r="K703" s="236"/>
      <c r="L703" s="45"/>
      <c r="M703" s="237" t="s">
        <v>1</v>
      </c>
      <c r="N703" s="238" t="s">
        <v>41</v>
      </c>
      <c r="O703" s="92"/>
      <c r="P703" s="239">
        <f>O703*H703</f>
        <v>0</v>
      </c>
      <c r="Q703" s="239">
        <v>0.00020000000000000001</v>
      </c>
      <c r="R703" s="239">
        <f>Q703*H703</f>
        <v>0.050236800000000005</v>
      </c>
      <c r="S703" s="239">
        <v>0</v>
      </c>
      <c r="T703" s="240">
        <f>S703*H703</f>
        <v>0</v>
      </c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R703" s="241" t="s">
        <v>277</v>
      </c>
      <c r="AT703" s="241" t="s">
        <v>205</v>
      </c>
      <c r="AU703" s="241" t="s">
        <v>85</v>
      </c>
      <c r="AY703" s="18" t="s">
        <v>203</v>
      </c>
      <c r="BE703" s="242">
        <f>IF(N703="základní",J703,0)</f>
        <v>0</v>
      </c>
      <c r="BF703" s="242">
        <f>IF(N703="snížená",J703,0)</f>
        <v>0</v>
      </c>
      <c r="BG703" s="242">
        <f>IF(N703="zákl. přenesená",J703,0)</f>
        <v>0</v>
      </c>
      <c r="BH703" s="242">
        <f>IF(N703="sníž. přenesená",J703,0)</f>
        <v>0</v>
      </c>
      <c r="BI703" s="242">
        <f>IF(N703="nulová",J703,0)</f>
        <v>0</v>
      </c>
      <c r="BJ703" s="18" t="s">
        <v>83</v>
      </c>
      <c r="BK703" s="242">
        <f>ROUND(I703*H703,2)</f>
        <v>0</v>
      </c>
      <c r="BL703" s="18" t="s">
        <v>277</v>
      </c>
      <c r="BM703" s="241" t="s">
        <v>711</v>
      </c>
    </row>
    <row r="704" s="14" customFormat="1">
      <c r="A704" s="14"/>
      <c r="B704" s="254"/>
      <c r="C704" s="255"/>
      <c r="D704" s="245" t="s">
        <v>243</v>
      </c>
      <c r="E704" s="255"/>
      <c r="F704" s="257" t="s">
        <v>2959</v>
      </c>
      <c r="G704" s="255"/>
      <c r="H704" s="258">
        <v>251.184</v>
      </c>
      <c r="I704" s="259"/>
      <c r="J704" s="255"/>
      <c r="K704" s="255"/>
      <c r="L704" s="260"/>
      <c r="M704" s="261"/>
      <c r="N704" s="262"/>
      <c r="O704" s="262"/>
      <c r="P704" s="262"/>
      <c r="Q704" s="262"/>
      <c r="R704" s="262"/>
      <c r="S704" s="262"/>
      <c r="T704" s="263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64" t="s">
        <v>243</v>
      </c>
      <c r="AU704" s="264" t="s">
        <v>85</v>
      </c>
      <c r="AV704" s="14" t="s">
        <v>85</v>
      </c>
      <c r="AW704" s="14" t="s">
        <v>4</v>
      </c>
      <c r="AX704" s="14" t="s">
        <v>83</v>
      </c>
      <c r="AY704" s="264" t="s">
        <v>203</v>
      </c>
    </row>
    <row r="705" s="2" customFormat="1" ht="16.5" customHeight="1">
      <c r="A705" s="39"/>
      <c r="B705" s="40"/>
      <c r="C705" s="229" t="s">
        <v>1057</v>
      </c>
      <c r="D705" s="229" t="s">
        <v>205</v>
      </c>
      <c r="E705" s="230" t="s">
        <v>713</v>
      </c>
      <c r="F705" s="231" t="s">
        <v>714</v>
      </c>
      <c r="G705" s="232" t="s">
        <v>213</v>
      </c>
      <c r="H705" s="233">
        <v>251.184</v>
      </c>
      <c r="I705" s="234"/>
      <c r="J705" s="235">
        <f>ROUND(I705*H705,2)</f>
        <v>0</v>
      </c>
      <c r="K705" s="236"/>
      <c r="L705" s="45"/>
      <c r="M705" s="237" t="s">
        <v>1</v>
      </c>
      <c r="N705" s="238" t="s">
        <v>41</v>
      </c>
      <c r="O705" s="92"/>
      <c r="P705" s="239">
        <f>O705*H705</f>
        <v>0</v>
      </c>
      <c r="Q705" s="239">
        <v>0</v>
      </c>
      <c r="R705" s="239">
        <f>Q705*H705</f>
        <v>0</v>
      </c>
      <c r="S705" s="239">
        <v>0</v>
      </c>
      <c r="T705" s="240">
        <f>S705*H705</f>
        <v>0</v>
      </c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R705" s="241" t="s">
        <v>277</v>
      </c>
      <c r="AT705" s="241" t="s">
        <v>205</v>
      </c>
      <c r="AU705" s="241" t="s">
        <v>85</v>
      </c>
      <c r="AY705" s="18" t="s">
        <v>203</v>
      </c>
      <c r="BE705" s="242">
        <f>IF(N705="základní",J705,0)</f>
        <v>0</v>
      </c>
      <c r="BF705" s="242">
        <f>IF(N705="snížená",J705,0)</f>
        <v>0</v>
      </c>
      <c r="BG705" s="242">
        <f>IF(N705="zákl. přenesená",J705,0)</f>
        <v>0</v>
      </c>
      <c r="BH705" s="242">
        <f>IF(N705="sníž. přenesená",J705,0)</f>
        <v>0</v>
      </c>
      <c r="BI705" s="242">
        <f>IF(N705="nulová",J705,0)</f>
        <v>0</v>
      </c>
      <c r="BJ705" s="18" t="s">
        <v>83</v>
      </c>
      <c r="BK705" s="242">
        <f>ROUND(I705*H705,2)</f>
        <v>0</v>
      </c>
      <c r="BL705" s="18" t="s">
        <v>277</v>
      </c>
      <c r="BM705" s="241" t="s">
        <v>715</v>
      </c>
    </row>
    <row r="706" s="2" customFormat="1" ht="16.5" customHeight="1">
      <c r="A706" s="39"/>
      <c r="B706" s="40"/>
      <c r="C706" s="281" t="s">
        <v>1061</v>
      </c>
      <c r="D706" s="281" t="s">
        <v>643</v>
      </c>
      <c r="E706" s="282" t="s">
        <v>717</v>
      </c>
      <c r="F706" s="283" t="s">
        <v>718</v>
      </c>
      <c r="G706" s="284" t="s">
        <v>213</v>
      </c>
      <c r="H706" s="285">
        <v>276.30200000000002</v>
      </c>
      <c r="I706" s="286"/>
      <c r="J706" s="287">
        <f>ROUND(I706*H706,2)</f>
        <v>0</v>
      </c>
      <c r="K706" s="288"/>
      <c r="L706" s="289"/>
      <c r="M706" s="290" t="s">
        <v>1</v>
      </c>
      <c r="N706" s="291" t="s">
        <v>41</v>
      </c>
      <c r="O706" s="92"/>
      <c r="P706" s="239">
        <f>O706*H706</f>
        <v>0</v>
      </c>
      <c r="Q706" s="239">
        <v>0.00017000000000000001</v>
      </c>
      <c r="R706" s="239">
        <f>Q706*H706</f>
        <v>0.046971340000000007</v>
      </c>
      <c r="S706" s="239">
        <v>0</v>
      </c>
      <c r="T706" s="240">
        <f>S706*H706</f>
        <v>0</v>
      </c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R706" s="241" t="s">
        <v>214</v>
      </c>
      <c r="AT706" s="241" t="s">
        <v>643</v>
      </c>
      <c r="AU706" s="241" t="s">
        <v>85</v>
      </c>
      <c r="AY706" s="18" t="s">
        <v>203</v>
      </c>
      <c r="BE706" s="242">
        <f>IF(N706="základní",J706,0)</f>
        <v>0</v>
      </c>
      <c r="BF706" s="242">
        <f>IF(N706="snížená",J706,0)</f>
        <v>0</v>
      </c>
      <c r="BG706" s="242">
        <f>IF(N706="zákl. přenesená",J706,0)</f>
        <v>0</v>
      </c>
      <c r="BH706" s="242">
        <f>IF(N706="sníž. přenesená",J706,0)</f>
        <v>0</v>
      </c>
      <c r="BI706" s="242">
        <f>IF(N706="nulová",J706,0)</f>
        <v>0</v>
      </c>
      <c r="BJ706" s="18" t="s">
        <v>83</v>
      </c>
      <c r="BK706" s="242">
        <f>ROUND(I706*H706,2)</f>
        <v>0</v>
      </c>
      <c r="BL706" s="18" t="s">
        <v>277</v>
      </c>
      <c r="BM706" s="241" t="s">
        <v>719</v>
      </c>
    </row>
    <row r="707" s="14" customFormat="1">
      <c r="A707" s="14"/>
      <c r="B707" s="254"/>
      <c r="C707" s="255"/>
      <c r="D707" s="245" t="s">
        <v>243</v>
      </c>
      <c r="E707" s="255"/>
      <c r="F707" s="257" t="s">
        <v>2960</v>
      </c>
      <c r="G707" s="255"/>
      <c r="H707" s="258">
        <v>276.30200000000002</v>
      </c>
      <c r="I707" s="259"/>
      <c r="J707" s="255"/>
      <c r="K707" s="255"/>
      <c r="L707" s="260"/>
      <c r="M707" s="261"/>
      <c r="N707" s="262"/>
      <c r="O707" s="262"/>
      <c r="P707" s="262"/>
      <c r="Q707" s="262"/>
      <c r="R707" s="262"/>
      <c r="S707" s="262"/>
      <c r="T707" s="263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64" t="s">
        <v>243</v>
      </c>
      <c r="AU707" s="264" t="s">
        <v>85</v>
      </c>
      <c r="AV707" s="14" t="s">
        <v>85</v>
      </c>
      <c r="AW707" s="14" t="s">
        <v>4</v>
      </c>
      <c r="AX707" s="14" t="s">
        <v>83</v>
      </c>
      <c r="AY707" s="264" t="s">
        <v>203</v>
      </c>
    </row>
    <row r="708" s="2" customFormat="1" ht="24.15" customHeight="1">
      <c r="A708" s="39"/>
      <c r="B708" s="40"/>
      <c r="C708" s="229" t="s">
        <v>359</v>
      </c>
      <c r="D708" s="229" t="s">
        <v>205</v>
      </c>
      <c r="E708" s="230" t="s">
        <v>721</v>
      </c>
      <c r="F708" s="231" t="s">
        <v>722</v>
      </c>
      <c r="G708" s="232" t="s">
        <v>213</v>
      </c>
      <c r="H708" s="233">
        <v>251.184</v>
      </c>
      <c r="I708" s="234"/>
      <c r="J708" s="235">
        <f>ROUND(I708*H708,2)</f>
        <v>0</v>
      </c>
      <c r="K708" s="236"/>
      <c r="L708" s="45"/>
      <c r="M708" s="237" t="s">
        <v>1</v>
      </c>
      <c r="N708" s="238" t="s">
        <v>41</v>
      </c>
      <c r="O708" s="92"/>
      <c r="P708" s="239">
        <f>O708*H708</f>
        <v>0</v>
      </c>
      <c r="Q708" s="239">
        <v>0.0014</v>
      </c>
      <c r="R708" s="239">
        <f>Q708*H708</f>
        <v>0.35165760000000001</v>
      </c>
      <c r="S708" s="239">
        <v>0</v>
      </c>
      <c r="T708" s="240">
        <f>S708*H708</f>
        <v>0</v>
      </c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R708" s="241" t="s">
        <v>277</v>
      </c>
      <c r="AT708" s="241" t="s">
        <v>205</v>
      </c>
      <c r="AU708" s="241" t="s">
        <v>85</v>
      </c>
      <c r="AY708" s="18" t="s">
        <v>203</v>
      </c>
      <c r="BE708" s="242">
        <f>IF(N708="základní",J708,0)</f>
        <v>0</v>
      </c>
      <c r="BF708" s="242">
        <f>IF(N708="snížená",J708,0)</f>
        <v>0</v>
      </c>
      <c r="BG708" s="242">
        <f>IF(N708="zákl. přenesená",J708,0)</f>
        <v>0</v>
      </c>
      <c r="BH708" s="242">
        <f>IF(N708="sníž. přenesená",J708,0)</f>
        <v>0</v>
      </c>
      <c r="BI708" s="242">
        <f>IF(N708="nulová",J708,0)</f>
        <v>0</v>
      </c>
      <c r="BJ708" s="18" t="s">
        <v>83</v>
      </c>
      <c r="BK708" s="242">
        <f>ROUND(I708*H708,2)</f>
        <v>0</v>
      </c>
      <c r="BL708" s="18" t="s">
        <v>277</v>
      </c>
      <c r="BM708" s="241" t="s">
        <v>723</v>
      </c>
    </row>
    <row r="709" s="2" customFormat="1" ht="24.15" customHeight="1">
      <c r="A709" s="39"/>
      <c r="B709" s="40"/>
      <c r="C709" s="229" t="s">
        <v>1068</v>
      </c>
      <c r="D709" s="229" t="s">
        <v>205</v>
      </c>
      <c r="E709" s="230" t="s">
        <v>728</v>
      </c>
      <c r="F709" s="231" t="s">
        <v>729</v>
      </c>
      <c r="G709" s="232" t="s">
        <v>213</v>
      </c>
      <c r="H709" s="233">
        <v>256.39999999999998</v>
      </c>
      <c r="I709" s="234"/>
      <c r="J709" s="235">
        <f>ROUND(I709*H709,2)</f>
        <v>0</v>
      </c>
      <c r="K709" s="236"/>
      <c r="L709" s="45"/>
      <c r="M709" s="237" t="s">
        <v>1</v>
      </c>
      <c r="N709" s="238" t="s">
        <v>41</v>
      </c>
      <c r="O709" s="92"/>
      <c r="P709" s="239">
        <f>O709*H709</f>
        <v>0</v>
      </c>
      <c r="Q709" s="239">
        <v>0.01379</v>
      </c>
      <c r="R709" s="239">
        <f>Q709*H709</f>
        <v>3.5357559999999997</v>
      </c>
      <c r="S709" s="239">
        <v>0</v>
      </c>
      <c r="T709" s="240">
        <f>S709*H709</f>
        <v>0</v>
      </c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R709" s="241" t="s">
        <v>277</v>
      </c>
      <c r="AT709" s="241" t="s">
        <v>205</v>
      </c>
      <c r="AU709" s="241" t="s">
        <v>85</v>
      </c>
      <c r="AY709" s="18" t="s">
        <v>203</v>
      </c>
      <c r="BE709" s="242">
        <f>IF(N709="základní",J709,0)</f>
        <v>0</v>
      </c>
      <c r="BF709" s="242">
        <f>IF(N709="snížená",J709,0)</f>
        <v>0</v>
      </c>
      <c r="BG709" s="242">
        <f>IF(N709="zákl. přenesená",J709,0)</f>
        <v>0</v>
      </c>
      <c r="BH709" s="242">
        <f>IF(N709="sníž. přenesená",J709,0)</f>
        <v>0</v>
      </c>
      <c r="BI709" s="242">
        <f>IF(N709="nulová",J709,0)</f>
        <v>0</v>
      </c>
      <c r="BJ709" s="18" t="s">
        <v>83</v>
      </c>
      <c r="BK709" s="242">
        <f>ROUND(I709*H709,2)</f>
        <v>0</v>
      </c>
      <c r="BL709" s="18" t="s">
        <v>277</v>
      </c>
      <c r="BM709" s="241" t="s">
        <v>730</v>
      </c>
    </row>
    <row r="710" s="2" customFormat="1">
      <c r="A710" s="39"/>
      <c r="B710" s="40"/>
      <c r="C710" s="41"/>
      <c r="D710" s="245" t="s">
        <v>474</v>
      </c>
      <c r="E710" s="41"/>
      <c r="F710" s="276" t="s">
        <v>731</v>
      </c>
      <c r="G710" s="41"/>
      <c r="H710" s="41"/>
      <c r="I710" s="277"/>
      <c r="J710" s="41"/>
      <c r="K710" s="41"/>
      <c r="L710" s="45"/>
      <c r="M710" s="278"/>
      <c r="N710" s="279"/>
      <c r="O710" s="92"/>
      <c r="P710" s="92"/>
      <c r="Q710" s="92"/>
      <c r="R710" s="92"/>
      <c r="S710" s="92"/>
      <c r="T710" s="93"/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T710" s="18" t="s">
        <v>474</v>
      </c>
      <c r="AU710" s="18" t="s">
        <v>85</v>
      </c>
    </row>
    <row r="711" s="2" customFormat="1" ht="24.15" customHeight="1">
      <c r="A711" s="39"/>
      <c r="B711" s="40"/>
      <c r="C711" s="229" t="s">
        <v>1072</v>
      </c>
      <c r="D711" s="229" t="s">
        <v>205</v>
      </c>
      <c r="E711" s="230" t="s">
        <v>733</v>
      </c>
      <c r="F711" s="231" t="s">
        <v>734</v>
      </c>
      <c r="G711" s="232" t="s">
        <v>213</v>
      </c>
      <c r="H711" s="233">
        <v>94.900000000000006</v>
      </c>
      <c r="I711" s="234"/>
      <c r="J711" s="235">
        <f>ROUND(I711*H711,2)</f>
        <v>0</v>
      </c>
      <c r="K711" s="236"/>
      <c r="L711" s="45"/>
      <c r="M711" s="237" t="s">
        <v>1</v>
      </c>
      <c r="N711" s="238" t="s">
        <v>41</v>
      </c>
      <c r="O711" s="92"/>
      <c r="P711" s="239">
        <f>O711*H711</f>
        <v>0</v>
      </c>
      <c r="Q711" s="239">
        <v>0.0118</v>
      </c>
      <c r="R711" s="239">
        <f>Q711*H711</f>
        <v>1.11982</v>
      </c>
      <c r="S711" s="239">
        <v>0</v>
      </c>
      <c r="T711" s="240">
        <f>S711*H711</f>
        <v>0</v>
      </c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R711" s="241" t="s">
        <v>277</v>
      </c>
      <c r="AT711" s="241" t="s">
        <v>205</v>
      </c>
      <c r="AU711" s="241" t="s">
        <v>85</v>
      </c>
      <c r="AY711" s="18" t="s">
        <v>203</v>
      </c>
      <c r="BE711" s="242">
        <f>IF(N711="základní",J711,0)</f>
        <v>0</v>
      </c>
      <c r="BF711" s="242">
        <f>IF(N711="snížená",J711,0)</f>
        <v>0</v>
      </c>
      <c r="BG711" s="242">
        <f>IF(N711="zákl. přenesená",J711,0)</f>
        <v>0</v>
      </c>
      <c r="BH711" s="242">
        <f>IF(N711="sníž. přenesená",J711,0)</f>
        <v>0</v>
      </c>
      <c r="BI711" s="242">
        <f>IF(N711="nulová",J711,0)</f>
        <v>0</v>
      </c>
      <c r="BJ711" s="18" t="s">
        <v>83</v>
      </c>
      <c r="BK711" s="242">
        <f>ROUND(I711*H711,2)</f>
        <v>0</v>
      </c>
      <c r="BL711" s="18" t="s">
        <v>277</v>
      </c>
      <c r="BM711" s="241" t="s">
        <v>735</v>
      </c>
    </row>
    <row r="712" s="2" customFormat="1">
      <c r="A712" s="39"/>
      <c r="B712" s="40"/>
      <c r="C712" s="41"/>
      <c r="D712" s="245" t="s">
        <v>474</v>
      </c>
      <c r="E712" s="41"/>
      <c r="F712" s="276" t="s">
        <v>731</v>
      </c>
      <c r="G712" s="41"/>
      <c r="H712" s="41"/>
      <c r="I712" s="277"/>
      <c r="J712" s="41"/>
      <c r="K712" s="41"/>
      <c r="L712" s="45"/>
      <c r="M712" s="278"/>
      <c r="N712" s="279"/>
      <c r="O712" s="92"/>
      <c r="P712" s="92"/>
      <c r="Q712" s="92"/>
      <c r="R712" s="92"/>
      <c r="S712" s="92"/>
      <c r="T712" s="93"/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T712" s="18" t="s">
        <v>474</v>
      </c>
      <c r="AU712" s="18" t="s">
        <v>85</v>
      </c>
    </row>
    <row r="713" s="2" customFormat="1" ht="24.15" customHeight="1">
      <c r="A713" s="39"/>
      <c r="B713" s="40"/>
      <c r="C713" s="229" t="s">
        <v>1076</v>
      </c>
      <c r="D713" s="229" t="s">
        <v>205</v>
      </c>
      <c r="E713" s="230" t="s">
        <v>2961</v>
      </c>
      <c r="F713" s="231" t="s">
        <v>2962</v>
      </c>
      <c r="G713" s="232" t="s">
        <v>213</v>
      </c>
      <c r="H713" s="233">
        <v>51.799999999999997</v>
      </c>
      <c r="I713" s="234"/>
      <c r="J713" s="235">
        <f>ROUND(I713*H713,2)</f>
        <v>0</v>
      </c>
      <c r="K713" s="236"/>
      <c r="L713" s="45"/>
      <c r="M713" s="237" t="s">
        <v>1</v>
      </c>
      <c r="N713" s="238" t="s">
        <v>41</v>
      </c>
      <c r="O713" s="92"/>
      <c r="P713" s="239">
        <f>O713*H713</f>
        <v>0</v>
      </c>
      <c r="Q713" s="239">
        <v>0.013780000000000001</v>
      </c>
      <c r="R713" s="239">
        <f>Q713*H713</f>
        <v>0.71380399999999999</v>
      </c>
      <c r="S713" s="239">
        <v>0</v>
      </c>
      <c r="T713" s="240">
        <f>S713*H713</f>
        <v>0</v>
      </c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R713" s="241" t="s">
        <v>277</v>
      </c>
      <c r="AT713" s="241" t="s">
        <v>205</v>
      </c>
      <c r="AU713" s="241" t="s">
        <v>85</v>
      </c>
      <c r="AY713" s="18" t="s">
        <v>203</v>
      </c>
      <c r="BE713" s="242">
        <f>IF(N713="základní",J713,0)</f>
        <v>0</v>
      </c>
      <c r="BF713" s="242">
        <f>IF(N713="snížená",J713,0)</f>
        <v>0</v>
      </c>
      <c r="BG713" s="242">
        <f>IF(N713="zákl. přenesená",J713,0)</f>
        <v>0</v>
      </c>
      <c r="BH713" s="242">
        <f>IF(N713="sníž. přenesená",J713,0)</f>
        <v>0</v>
      </c>
      <c r="BI713" s="242">
        <f>IF(N713="nulová",J713,0)</f>
        <v>0</v>
      </c>
      <c r="BJ713" s="18" t="s">
        <v>83</v>
      </c>
      <c r="BK713" s="242">
        <f>ROUND(I713*H713,2)</f>
        <v>0</v>
      </c>
      <c r="BL713" s="18" t="s">
        <v>277</v>
      </c>
      <c r="BM713" s="241" t="s">
        <v>2963</v>
      </c>
    </row>
    <row r="714" s="2" customFormat="1">
      <c r="A714" s="39"/>
      <c r="B714" s="40"/>
      <c r="C714" s="41"/>
      <c r="D714" s="245" t="s">
        <v>474</v>
      </c>
      <c r="E714" s="41"/>
      <c r="F714" s="276" t="s">
        <v>731</v>
      </c>
      <c r="G714" s="41"/>
      <c r="H714" s="41"/>
      <c r="I714" s="277"/>
      <c r="J714" s="41"/>
      <c r="K714" s="41"/>
      <c r="L714" s="45"/>
      <c r="M714" s="278"/>
      <c r="N714" s="279"/>
      <c r="O714" s="92"/>
      <c r="P714" s="92"/>
      <c r="Q714" s="92"/>
      <c r="R714" s="92"/>
      <c r="S714" s="92"/>
      <c r="T714" s="93"/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T714" s="18" t="s">
        <v>474</v>
      </c>
      <c r="AU714" s="18" t="s">
        <v>85</v>
      </c>
    </row>
    <row r="715" s="2" customFormat="1" ht="16.5" customHeight="1">
      <c r="A715" s="39"/>
      <c r="B715" s="40"/>
      <c r="C715" s="229" t="s">
        <v>1080</v>
      </c>
      <c r="D715" s="229" t="s">
        <v>205</v>
      </c>
      <c r="E715" s="230" t="s">
        <v>736</v>
      </c>
      <c r="F715" s="231" t="s">
        <v>737</v>
      </c>
      <c r="G715" s="232" t="s">
        <v>213</v>
      </c>
      <c r="H715" s="233">
        <v>226.09999999999999</v>
      </c>
      <c r="I715" s="234"/>
      <c r="J715" s="235">
        <f>ROUND(I715*H715,2)</f>
        <v>0</v>
      </c>
      <c r="K715" s="236"/>
      <c r="L715" s="45"/>
      <c r="M715" s="237" t="s">
        <v>1</v>
      </c>
      <c r="N715" s="238" t="s">
        <v>41</v>
      </c>
      <c r="O715" s="92"/>
      <c r="P715" s="239">
        <f>O715*H715</f>
        <v>0</v>
      </c>
      <c r="Q715" s="239">
        <v>0.00010000000000000001</v>
      </c>
      <c r="R715" s="239">
        <f>Q715*H715</f>
        <v>0.022610000000000002</v>
      </c>
      <c r="S715" s="239">
        <v>0</v>
      </c>
      <c r="T715" s="240">
        <f>S715*H715</f>
        <v>0</v>
      </c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R715" s="241" t="s">
        <v>277</v>
      </c>
      <c r="AT715" s="241" t="s">
        <v>205</v>
      </c>
      <c r="AU715" s="241" t="s">
        <v>85</v>
      </c>
      <c r="AY715" s="18" t="s">
        <v>203</v>
      </c>
      <c r="BE715" s="242">
        <f>IF(N715="základní",J715,0)</f>
        <v>0</v>
      </c>
      <c r="BF715" s="242">
        <f>IF(N715="snížená",J715,0)</f>
        <v>0</v>
      </c>
      <c r="BG715" s="242">
        <f>IF(N715="zákl. přenesená",J715,0)</f>
        <v>0</v>
      </c>
      <c r="BH715" s="242">
        <f>IF(N715="sníž. přenesená",J715,0)</f>
        <v>0</v>
      </c>
      <c r="BI715" s="242">
        <f>IF(N715="nulová",J715,0)</f>
        <v>0</v>
      </c>
      <c r="BJ715" s="18" t="s">
        <v>83</v>
      </c>
      <c r="BK715" s="242">
        <f>ROUND(I715*H715,2)</f>
        <v>0</v>
      </c>
      <c r="BL715" s="18" t="s">
        <v>277</v>
      </c>
      <c r="BM715" s="241" t="s">
        <v>738</v>
      </c>
    </row>
    <row r="716" s="14" customFormat="1">
      <c r="A716" s="14"/>
      <c r="B716" s="254"/>
      <c r="C716" s="255"/>
      <c r="D716" s="245" t="s">
        <v>243</v>
      </c>
      <c r="E716" s="256" t="s">
        <v>1</v>
      </c>
      <c r="F716" s="257" t="s">
        <v>2964</v>
      </c>
      <c r="G716" s="255"/>
      <c r="H716" s="258">
        <v>226.09999999999999</v>
      </c>
      <c r="I716" s="259"/>
      <c r="J716" s="255"/>
      <c r="K716" s="255"/>
      <c r="L716" s="260"/>
      <c r="M716" s="261"/>
      <c r="N716" s="262"/>
      <c r="O716" s="262"/>
      <c r="P716" s="262"/>
      <c r="Q716" s="262"/>
      <c r="R716" s="262"/>
      <c r="S716" s="262"/>
      <c r="T716" s="263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64" t="s">
        <v>243</v>
      </c>
      <c r="AU716" s="264" t="s">
        <v>85</v>
      </c>
      <c r="AV716" s="14" t="s">
        <v>85</v>
      </c>
      <c r="AW716" s="14" t="s">
        <v>32</v>
      </c>
      <c r="AX716" s="14" t="s">
        <v>76</v>
      </c>
      <c r="AY716" s="264" t="s">
        <v>203</v>
      </c>
    </row>
    <row r="717" s="15" customFormat="1">
      <c r="A717" s="15"/>
      <c r="B717" s="265"/>
      <c r="C717" s="266"/>
      <c r="D717" s="245" t="s">
        <v>243</v>
      </c>
      <c r="E717" s="267" t="s">
        <v>1</v>
      </c>
      <c r="F717" s="268" t="s">
        <v>247</v>
      </c>
      <c r="G717" s="266"/>
      <c r="H717" s="269">
        <v>226.09999999999999</v>
      </c>
      <c r="I717" s="270"/>
      <c r="J717" s="266"/>
      <c r="K717" s="266"/>
      <c r="L717" s="271"/>
      <c r="M717" s="272"/>
      <c r="N717" s="273"/>
      <c r="O717" s="273"/>
      <c r="P717" s="273"/>
      <c r="Q717" s="273"/>
      <c r="R717" s="273"/>
      <c r="S717" s="273"/>
      <c r="T717" s="274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T717" s="275" t="s">
        <v>243</v>
      </c>
      <c r="AU717" s="275" t="s">
        <v>85</v>
      </c>
      <c r="AV717" s="15" t="s">
        <v>209</v>
      </c>
      <c r="AW717" s="15" t="s">
        <v>32</v>
      </c>
      <c r="AX717" s="15" t="s">
        <v>83</v>
      </c>
      <c r="AY717" s="275" t="s">
        <v>203</v>
      </c>
    </row>
    <row r="718" s="2" customFormat="1" ht="16.5" customHeight="1">
      <c r="A718" s="39"/>
      <c r="B718" s="40"/>
      <c r="C718" s="229" t="s">
        <v>1084</v>
      </c>
      <c r="D718" s="229" t="s">
        <v>205</v>
      </c>
      <c r="E718" s="230" t="s">
        <v>2965</v>
      </c>
      <c r="F718" s="231" t="s">
        <v>2966</v>
      </c>
      <c r="G718" s="232" t="s">
        <v>213</v>
      </c>
      <c r="H718" s="233">
        <v>1106.2000000000001</v>
      </c>
      <c r="I718" s="234"/>
      <c r="J718" s="235">
        <f>ROUND(I718*H718,2)</f>
        <v>0</v>
      </c>
      <c r="K718" s="236"/>
      <c r="L718" s="45"/>
      <c r="M718" s="237" t="s">
        <v>1</v>
      </c>
      <c r="N718" s="238" t="s">
        <v>41</v>
      </c>
      <c r="O718" s="92"/>
      <c r="P718" s="239">
        <f>O718*H718</f>
        <v>0</v>
      </c>
      <c r="Q718" s="239">
        <v>0</v>
      </c>
      <c r="R718" s="239">
        <f>Q718*H718</f>
        <v>0</v>
      </c>
      <c r="S718" s="239">
        <v>0</v>
      </c>
      <c r="T718" s="240">
        <f>S718*H718</f>
        <v>0</v>
      </c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R718" s="241" t="s">
        <v>277</v>
      </c>
      <c r="AT718" s="241" t="s">
        <v>205</v>
      </c>
      <c r="AU718" s="241" t="s">
        <v>85</v>
      </c>
      <c r="AY718" s="18" t="s">
        <v>203</v>
      </c>
      <c r="BE718" s="242">
        <f>IF(N718="základní",J718,0)</f>
        <v>0</v>
      </c>
      <c r="BF718" s="242">
        <f>IF(N718="snížená",J718,0)</f>
        <v>0</v>
      </c>
      <c r="BG718" s="242">
        <f>IF(N718="zákl. přenesená",J718,0)</f>
        <v>0</v>
      </c>
      <c r="BH718" s="242">
        <f>IF(N718="sníž. přenesená",J718,0)</f>
        <v>0</v>
      </c>
      <c r="BI718" s="242">
        <f>IF(N718="nulová",J718,0)</f>
        <v>0</v>
      </c>
      <c r="BJ718" s="18" t="s">
        <v>83</v>
      </c>
      <c r="BK718" s="242">
        <f>ROUND(I718*H718,2)</f>
        <v>0</v>
      </c>
      <c r="BL718" s="18" t="s">
        <v>277</v>
      </c>
      <c r="BM718" s="241" t="s">
        <v>2967</v>
      </c>
    </row>
    <row r="719" s="14" customFormat="1">
      <c r="A719" s="14"/>
      <c r="B719" s="254"/>
      <c r="C719" s="255"/>
      <c r="D719" s="245" t="s">
        <v>243</v>
      </c>
      <c r="E719" s="256" t="s">
        <v>1</v>
      </c>
      <c r="F719" s="257" t="s">
        <v>2919</v>
      </c>
      <c r="G719" s="255"/>
      <c r="H719" s="258">
        <v>1106.2000000000001</v>
      </c>
      <c r="I719" s="259"/>
      <c r="J719" s="255"/>
      <c r="K719" s="255"/>
      <c r="L719" s="260"/>
      <c r="M719" s="261"/>
      <c r="N719" s="262"/>
      <c r="O719" s="262"/>
      <c r="P719" s="262"/>
      <c r="Q719" s="262"/>
      <c r="R719" s="262"/>
      <c r="S719" s="262"/>
      <c r="T719" s="263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64" t="s">
        <v>243</v>
      </c>
      <c r="AU719" s="264" t="s">
        <v>85</v>
      </c>
      <c r="AV719" s="14" t="s">
        <v>85</v>
      </c>
      <c r="AW719" s="14" t="s">
        <v>32</v>
      </c>
      <c r="AX719" s="14" t="s">
        <v>76</v>
      </c>
      <c r="AY719" s="264" t="s">
        <v>203</v>
      </c>
    </row>
    <row r="720" s="15" customFormat="1">
      <c r="A720" s="15"/>
      <c r="B720" s="265"/>
      <c r="C720" s="266"/>
      <c r="D720" s="245" t="s">
        <v>243</v>
      </c>
      <c r="E720" s="267" t="s">
        <v>1</v>
      </c>
      <c r="F720" s="268" t="s">
        <v>247</v>
      </c>
      <c r="G720" s="266"/>
      <c r="H720" s="269">
        <v>1106.2000000000001</v>
      </c>
      <c r="I720" s="270"/>
      <c r="J720" s="266"/>
      <c r="K720" s="266"/>
      <c r="L720" s="271"/>
      <c r="M720" s="272"/>
      <c r="N720" s="273"/>
      <c r="O720" s="273"/>
      <c r="P720" s="273"/>
      <c r="Q720" s="273"/>
      <c r="R720" s="273"/>
      <c r="S720" s="273"/>
      <c r="T720" s="274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T720" s="275" t="s">
        <v>243</v>
      </c>
      <c r="AU720" s="275" t="s">
        <v>85</v>
      </c>
      <c r="AV720" s="15" t="s">
        <v>209</v>
      </c>
      <c r="AW720" s="15" t="s">
        <v>32</v>
      </c>
      <c r="AX720" s="15" t="s">
        <v>83</v>
      </c>
      <c r="AY720" s="275" t="s">
        <v>203</v>
      </c>
    </row>
    <row r="721" s="2" customFormat="1" ht="16.5" customHeight="1">
      <c r="A721" s="39"/>
      <c r="B721" s="40"/>
      <c r="C721" s="281" t="s">
        <v>363</v>
      </c>
      <c r="D721" s="281" t="s">
        <v>643</v>
      </c>
      <c r="E721" s="282" t="s">
        <v>717</v>
      </c>
      <c r="F721" s="283" t="s">
        <v>718</v>
      </c>
      <c r="G721" s="284" t="s">
        <v>213</v>
      </c>
      <c r="H721" s="285">
        <v>1216.8199999999999</v>
      </c>
      <c r="I721" s="286"/>
      <c r="J721" s="287">
        <f>ROUND(I721*H721,2)</f>
        <v>0</v>
      </c>
      <c r="K721" s="288"/>
      <c r="L721" s="289"/>
      <c r="M721" s="290" t="s">
        <v>1</v>
      </c>
      <c r="N721" s="291" t="s">
        <v>41</v>
      </c>
      <c r="O721" s="92"/>
      <c r="P721" s="239">
        <f>O721*H721</f>
        <v>0</v>
      </c>
      <c r="Q721" s="239">
        <v>0.00017000000000000001</v>
      </c>
      <c r="R721" s="239">
        <f>Q721*H721</f>
        <v>0.2068594</v>
      </c>
      <c r="S721" s="239">
        <v>0</v>
      </c>
      <c r="T721" s="240">
        <f>S721*H721</f>
        <v>0</v>
      </c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R721" s="241" t="s">
        <v>214</v>
      </c>
      <c r="AT721" s="241" t="s">
        <v>643</v>
      </c>
      <c r="AU721" s="241" t="s">
        <v>85</v>
      </c>
      <c r="AY721" s="18" t="s">
        <v>203</v>
      </c>
      <c r="BE721" s="242">
        <f>IF(N721="základní",J721,0)</f>
        <v>0</v>
      </c>
      <c r="BF721" s="242">
        <f>IF(N721="snížená",J721,0)</f>
        <v>0</v>
      </c>
      <c r="BG721" s="242">
        <f>IF(N721="zákl. přenesená",J721,0)</f>
        <v>0</v>
      </c>
      <c r="BH721" s="242">
        <f>IF(N721="sníž. přenesená",J721,0)</f>
        <v>0</v>
      </c>
      <c r="BI721" s="242">
        <f>IF(N721="nulová",J721,0)</f>
        <v>0</v>
      </c>
      <c r="BJ721" s="18" t="s">
        <v>83</v>
      </c>
      <c r="BK721" s="242">
        <f>ROUND(I721*H721,2)</f>
        <v>0</v>
      </c>
      <c r="BL721" s="18" t="s">
        <v>277</v>
      </c>
      <c r="BM721" s="241" t="s">
        <v>2968</v>
      </c>
    </row>
    <row r="722" s="14" customFormat="1">
      <c r="A722" s="14"/>
      <c r="B722" s="254"/>
      <c r="C722" s="255"/>
      <c r="D722" s="245" t="s">
        <v>243</v>
      </c>
      <c r="E722" s="256" t="s">
        <v>1</v>
      </c>
      <c r="F722" s="257" t="s">
        <v>2923</v>
      </c>
      <c r="G722" s="255"/>
      <c r="H722" s="258">
        <v>1216.8199999999999</v>
      </c>
      <c r="I722" s="259"/>
      <c r="J722" s="255"/>
      <c r="K722" s="255"/>
      <c r="L722" s="260"/>
      <c r="M722" s="261"/>
      <c r="N722" s="262"/>
      <c r="O722" s="262"/>
      <c r="P722" s="262"/>
      <c r="Q722" s="262"/>
      <c r="R722" s="262"/>
      <c r="S722" s="262"/>
      <c r="T722" s="263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64" t="s">
        <v>243</v>
      </c>
      <c r="AU722" s="264" t="s">
        <v>85</v>
      </c>
      <c r="AV722" s="14" t="s">
        <v>85</v>
      </c>
      <c r="AW722" s="14" t="s">
        <v>32</v>
      </c>
      <c r="AX722" s="14" t="s">
        <v>76</v>
      </c>
      <c r="AY722" s="264" t="s">
        <v>203</v>
      </c>
    </row>
    <row r="723" s="15" customFormat="1">
      <c r="A723" s="15"/>
      <c r="B723" s="265"/>
      <c r="C723" s="266"/>
      <c r="D723" s="245" t="s">
        <v>243</v>
      </c>
      <c r="E723" s="267" t="s">
        <v>1</v>
      </c>
      <c r="F723" s="268" t="s">
        <v>247</v>
      </c>
      <c r="G723" s="266"/>
      <c r="H723" s="269">
        <v>1216.8199999999999</v>
      </c>
      <c r="I723" s="270"/>
      <c r="J723" s="266"/>
      <c r="K723" s="266"/>
      <c r="L723" s="271"/>
      <c r="M723" s="272"/>
      <c r="N723" s="273"/>
      <c r="O723" s="273"/>
      <c r="P723" s="273"/>
      <c r="Q723" s="273"/>
      <c r="R723" s="273"/>
      <c r="S723" s="273"/>
      <c r="T723" s="274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T723" s="275" t="s">
        <v>243</v>
      </c>
      <c r="AU723" s="275" t="s">
        <v>85</v>
      </c>
      <c r="AV723" s="15" t="s">
        <v>209</v>
      </c>
      <c r="AW723" s="15" t="s">
        <v>32</v>
      </c>
      <c r="AX723" s="15" t="s">
        <v>83</v>
      </c>
      <c r="AY723" s="275" t="s">
        <v>203</v>
      </c>
    </row>
    <row r="724" s="2" customFormat="1" ht="21.75" customHeight="1">
      <c r="A724" s="39"/>
      <c r="B724" s="40"/>
      <c r="C724" s="229" t="s">
        <v>1096</v>
      </c>
      <c r="D724" s="229" t="s">
        <v>205</v>
      </c>
      <c r="E724" s="230" t="s">
        <v>741</v>
      </c>
      <c r="F724" s="231" t="s">
        <v>742</v>
      </c>
      <c r="G724" s="232" t="s">
        <v>213</v>
      </c>
      <c r="H724" s="233">
        <v>226.09999999999999</v>
      </c>
      <c r="I724" s="234"/>
      <c r="J724" s="235">
        <f>ROUND(I724*H724,2)</f>
        <v>0</v>
      </c>
      <c r="K724" s="236"/>
      <c r="L724" s="45"/>
      <c r="M724" s="237" t="s">
        <v>1</v>
      </c>
      <c r="N724" s="238" t="s">
        <v>41</v>
      </c>
      <c r="O724" s="92"/>
      <c r="P724" s="239">
        <f>O724*H724</f>
        <v>0</v>
      </c>
      <c r="Q724" s="239">
        <v>0.00069999999999999999</v>
      </c>
      <c r="R724" s="239">
        <f>Q724*H724</f>
        <v>0.15826999999999999</v>
      </c>
      <c r="S724" s="239">
        <v>0</v>
      </c>
      <c r="T724" s="240">
        <f>S724*H724</f>
        <v>0</v>
      </c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R724" s="241" t="s">
        <v>277</v>
      </c>
      <c r="AT724" s="241" t="s">
        <v>205</v>
      </c>
      <c r="AU724" s="241" t="s">
        <v>85</v>
      </c>
      <c r="AY724" s="18" t="s">
        <v>203</v>
      </c>
      <c r="BE724" s="242">
        <f>IF(N724="základní",J724,0)</f>
        <v>0</v>
      </c>
      <c r="BF724" s="242">
        <f>IF(N724="snížená",J724,0)</f>
        <v>0</v>
      </c>
      <c r="BG724" s="242">
        <f>IF(N724="zákl. přenesená",J724,0)</f>
        <v>0</v>
      </c>
      <c r="BH724" s="242">
        <f>IF(N724="sníž. přenesená",J724,0)</f>
        <v>0</v>
      </c>
      <c r="BI724" s="242">
        <f>IF(N724="nulová",J724,0)</f>
        <v>0</v>
      </c>
      <c r="BJ724" s="18" t="s">
        <v>83</v>
      </c>
      <c r="BK724" s="242">
        <f>ROUND(I724*H724,2)</f>
        <v>0</v>
      </c>
      <c r="BL724" s="18" t="s">
        <v>277</v>
      </c>
      <c r="BM724" s="241" t="s">
        <v>743</v>
      </c>
    </row>
    <row r="725" s="2" customFormat="1" ht="24.15" customHeight="1">
      <c r="A725" s="39"/>
      <c r="B725" s="40"/>
      <c r="C725" s="229" t="s">
        <v>367</v>
      </c>
      <c r="D725" s="229" t="s">
        <v>205</v>
      </c>
      <c r="E725" s="230" t="s">
        <v>744</v>
      </c>
      <c r="F725" s="231" t="s">
        <v>745</v>
      </c>
      <c r="G725" s="232" t="s">
        <v>213</v>
      </c>
      <c r="H725" s="233">
        <v>422.5</v>
      </c>
      <c r="I725" s="234"/>
      <c r="J725" s="235">
        <f>ROUND(I725*H725,2)</f>
        <v>0</v>
      </c>
      <c r="K725" s="236"/>
      <c r="L725" s="45"/>
      <c r="M725" s="237" t="s">
        <v>1</v>
      </c>
      <c r="N725" s="238" t="s">
        <v>41</v>
      </c>
      <c r="O725" s="92"/>
      <c r="P725" s="239">
        <f>O725*H725</f>
        <v>0</v>
      </c>
      <c r="Q725" s="239">
        <v>0</v>
      </c>
      <c r="R725" s="239">
        <f>Q725*H725</f>
        <v>0</v>
      </c>
      <c r="S725" s="239">
        <v>0.017250000000000001</v>
      </c>
      <c r="T725" s="240">
        <f>S725*H725</f>
        <v>7.2881250000000009</v>
      </c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R725" s="241" t="s">
        <v>277</v>
      </c>
      <c r="AT725" s="241" t="s">
        <v>205</v>
      </c>
      <c r="AU725" s="241" t="s">
        <v>85</v>
      </c>
      <c r="AY725" s="18" t="s">
        <v>203</v>
      </c>
      <c r="BE725" s="242">
        <f>IF(N725="základní",J725,0)</f>
        <v>0</v>
      </c>
      <c r="BF725" s="242">
        <f>IF(N725="snížená",J725,0)</f>
        <v>0</v>
      </c>
      <c r="BG725" s="242">
        <f>IF(N725="zákl. přenesená",J725,0)</f>
        <v>0</v>
      </c>
      <c r="BH725" s="242">
        <f>IF(N725="sníž. přenesená",J725,0)</f>
        <v>0</v>
      </c>
      <c r="BI725" s="242">
        <f>IF(N725="nulová",J725,0)</f>
        <v>0</v>
      </c>
      <c r="BJ725" s="18" t="s">
        <v>83</v>
      </c>
      <c r="BK725" s="242">
        <f>ROUND(I725*H725,2)</f>
        <v>0</v>
      </c>
      <c r="BL725" s="18" t="s">
        <v>277</v>
      </c>
      <c r="BM725" s="241" t="s">
        <v>746</v>
      </c>
    </row>
    <row r="726" s="14" customFormat="1">
      <c r="A726" s="14"/>
      <c r="B726" s="254"/>
      <c r="C726" s="255"/>
      <c r="D726" s="245" t="s">
        <v>243</v>
      </c>
      <c r="E726" s="256" t="s">
        <v>1</v>
      </c>
      <c r="F726" s="257" t="s">
        <v>628</v>
      </c>
      <c r="G726" s="255"/>
      <c r="H726" s="258">
        <v>422.5</v>
      </c>
      <c r="I726" s="259"/>
      <c r="J726" s="255"/>
      <c r="K726" s="255"/>
      <c r="L726" s="260"/>
      <c r="M726" s="261"/>
      <c r="N726" s="262"/>
      <c r="O726" s="262"/>
      <c r="P726" s="262"/>
      <c r="Q726" s="262"/>
      <c r="R726" s="262"/>
      <c r="S726" s="262"/>
      <c r="T726" s="263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64" t="s">
        <v>243</v>
      </c>
      <c r="AU726" s="264" t="s">
        <v>85</v>
      </c>
      <c r="AV726" s="14" t="s">
        <v>85</v>
      </c>
      <c r="AW726" s="14" t="s">
        <v>32</v>
      </c>
      <c r="AX726" s="14" t="s">
        <v>76</v>
      </c>
      <c r="AY726" s="264" t="s">
        <v>203</v>
      </c>
    </row>
    <row r="727" s="15" customFormat="1">
      <c r="A727" s="15"/>
      <c r="B727" s="265"/>
      <c r="C727" s="266"/>
      <c r="D727" s="245" t="s">
        <v>243</v>
      </c>
      <c r="E727" s="267" t="s">
        <v>1</v>
      </c>
      <c r="F727" s="268" t="s">
        <v>247</v>
      </c>
      <c r="G727" s="266"/>
      <c r="H727" s="269">
        <v>422.5</v>
      </c>
      <c r="I727" s="270"/>
      <c r="J727" s="266"/>
      <c r="K727" s="266"/>
      <c r="L727" s="271"/>
      <c r="M727" s="272"/>
      <c r="N727" s="273"/>
      <c r="O727" s="273"/>
      <c r="P727" s="273"/>
      <c r="Q727" s="273"/>
      <c r="R727" s="273"/>
      <c r="S727" s="273"/>
      <c r="T727" s="274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T727" s="275" t="s">
        <v>243</v>
      </c>
      <c r="AU727" s="275" t="s">
        <v>85</v>
      </c>
      <c r="AV727" s="15" t="s">
        <v>209</v>
      </c>
      <c r="AW727" s="15" t="s">
        <v>32</v>
      </c>
      <c r="AX727" s="15" t="s">
        <v>83</v>
      </c>
      <c r="AY727" s="275" t="s">
        <v>203</v>
      </c>
    </row>
    <row r="728" s="2" customFormat="1" ht="24.15" customHeight="1">
      <c r="A728" s="39"/>
      <c r="B728" s="40"/>
      <c r="C728" s="229" t="s">
        <v>1105</v>
      </c>
      <c r="D728" s="229" t="s">
        <v>205</v>
      </c>
      <c r="E728" s="230" t="s">
        <v>749</v>
      </c>
      <c r="F728" s="231" t="s">
        <v>750</v>
      </c>
      <c r="G728" s="232" t="s">
        <v>213</v>
      </c>
      <c r="H728" s="233">
        <v>423.5</v>
      </c>
      <c r="I728" s="234"/>
      <c r="J728" s="235">
        <f>ROUND(I728*H728,2)</f>
        <v>0</v>
      </c>
      <c r="K728" s="236"/>
      <c r="L728" s="45"/>
      <c r="M728" s="237" t="s">
        <v>1</v>
      </c>
      <c r="N728" s="238" t="s">
        <v>41</v>
      </c>
      <c r="O728" s="92"/>
      <c r="P728" s="239">
        <f>O728*H728</f>
        <v>0</v>
      </c>
      <c r="Q728" s="239">
        <v>0.00125</v>
      </c>
      <c r="R728" s="239">
        <f>Q728*H728</f>
        <v>0.52937500000000004</v>
      </c>
      <c r="S728" s="239">
        <v>0</v>
      </c>
      <c r="T728" s="240">
        <f>S728*H728</f>
        <v>0</v>
      </c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R728" s="241" t="s">
        <v>277</v>
      </c>
      <c r="AT728" s="241" t="s">
        <v>205</v>
      </c>
      <c r="AU728" s="241" t="s">
        <v>85</v>
      </c>
      <c r="AY728" s="18" t="s">
        <v>203</v>
      </c>
      <c r="BE728" s="242">
        <f>IF(N728="základní",J728,0)</f>
        <v>0</v>
      </c>
      <c r="BF728" s="242">
        <f>IF(N728="snížená",J728,0)</f>
        <v>0</v>
      </c>
      <c r="BG728" s="242">
        <f>IF(N728="zákl. přenesená",J728,0)</f>
        <v>0</v>
      </c>
      <c r="BH728" s="242">
        <f>IF(N728="sníž. přenesená",J728,0)</f>
        <v>0</v>
      </c>
      <c r="BI728" s="242">
        <f>IF(N728="nulová",J728,0)</f>
        <v>0</v>
      </c>
      <c r="BJ728" s="18" t="s">
        <v>83</v>
      </c>
      <c r="BK728" s="242">
        <f>ROUND(I728*H728,2)</f>
        <v>0</v>
      </c>
      <c r="BL728" s="18" t="s">
        <v>277</v>
      </c>
      <c r="BM728" s="241" t="s">
        <v>751</v>
      </c>
    </row>
    <row r="729" s="2" customFormat="1" ht="16.5" customHeight="1">
      <c r="A729" s="39"/>
      <c r="B729" s="40"/>
      <c r="C729" s="281" t="s">
        <v>1110</v>
      </c>
      <c r="D729" s="281" t="s">
        <v>643</v>
      </c>
      <c r="E729" s="282" t="s">
        <v>752</v>
      </c>
      <c r="F729" s="283" t="s">
        <v>753</v>
      </c>
      <c r="G729" s="284" t="s">
        <v>213</v>
      </c>
      <c r="H729" s="285">
        <v>465.85000000000002</v>
      </c>
      <c r="I729" s="286"/>
      <c r="J729" s="287">
        <f>ROUND(I729*H729,2)</f>
        <v>0</v>
      </c>
      <c r="K729" s="288"/>
      <c r="L729" s="289"/>
      <c r="M729" s="290" t="s">
        <v>1</v>
      </c>
      <c r="N729" s="291" t="s">
        <v>41</v>
      </c>
      <c r="O729" s="92"/>
      <c r="P729" s="239">
        <f>O729*H729</f>
        <v>0</v>
      </c>
      <c r="Q729" s="239">
        <v>0</v>
      </c>
      <c r="R729" s="239">
        <f>Q729*H729</f>
        <v>0</v>
      </c>
      <c r="S729" s="239">
        <v>0</v>
      </c>
      <c r="T729" s="240">
        <f>S729*H729</f>
        <v>0</v>
      </c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R729" s="241" t="s">
        <v>214</v>
      </c>
      <c r="AT729" s="241" t="s">
        <v>643</v>
      </c>
      <c r="AU729" s="241" t="s">
        <v>85</v>
      </c>
      <c r="AY729" s="18" t="s">
        <v>203</v>
      </c>
      <c r="BE729" s="242">
        <f>IF(N729="základní",J729,0)</f>
        <v>0</v>
      </c>
      <c r="BF729" s="242">
        <f>IF(N729="snížená",J729,0)</f>
        <v>0</v>
      </c>
      <c r="BG729" s="242">
        <f>IF(N729="zákl. přenesená",J729,0)</f>
        <v>0</v>
      </c>
      <c r="BH729" s="242">
        <f>IF(N729="sníž. přenesená",J729,0)</f>
        <v>0</v>
      </c>
      <c r="BI729" s="242">
        <f>IF(N729="nulová",J729,0)</f>
        <v>0</v>
      </c>
      <c r="BJ729" s="18" t="s">
        <v>83</v>
      </c>
      <c r="BK729" s="242">
        <f>ROUND(I729*H729,2)</f>
        <v>0</v>
      </c>
      <c r="BL729" s="18" t="s">
        <v>277</v>
      </c>
      <c r="BM729" s="241" t="s">
        <v>754</v>
      </c>
    </row>
    <row r="730" s="14" customFormat="1">
      <c r="A730" s="14"/>
      <c r="B730" s="254"/>
      <c r="C730" s="255"/>
      <c r="D730" s="245" t="s">
        <v>243</v>
      </c>
      <c r="E730" s="255"/>
      <c r="F730" s="257" t="s">
        <v>2969</v>
      </c>
      <c r="G730" s="255"/>
      <c r="H730" s="258">
        <v>465.85000000000002</v>
      </c>
      <c r="I730" s="259"/>
      <c r="J730" s="255"/>
      <c r="K730" s="255"/>
      <c r="L730" s="260"/>
      <c r="M730" s="261"/>
      <c r="N730" s="262"/>
      <c r="O730" s="262"/>
      <c r="P730" s="262"/>
      <c r="Q730" s="262"/>
      <c r="R730" s="262"/>
      <c r="S730" s="262"/>
      <c r="T730" s="263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64" t="s">
        <v>243</v>
      </c>
      <c r="AU730" s="264" t="s">
        <v>85</v>
      </c>
      <c r="AV730" s="14" t="s">
        <v>85</v>
      </c>
      <c r="AW730" s="14" t="s">
        <v>4</v>
      </c>
      <c r="AX730" s="14" t="s">
        <v>83</v>
      </c>
      <c r="AY730" s="264" t="s">
        <v>203</v>
      </c>
    </row>
    <row r="731" s="2" customFormat="1" ht="24.15" customHeight="1">
      <c r="A731" s="39"/>
      <c r="B731" s="40"/>
      <c r="C731" s="229" t="s">
        <v>1114</v>
      </c>
      <c r="D731" s="229" t="s">
        <v>205</v>
      </c>
      <c r="E731" s="230" t="s">
        <v>2970</v>
      </c>
      <c r="F731" s="231" t="s">
        <v>2971</v>
      </c>
      <c r="G731" s="232" t="s">
        <v>213</v>
      </c>
      <c r="H731" s="233">
        <v>6.2000000000000002</v>
      </c>
      <c r="I731" s="234"/>
      <c r="J731" s="235">
        <f>ROUND(I731*H731,2)</f>
        <v>0</v>
      </c>
      <c r="K731" s="236"/>
      <c r="L731" s="45"/>
      <c r="M731" s="237" t="s">
        <v>1</v>
      </c>
      <c r="N731" s="238" t="s">
        <v>41</v>
      </c>
      <c r="O731" s="92"/>
      <c r="P731" s="239">
        <f>O731*H731</f>
        <v>0</v>
      </c>
      <c r="Q731" s="239">
        <v>0.018720000000000001</v>
      </c>
      <c r="R731" s="239">
        <f>Q731*H731</f>
        <v>0.116064</v>
      </c>
      <c r="S731" s="239">
        <v>0</v>
      </c>
      <c r="T731" s="240">
        <f>S731*H731</f>
        <v>0</v>
      </c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R731" s="241" t="s">
        <v>277</v>
      </c>
      <c r="AT731" s="241" t="s">
        <v>205</v>
      </c>
      <c r="AU731" s="241" t="s">
        <v>85</v>
      </c>
      <c r="AY731" s="18" t="s">
        <v>203</v>
      </c>
      <c r="BE731" s="242">
        <f>IF(N731="základní",J731,0)</f>
        <v>0</v>
      </c>
      <c r="BF731" s="242">
        <f>IF(N731="snížená",J731,0)</f>
        <v>0</v>
      </c>
      <c r="BG731" s="242">
        <f>IF(N731="zákl. přenesená",J731,0)</f>
        <v>0</v>
      </c>
      <c r="BH731" s="242">
        <f>IF(N731="sníž. přenesená",J731,0)</f>
        <v>0</v>
      </c>
      <c r="BI731" s="242">
        <f>IF(N731="nulová",J731,0)</f>
        <v>0</v>
      </c>
      <c r="BJ731" s="18" t="s">
        <v>83</v>
      </c>
      <c r="BK731" s="242">
        <f>ROUND(I731*H731,2)</f>
        <v>0</v>
      </c>
      <c r="BL731" s="18" t="s">
        <v>277</v>
      </c>
      <c r="BM731" s="241" t="s">
        <v>2972</v>
      </c>
    </row>
    <row r="732" s="2" customFormat="1">
      <c r="A732" s="39"/>
      <c r="B732" s="40"/>
      <c r="C732" s="41"/>
      <c r="D732" s="245" t="s">
        <v>474</v>
      </c>
      <c r="E732" s="41"/>
      <c r="F732" s="276" t="s">
        <v>731</v>
      </c>
      <c r="G732" s="41"/>
      <c r="H732" s="41"/>
      <c r="I732" s="277"/>
      <c r="J732" s="41"/>
      <c r="K732" s="41"/>
      <c r="L732" s="45"/>
      <c r="M732" s="278"/>
      <c r="N732" s="279"/>
      <c r="O732" s="92"/>
      <c r="P732" s="92"/>
      <c r="Q732" s="92"/>
      <c r="R732" s="92"/>
      <c r="S732" s="92"/>
      <c r="T732" s="93"/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T732" s="18" t="s">
        <v>474</v>
      </c>
      <c r="AU732" s="18" t="s">
        <v>85</v>
      </c>
    </row>
    <row r="733" s="2" customFormat="1" ht="24.15" customHeight="1">
      <c r="A733" s="39"/>
      <c r="B733" s="40"/>
      <c r="C733" s="229" t="s">
        <v>377</v>
      </c>
      <c r="D733" s="229" t="s">
        <v>205</v>
      </c>
      <c r="E733" s="230" t="s">
        <v>2973</v>
      </c>
      <c r="F733" s="231" t="s">
        <v>2974</v>
      </c>
      <c r="G733" s="232" t="s">
        <v>213</v>
      </c>
      <c r="H733" s="233">
        <v>125</v>
      </c>
      <c r="I733" s="234"/>
      <c r="J733" s="235">
        <f>ROUND(I733*H733,2)</f>
        <v>0</v>
      </c>
      <c r="K733" s="236"/>
      <c r="L733" s="45"/>
      <c r="M733" s="237" t="s">
        <v>1</v>
      </c>
      <c r="N733" s="238" t="s">
        <v>41</v>
      </c>
      <c r="O733" s="92"/>
      <c r="P733" s="239">
        <f>O733*H733</f>
        <v>0</v>
      </c>
      <c r="Q733" s="239">
        <v>0.020289999999999999</v>
      </c>
      <c r="R733" s="239">
        <f>Q733*H733</f>
        <v>2.5362499999999999</v>
      </c>
      <c r="S733" s="239">
        <v>0</v>
      </c>
      <c r="T733" s="240">
        <f>S733*H733</f>
        <v>0</v>
      </c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  <c r="AR733" s="241" t="s">
        <v>277</v>
      </c>
      <c r="AT733" s="241" t="s">
        <v>205</v>
      </c>
      <c r="AU733" s="241" t="s">
        <v>85</v>
      </c>
      <c r="AY733" s="18" t="s">
        <v>203</v>
      </c>
      <c r="BE733" s="242">
        <f>IF(N733="základní",J733,0)</f>
        <v>0</v>
      </c>
      <c r="BF733" s="242">
        <f>IF(N733="snížená",J733,0)</f>
        <v>0</v>
      </c>
      <c r="BG733" s="242">
        <f>IF(N733="zákl. přenesená",J733,0)</f>
        <v>0</v>
      </c>
      <c r="BH733" s="242">
        <f>IF(N733="sníž. přenesená",J733,0)</f>
        <v>0</v>
      </c>
      <c r="BI733" s="242">
        <f>IF(N733="nulová",J733,0)</f>
        <v>0</v>
      </c>
      <c r="BJ733" s="18" t="s">
        <v>83</v>
      </c>
      <c r="BK733" s="242">
        <f>ROUND(I733*H733,2)</f>
        <v>0</v>
      </c>
      <c r="BL733" s="18" t="s">
        <v>277</v>
      </c>
      <c r="BM733" s="241" t="s">
        <v>2975</v>
      </c>
    </row>
    <row r="734" s="2" customFormat="1">
      <c r="A734" s="39"/>
      <c r="B734" s="40"/>
      <c r="C734" s="41"/>
      <c r="D734" s="245" t="s">
        <v>474</v>
      </c>
      <c r="E734" s="41"/>
      <c r="F734" s="276" t="s">
        <v>731</v>
      </c>
      <c r="G734" s="41"/>
      <c r="H734" s="41"/>
      <c r="I734" s="277"/>
      <c r="J734" s="41"/>
      <c r="K734" s="41"/>
      <c r="L734" s="45"/>
      <c r="M734" s="278"/>
      <c r="N734" s="279"/>
      <c r="O734" s="92"/>
      <c r="P734" s="92"/>
      <c r="Q734" s="92"/>
      <c r="R734" s="92"/>
      <c r="S734" s="92"/>
      <c r="T734" s="93"/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T734" s="18" t="s">
        <v>474</v>
      </c>
      <c r="AU734" s="18" t="s">
        <v>85</v>
      </c>
    </row>
    <row r="735" s="2" customFormat="1" ht="24.15" customHeight="1">
      <c r="A735" s="39"/>
      <c r="B735" s="40"/>
      <c r="C735" s="229" t="s">
        <v>1123</v>
      </c>
      <c r="D735" s="229" t="s">
        <v>205</v>
      </c>
      <c r="E735" s="230" t="s">
        <v>2976</v>
      </c>
      <c r="F735" s="231" t="s">
        <v>2977</v>
      </c>
      <c r="G735" s="232" t="s">
        <v>213</v>
      </c>
      <c r="H735" s="233">
        <v>10.1</v>
      </c>
      <c r="I735" s="234"/>
      <c r="J735" s="235">
        <f>ROUND(I735*H735,2)</f>
        <v>0</v>
      </c>
      <c r="K735" s="236"/>
      <c r="L735" s="45"/>
      <c r="M735" s="237" t="s">
        <v>1</v>
      </c>
      <c r="N735" s="238" t="s">
        <v>41</v>
      </c>
      <c r="O735" s="92"/>
      <c r="P735" s="239">
        <f>O735*H735</f>
        <v>0</v>
      </c>
      <c r="Q735" s="239">
        <v>0.019029999999999998</v>
      </c>
      <c r="R735" s="239">
        <f>Q735*H735</f>
        <v>0.19220299999999999</v>
      </c>
      <c r="S735" s="239">
        <v>0</v>
      </c>
      <c r="T735" s="240">
        <f>S735*H735</f>
        <v>0</v>
      </c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R735" s="241" t="s">
        <v>277</v>
      </c>
      <c r="AT735" s="241" t="s">
        <v>205</v>
      </c>
      <c r="AU735" s="241" t="s">
        <v>85</v>
      </c>
      <c r="AY735" s="18" t="s">
        <v>203</v>
      </c>
      <c r="BE735" s="242">
        <f>IF(N735="základní",J735,0)</f>
        <v>0</v>
      </c>
      <c r="BF735" s="242">
        <f>IF(N735="snížená",J735,0)</f>
        <v>0</v>
      </c>
      <c r="BG735" s="242">
        <f>IF(N735="zákl. přenesená",J735,0)</f>
        <v>0</v>
      </c>
      <c r="BH735" s="242">
        <f>IF(N735="sníž. přenesená",J735,0)</f>
        <v>0</v>
      </c>
      <c r="BI735" s="242">
        <f>IF(N735="nulová",J735,0)</f>
        <v>0</v>
      </c>
      <c r="BJ735" s="18" t="s">
        <v>83</v>
      </c>
      <c r="BK735" s="242">
        <f>ROUND(I735*H735,2)</f>
        <v>0</v>
      </c>
      <c r="BL735" s="18" t="s">
        <v>277</v>
      </c>
      <c r="BM735" s="241" t="s">
        <v>2978</v>
      </c>
    </row>
    <row r="736" s="2" customFormat="1" ht="24.15" customHeight="1">
      <c r="A736" s="39"/>
      <c r="B736" s="40"/>
      <c r="C736" s="229" t="s">
        <v>384</v>
      </c>
      <c r="D736" s="229" t="s">
        <v>205</v>
      </c>
      <c r="E736" s="230" t="s">
        <v>2979</v>
      </c>
      <c r="F736" s="231" t="s">
        <v>2980</v>
      </c>
      <c r="G736" s="232" t="s">
        <v>213</v>
      </c>
      <c r="H736" s="233">
        <v>15.800000000000001</v>
      </c>
      <c r="I736" s="234"/>
      <c r="J736" s="235">
        <f>ROUND(I736*H736,2)</f>
        <v>0</v>
      </c>
      <c r="K736" s="236"/>
      <c r="L736" s="45"/>
      <c r="M736" s="237" t="s">
        <v>1</v>
      </c>
      <c r="N736" s="238" t="s">
        <v>41</v>
      </c>
      <c r="O736" s="92"/>
      <c r="P736" s="239">
        <f>O736*H736</f>
        <v>0</v>
      </c>
      <c r="Q736" s="239">
        <v>0.020289999999999999</v>
      </c>
      <c r="R736" s="239">
        <f>Q736*H736</f>
        <v>0.32058199999999998</v>
      </c>
      <c r="S736" s="239">
        <v>0</v>
      </c>
      <c r="T736" s="240">
        <f>S736*H736</f>
        <v>0</v>
      </c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R736" s="241" t="s">
        <v>277</v>
      </c>
      <c r="AT736" s="241" t="s">
        <v>205</v>
      </c>
      <c r="AU736" s="241" t="s">
        <v>85</v>
      </c>
      <c r="AY736" s="18" t="s">
        <v>203</v>
      </c>
      <c r="BE736" s="242">
        <f>IF(N736="základní",J736,0)</f>
        <v>0</v>
      </c>
      <c r="BF736" s="242">
        <f>IF(N736="snížená",J736,0)</f>
        <v>0</v>
      </c>
      <c r="BG736" s="242">
        <f>IF(N736="zákl. přenesená",J736,0)</f>
        <v>0</v>
      </c>
      <c r="BH736" s="242">
        <f>IF(N736="sníž. přenesená",J736,0)</f>
        <v>0</v>
      </c>
      <c r="BI736" s="242">
        <f>IF(N736="nulová",J736,0)</f>
        <v>0</v>
      </c>
      <c r="BJ736" s="18" t="s">
        <v>83</v>
      </c>
      <c r="BK736" s="242">
        <f>ROUND(I736*H736,2)</f>
        <v>0</v>
      </c>
      <c r="BL736" s="18" t="s">
        <v>277</v>
      </c>
      <c r="BM736" s="241" t="s">
        <v>2981</v>
      </c>
    </row>
    <row r="737" s="2" customFormat="1" ht="24.15" customHeight="1">
      <c r="A737" s="39"/>
      <c r="B737" s="40"/>
      <c r="C737" s="229" t="s">
        <v>1134</v>
      </c>
      <c r="D737" s="229" t="s">
        <v>205</v>
      </c>
      <c r="E737" s="230" t="s">
        <v>2982</v>
      </c>
      <c r="F737" s="231" t="s">
        <v>2983</v>
      </c>
      <c r="G737" s="232" t="s">
        <v>213</v>
      </c>
      <c r="H737" s="233">
        <v>69</v>
      </c>
      <c r="I737" s="234"/>
      <c r="J737" s="235">
        <f>ROUND(I737*H737,2)</f>
        <v>0</v>
      </c>
      <c r="K737" s="236"/>
      <c r="L737" s="45"/>
      <c r="M737" s="237" t="s">
        <v>1</v>
      </c>
      <c r="N737" s="238" t="s">
        <v>41</v>
      </c>
      <c r="O737" s="92"/>
      <c r="P737" s="239">
        <f>O737*H737</f>
        <v>0</v>
      </c>
      <c r="Q737" s="239">
        <v>0.037949999999999998</v>
      </c>
      <c r="R737" s="239">
        <f>Q737*H737</f>
        <v>2.6185499999999999</v>
      </c>
      <c r="S737" s="239">
        <v>0</v>
      </c>
      <c r="T737" s="240">
        <f>S737*H737</f>
        <v>0</v>
      </c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  <c r="AR737" s="241" t="s">
        <v>277</v>
      </c>
      <c r="AT737" s="241" t="s">
        <v>205</v>
      </c>
      <c r="AU737" s="241" t="s">
        <v>85</v>
      </c>
      <c r="AY737" s="18" t="s">
        <v>203</v>
      </c>
      <c r="BE737" s="242">
        <f>IF(N737="základní",J737,0)</f>
        <v>0</v>
      </c>
      <c r="BF737" s="242">
        <f>IF(N737="snížená",J737,0)</f>
        <v>0</v>
      </c>
      <c r="BG737" s="242">
        <f>IF(N737="zákl. přenesená",J737,0)</f>
        <v>0</v>
      </c>
      <c r="BH737" s="242">
        <f>IF(N737="sníž. přenesená",J737,0)</f>
        <v>0</v>
      </c>
      <c r="BI737" s="242">
        <f>IF(N737="nulová",J737,0)</f>
        <v>0</v>
      </c>
      <c r="BJ737" s="18" t="s">
        <v>83</v>
      </c>
      <c r="BK737" s="242">
        <f>ROUND(I737*H737,2)</f>
        <v>0</v>
      </c>
      <c r="BL737" s="18" t="s">
        <v>277</v>
      </c>
      <c r="BM737" s="241" t="s">
        <v>2984</v>
      </c>
    </row>
    <row r="738" s="2" customFormat="1">
      <c r="A738" s="39"/>
      <c r="B738" s="40"/>
      <c r="C738" s="41"/>
      <c r="D738" s="245" t="s">
        <v>474</v>
      </c>
      <c r="E738" s="41"/>
      <c r="F738" s="276" t="s">
        <v>731</v>
      </c>
      <c r="G738" s="41"/>
      <c r="H738" s="41"/>
      <c r="I738" s="277"/>
      <c r="J738" s="41"/>
      <c r="K738" s="41"/>
      <c r="L738" s="45"/>
      <c r="M738" s="278"/>
      <c r="N738" s="279"/>
      <c r="O738" s="92"/>
      <c r="P738" s="92"/>
      <c r="Q738" s="92"/>
      <c r="R738" s="92"/>
      <c r="S738" s="92"/>
      <c r="T738" s="93"/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T738" s="18" t="s">
        <v>474</v>
      </c>
      <c r="AU738" s="18" t="s">
        <v>85</v>
      </c>
    </row>
    <row r="739" s="2" customFormat="1" ht="55.5" customHeight="1">
      <c r="A739" s="39"/>
      <c r="B739" s="40"/>
      <c r="C739" s="229" t="s">
        <v>389</v>
      </c>
      <c r="D739" s="229" t="s">
        <v>205</v>
      </c>
      <c r="E739" s="230" t="s">
        <v>764</v>
      </c>
      <c r="F739" s="231" t="s">
        <v>765</v>
      </c>
      <c r="G739" s="232" t="s">
        <v>213</v>
      </c>
      <c r="H739" s="233">
        <v>177.59999999999999</v>
      </c>
      <c r="I739" s="234"/>
      <c r="J739" s="235">
        <f>ROUND(I739*H739,2)</f>
        <v>0</v>
      </c>
      <c r="K739" s="236"/>
      <c r="L739" s="45"/>
      <c r="M739" s="237" t="s">
        <v>1</v>
      </c>
      <c r="N739" s="238" t="s">
        <v>41</v>
      </c>
      <c r="O739" s="92"/>
      <c r="P739" s="239">
        <f>O739*H739</f>
        <v>0</v>
      </c>
      <c r="Q739" s="239">
        <v>0</v>
      </c>
      <c r="R739" s="239">
        <f>Q739*H739</f>
        <v>0</v>
      </c>
      <c r="S739" s="239">
        <v>0</v>
      </c>
      <c r="T739" s="240">
        <f>S739*H739</f>
        <v>0</v>
      </c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R739" s="241" t="s">
        <v>277</v>
      </c>
      <c r="AT739" s="241" t="s">
        <v>205</v>
      </c>
      <c r="AU739" s="241" t="s">
        <v>85</v>
      </c>
      <c r="AY739" s="18" t="s">
        <v>203</v>
      </c>
      <c r="BE739" s="242">
        <f>IF(N739="základní",J739,0)</f>
        <v>0</v>
      </c>
      <c r="BF739" s="242">
        <f>IF(N739="snížená",J739,0)</f>
        <v>0</v>
      </c>
      <c r="BG739" s="242">
        <f>IF(N739="zákl. přenesená",J739,0)</f>
        <v>0</v>
      </c>
      <c r="BH739" s="242">
        <f>IF(N739="sníž. přenesená",J739,0)</f>
        <v>0</v>
      </c>
      <c r="BI739" s="242">
        <f>IF(N739="nulová",J739,0)</f>
        <v>0</v>
      </c>
      <c r="BJ739" s="18" t="s">
        <v>83</v>
      </c>
      <c r="BK739" s="242">
        <f>ROUND(I739*H739,2)</f>
        <v>0</v>
      </c>
      <c r="BL739" s="18" t="s">
        <v>277</v>
      </c>
      <c r="BM739" s="241" t="s">
        <v>766</v>
      </c>
    </row>
    <row r="740" s="2" customFormat="1">
      <c r="A740" s="39"/>
      <c r="B740" s="40"/>
      <c r="C740" s="41"/>
      <c r="D740" s="245" t="s">
        <v>474</v>
      </c>
      <c r="E740" s="41"/>
      <c r="F740" s="276" t="s">
        <v>767</v>
      </c>
      <c r="G740" s="41"/>
      <c r="H740" s="41"/>
      <c r="I740" s="277"/>
      <c r="J740" s="41"/>
      <c r="K740" s="41"/>
      <c r="L740" s="45"/>
      <c r="M740" s="278"/>
      <c r="N740" s="279"/>
      <c r="O740" s="92"/>
      <c r="P740" s="92"/>
      <c r="Q740" s="92"/>
      <c r="R740" s="92"/>
      <c r="S740" s="92"/>
      <c r="T740" s="93"/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T740" s="18" t="s">
        <v>474</v>
      </c>
      <c r="AU740" s="18" t="s">
        <v>85</v>
      </c>
    </row>
    <row r="741" s="14" customFormat="1">
      <c r="A741" s="14"/>
      <c r="B741" s="254"/>
      <c r="C741" s="255"/>
      <c r="D741" s="245" t="s">
        <v>243</v>
      </c>
      <c r="E741" s="256" t="s">
        <v>1</v>
      </c>
      <c r="F741" s="257" t="s">
        <v>2762</v>
      </c>
      <c r="G741" s="255"/>
      <c r="H741" s="258">
        <v>29.600000000000001</v>
      </c>
      <c r="I741" s="259"/>
      <c r="J741" s="255"/>
      <c r="K741" s="255"/>
      <c r="L741" s="260"/>
      <c r="M741" s="261"/>
      <c r="N741" s="262"/>
      <c r="O741" s="262"/>
      <c r="P741" s="262"/>
      <c r="Q741" s="262"/>
      <c r="R741" s="262"/>
      <c r="S741" s="262"/>
      <c r="T741" s="263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64" t="s">
        <v>243</v>
      </c>
      <c r="AU741" s="264" t="s">
        <v>85</v>
      </c>
      <c r="AV741" s="14" t="s">
        <v>85</v>
      </c>
      <c r="AW741" s="14" t="s">
        <v>32</v>
      </c>
      <c r="AX741" s="14" t="s">
        <v>76</v>
      </c>
      <c r="AY741" s="264" t="s">
        <v>203</v>
      </c>
    </row>
    <row r="742" s="14" customFormat="1">
      <c r="A742" s="14"/>
      <c r="B742" s="254"/>
      <c r="C742" s="255"/>
      <c r="D742" s="245" t="s">
        <v>243</v>
      </c>
      <c r="E742" s="256" t="s">
        <v>1</v>
      </c>
      <c r="F742" s="257" t="s">
        <v>2985</v>
      </c>
      <c r="G742" s="255"/>
      <c r="H742" s="258">
        <v>36.600000000000001</v>
      </c>
      <c r="I742" s="259"/>
      <c r="J742" s="255"/>
      <c r="K742" s="255"/>
      <c r="L742" s="260"/>
      <c r="M742" s="261"/>
      <c r="N742" s="262"/>
      <c r="O742" s="262"/>
      <c r="P742" s="262"/>
      <c r="Q742" s="262"/>
      <c r="R742" s="262"/>
      <c r="S742" s="262"/>
      <c r="T742" s="263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64" t="s">
        <v>243</v>
      </c>
      <c r="AU742" s="264" t="s">
        <v>85</v>
      </c>
      <c r="AV742" s="14" t="s">
        <v>85</v>
      </c>
      <c r="AW742" s="14" t="s">
        <v>32</v>
      </c>
      <c r="AX742" s="14" t="s">
        <v>76</v>
      </c>
      <c r="AY742" s="264" t="s">
        <v>203</v>
      </c>
    </row>
    <row r="743" s="14" customFormat="1">
      <c r="A743" s="14"/>
      <c r="B743" s="254"/>
      <c r="C743" s="255"/>
      <c r="D743" s="245" t="s">
        <v>243</v>
      </c>
      <c r="E743" s="256" t="s">
        <v>1</v>
      </c>
      <c r="F743" s="257" t="s">
        <v>2765</v>
      </c>
      <c r="G743" s="255"/>
      <c r="H743" s="258">
        <v>30.5</v>
      </c>
      <c r="I743" s="259"/>
      <c r="J743" s="255"/>
      <c r="K743" s="255"/>
      <c r="L743" s="260"/>
      <c r="M743" s="261"/>
      <c r="N743" s="262"/>
      <c r="O743" s="262"/>
      <c r="P743" s="262"/>
      <c r="Q743" s="262"/>
      <c r="R743" s="262"/>
      <c r="S743" s="262"/>
      <c r="T743" s="263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64" t="s">
        <v>243</v>
      </c>
      <c r="AU743" s="264" t="s">
        <v>85</v>
      </c>
      <c r="AV743" s="14" t="s">
        <v>85</v>
      </c>
      <c r="AW743" s="14" t="s">
        <v>32</v>
      </c>
      <c r="AX743" s="14" t="s">
        <v>76</v>
      </c>
      <c r="AY743" s="264" t="s">
        <v>203</v>
      </c>
    </row>
    <row r="744" s="14" customFormat="1">
      <c r="A744" s="14"/>
      <c r="B744" s="254"/>
      <c r="C744" s="255"/>
      <c r="D744" s="245" t="s">
        <v>243</v>
      </c>
      <c r="E744" s="256" t="s">
        <v>1</v>
      </c>
      <c r="F744" s="257" t="s">
        <v>2775</v>
      </c>
      <c r="G744" s="255"/>
      <c r="H744" s="258">
        <v>26.300000000000001</v>
      </c>
      <c r="I744" s="259"/>
      <c r="J744" s="255"/>
      <c r="K744" s="255"/>
      <c r="L744" s="260"/>
      <c r="M744" s="261"/>
      <c r="N744" s="262"/>
      <c r="O744" s="262"/>
      <c r="P744" s="262"/>
      <c r="Q744" s="262"/>
      <c r="R744" s="262"/>
      <c r="S744" s="262"/>
      <c r="T744" s="263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64" t="s">
        <v>243</v>
      </c>
      <c r="AU744" s="264" t="s">
        <v>85</v>
      </c>
      <c r="AV744" s="14" t="s">
        <v>85</v>
      </c>
      <c r="AW744" s="14" t="s">
        <v>32</v>
      </c>
      <c r="AX744" s="14" t="s">
        <v>76</v>
      </c>
      <c r="AY744" s="264" t="s">
        <v>203</v>
      </c>
    </row>
    <row r="745" s="14" customFormat="1">
      <c r="A745" s="14"/>
      <c r="B745" s="254"/>
      <c r="C745" s="255"/>
      <c r="D745" s="245" t="s">
        <v>243</v>
      </c>
      <c r="E745" s="256" t="s">
        <v>1</v>
      </c>
      <c r="F745" s="257" t="s">
        <v>2767</v>
      </c>
      <c r="G745" s="255"/>
      <c r="H745" s="258">
        <v>36.899999999999999</v>
      </c>
      <c r="I745" s="259"/>
      <c r="J745" s="255"/>
      <c r="K745" s="255"/>
      <c r="L745" s="260"/>
      <c r="M745" s="261"/>
      <c r="N745" s="262"/>
      <c r="O745" s="262"/>
      <c r="P745" s="262"/>
      <c r="Q745" s="262"/>
      <c r="R745" s="262"/>
      <c r="S745" s="262"/>
      <c r="T745" s="263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64" t="s">
        <v>243</v>
      </c>
      <c r="AU745" s="264" t="s">
        <v>85</v>
      </c>
      <c r="AV745" s="14" t="s">
        <v>85</v>
      </c>
      <c r="AW745" s="14" t="s">
        <v>32</v>
      </c>
      <c r="AX745" s="14" t="s">
        <v>76</v>
      </c>
      <c r="AY745" s="264" t="s">
        <v>203</v>
      </c>
    </row>
    <row r="746" s="14" customFormat="1">
      <c r="A746" s="14"/>
      <c r="B746" s="254"/>
      <c r="C746" s="255"/>
      <c r="D746" s="245" t="s">
        <v>243</v>
      </c>
      <c r="E746" s="256" t="s">
        <v>1</v>
      </c>
      <c r="F746" s="257" t="s">
        <v>2986</v>
      </c>
      <c r="G746" s="255"/>
      <c r="H746" s="258">
        <v>17.699999999999999</v>
      </c>
      <c r="I746" s="259"/>
      <c r="J746" s="255"/>
      <c r="K746" s="255"/>
      <c r="L746" s="260"/>
      <c r="M746" s="261"/>
      <c r="N746" s="262"/>
      <c r="O746" s="262"/>
      <c r="P746" s="262"/>
      <c r="Q746" s="262"/>
      <c r="R746" s="262"/>
      <c r="S746" s="262"/>
      <c r="T746" s="263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64" t="s">
        <v>243</v>
      </c>
      <c r="AU746" s="264" t="s">
        <v>85</v>
      </c>
      <c r="AV746" s="14" t="s">
        <v>85</v>
      </c>
      <c r="AW746" s="14" t="s">
        <v>32</v>
      </c>
      <c r="AX746" s="14" t="s">
        <v>76</v>
      </c>
      <c r="AY746" s="264" t="s">
        <v>203</v>
      </c>
    </row>
    <row r="747" s="15" customFormat="1">
      <c r="A747" s="15"/>
      <c r="B747" s="265"/>
      <c r="C747" s="266"/>
      <c r="D747" s="245" t="s">
        <v>243</v>
      </c>
      <c r="E747" s="267" t="s">
        <v>1</v>
      </c>
      <c r="F747" s="268" t="s">
        <v>247</v>
      </c>
      <c r="G747" s="266"/>
      <c r="H747" s="269">
        <v>177.59999999999999</v>
      </c>
      <c r="I747" s="270"/>
      <c r="J747" s="266"/>
      <c r="K747" s="266"/>
      <c r="L747" s="271"/>
      <c r="M747" s="272"/>
      <c r="N747" s="273"/>
      <c r="O747" s="273"/>
      <c r="P747" s="273"/>
      <c r="Q747" s="273"/>
      <c r="R747" s="273"/>
      <c r="S747" s="273"/>
      <c r="T747" s="274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T747" s="275" t="s">
        <v>243</v>
      </c>
      <c r="AU747" s="275" t="s">
        <v>85</v>
      </c>
      <c r="AV747" s="15" t="s">
        <v>209</v>
      </c>
      <c r="AW747" s="15" t="s">
        <v>32</v>
      </c>
      <c r="AX747" s="15" t="s">
        <v>83</v>
      </c>
      <c r="AY747" s="275" t="s">
        <v>203</v>
      </c>
    </row>
    <row r="748" s="2" customFormat="1" ht="44.25" customHeight="1">
      <c r="A748" s="39"/>
      <c r="B748" s="40"/>
      <c r="C748" s="229" t="s">
        <v>1147</v>
      </c>
      <c r="D748" s="229" t="s">
        <v>205</v>
      </c>
      <c r="E748" s="230" t="s">
        <v>777</v>
      </c>
      <c r="F748" s="231" t="s">
        <v>778</v>
      </c>
      <c r="G748" s="232" t="s">
        <v>213</v>
      </c>
      <c r="H748" s="233">
        <v>900.78399999999999</v>
      </c>
      <c r="I748" s="234"/>
      <c r="J748" s="235">
        <f>ROUND(I748*H748,2)</f>
        <v>0</v>
      </c>
      <c r="K748" s="236"/>
      <c r="L748" s="45"/>
      <c r="M748" s="237" t="s">
        <v>1</v>
      </c>
      <c r="N748" s="238" t="s">
        <v>41</v>
      </c>
      <c r="O748" s="92"/>
      <c r="P748" s="239">
        <f>O748*H748</f>
        <v>0</v>
      </c>
      <c r="Q748" s="239">
        <v>0</v>
      </c>
      <c r="R748" s="239">
        <f>Q748*H748</f>
        <v>0</v>
      </c>
      <c r="S748" s="239">
        <v>0</v>
      </c>
      <c r="T748" s="240">
        <f>S748*H748</f>
        <v>0</v>
      </c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R748" s="241" t="s">
        <v>277</v>
      </c>
      <c r="AT748" s="241" t="s">
        <v>205</v>
      </c>
      <c r="AU748" s="241" t="s">
        <v>85</v>
      </c>
      <c r="AY748" s="18" t="s">
        <v>203</v>
      </c>
      <c r="BE748" s="242">
        <f>IF(N748="základní",J748,0)</f>
        <v>0</v>
      </c>
      <c r="BF748" s="242">
        <f>IF(N748="snížená",J748,0)</f>
        <v>0</v>
      </c>
      <c r="BG748" s="242">
        <f>IF(N748="zákl. přenesená",J748,0)</f>
        <v>0</v>
      </c>
      <c r="BH748" s="242">
        <f>IF(N748="sníž. přenesená",J748,0)</f>
        <v>0</v>
      </c>
      <c r="BI748" s="242">
        <f>IF(N748="nulová",J748,0)</f>
        <v>0</v>
      </c>
      <c r="BJ748" s="18" t="s">
        <v>83</v>
      </c>
      <c r="BK748" s="242">
        <f>ROUND(I748*H748,2)</f>
        <v>0</v>
      </c>
      <c r="BL748" s="18" t="s">
        <v>277</v>
      </c>
      <c r="BM748" s="241" t="s">
        <v>779</v>
      </c>
    </row>
    <row r="749" s="2" customFormat="1">
      <c r="A749" s="39"/>
      <c r="B749" s="40"/>
      <c r="C749" s="41"/>
      <c r="D749" s="245" t="s">
        <v>474</v>
      </c>
      <c r="E749" s="41"/>
      <c r="F749" s="276" t="s">
        <v>780</v>
      </c>
      <c r="G749" s="41"/>
      <c r="H749" s="41"/>
      <c r="I749" s="277"/>
      <c r="J749" s="41"/>
      <c r="K749" s="41"/>
      <c r="L749" s="45"/>
      <c r="M749" s="278"/>
      <c r="N749" s="279"/>
      <c r="O749" s="92"/>
      <c r="P749" s="92"/>
      <c r="Q749" s="92"/>
      <c r="R749" s="92"/>
      <c r="S749" s="92"/>
      <c r="T749" s="93"/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T749" s="18" t="s">
        <v>474</v>
      </c>
      <c r="AU749" s="18" t="s">
        <v>85</v>
      </c>
    </row>
    <row r="750" s="13" customFormat="1">
      <c r="A750" s="13"/>
      <c r="B750" s="243"/>
      <c r="C750" s="244"/>
      <c r="D750" s="245" t="s">
        <v>243</v>
      </c>
      <c r="E750" s="246" t="s">
        <v>1</v>
      </c>
      <c r="F750" s="247" t="s">
        <v>781</v>
      </c>
      <c r="G750" s="244"/>
      <c r="H750" s="246" t="s">
        <v>1</v>
      </c>
      <c r="I750" s="248"/>
      <c r="J750" s="244"/>
      <c r="K750" s="244"/>
      <c r="L750" s="249"/>
      <c r="M750" s="250"/>
      <c r="N750" s="251"/>
      <c r="O750" s="251"/>
      <c r="P750" s="251"/>
      <c r="Q750" s="251"/>
      <c r="R750" s="251"/>
      <c r="S750" s="251"/>
      <c r="T750" s="252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53" t="s">
        <v>243</v>
      </c>
      <c r="AU750" s="253" t="s">
        <v>85</v>
      </c>
      <c r="AV750" s="13" t="s">
        <v>83</v>
      </c>
      <c r="AW750" s="13" t="s">
        <v>32</v>
      </c>
      <c r="AX750" s="13" t="s">
        <v>76</v>
      </c>
      <c r="AY750" s="253" t="s">
        <v>203</v>
      </c>
    </row>
    <row r="751" s="14" customFormat="1">
      <c r="A751" s="14"/>
      <c r="B751" s="254"/>
      <c r="C751" s="255"/>
      <c r="D751" s="245" t="s">
        <v>243</v>
      </c>
      <c r="E751" s="256" t="s">
        <v>1</v>
      </c>
      <c r="F751" s="257" t="s">
        <v>2987</v>
      </c>
      <c r="G751" s="255"/>
      <c r="H751" s="258">
        <v>900.78399999999999</v>
      </c>
      <c r="I751" s="259"/>
      <c r="J751" s="255"/>
      <c r="K751" s="255"/>
      <c r="L751" s="260"/>
      <c r="M751" s="261"/>
      <c r="N751" s="262"/>
      <c r="O751" s="262"/>
      <c r="P751" s="262"/>
      <c r="Q751" s="262"/>
      <c r="R751" s="262"/>
      <c r="S751" s="262"/>
      <c r="T751" s="263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64" t="s">
        <v>243</v>
      </c>
      <c r="AU751" s="264" t="s">
        <v>85</v>
      </c>
      <c r="AV751" s="14" t="s">
        <v>85</v>
      </c>
      <c r="AW751" s="14" t="s">
        <v>32</v>
      </c>
      <c r="AX751" s="14" t="s">
        <v>76</v>
      </c>
      <c r="AY751" s="264" t="s">
        <v>203</v>
      </c>
    </row>
    <row r="752" s="15" customFormat="1">
      <c r="A752" s="15"/>
      <c r="B752" s="265"/>
      <c r="C752" s="266"/>
      <c r="D752" s="245" t="s">
        <v>243</v>
      </c>
      <c r="E752" s="267" t="s">
        <v>1</v>
      </c>
      <c r="F752" s="268" t="s">
        <v>247</v>
      </c>
      <c r="G752" s="266"/>
      <c r="H752" s="269">
        <v>900.78399999999999</v>
      </c>
      <c r="I752" s="270"/>
      <c r="J752" s="266"/>
      <c r="K752" s="266"/>
      <c r="L752" s="271"/>
      <c r="M752" s="272"/>
      <c r="N752" s="273"/>
      <c r="O752" s="273"/>
      <c r="P752" s="273"/>
      <c r="Q752" s="273"/>
      <c r="R752" s="273"/>
      <c r="S752" s="273"/>
      <c r="T752" s="274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T752" s="275" t="s">
        <v>243</v>
      </c>
      <c r="AU752" s="275" t="s">
        <v>85</v>
      </c>
      <c r="AV752" s="15" t="s">
        <v>209</v>
      </c>
      <c r="AW752" s="15" t="s">
        <v>32</v>
      </c>
      <c r="AX752" s="15" t="s">
        <v>83</v>
      </c>
      <c r="AY752" s="275" t="s">
        <v>203</v>
      </c>
    </row>
    <row r="753" s="2" customFormat="1" ht="24.15" customHeight="1">
      <c r="A753" s="39"/>
      <c r="B753" s="40"/>
      <c r="C753" s="229" t="s">
        <v>393</v>
      </c>
      <c r="D753" s="229" t="s">
        <v>205</v>
      </c>
      <c r="E753" s="230" t="s">
        <v>784</v>
      </c>
      <c r="F753" s="231" t="s">
        <v>785</v>
      </c>
      <c r="G753" s="232" t="s">
        <v>213</v>
      </c>
      <c r="H753" s="233">
        <v>518</v>
      </c>
      <c r="I753" s="234"/>
      <c r="J753" s="235">
        <f>ROUND(I753*H753,2)</f>
        <v>0</v>
      </c>
      <c r="K753" s="236"/>
      <c r="L753" s="45"/>
      <c r="M753" s="237" t="s">
        <v>1</v>
      </c>
      <c r="N753" s="238" t="s">
        <v>41</v>
      </c>
      <c r="O753" s="92"/>
      <c r="P753" s="239">
        <f>O753*H753</f>
        <v>0</v>
      </c>
      <c r="Q753" s="239">
        <v>0</v>
      </c>
      <c r="R753" s="239">
        <f>Q753*H753</f>
        <v>0</v>
      </c>
      <c r="S753" s="239">
        <v>0</v>
      </c>
      <c r="T753" s="240">
        <f>S753*H753</f>
        <v>0</v>
      </c>
      <c r="U753" s="39"/>
      <c r="V753" s="39"/>
      <c r="W753" s="39"/>
      <c r="X753" s="39"/>
      <c r="Y753" s="39"/>
      <c r="Z753" s="39"/>
      <c r="AA753" s="39"/>
      <c r="AB753" s="39"/>
      <c r="AC753" s="39"/>
      <c r="AD753" s="39"/>
      <c r="AE753" s="39"/>
      <c r="AR753" s="241" t="s">
        <v>277</v>
      </c>
      <c r="AT753" s="241" t="s">
        <v>205</v>
      </c>
      <c r="AU753" s="241" t="s">
        <v>85</v>
      </c>
      <c r="AY753" s="18" t="s">
        <v>203</v>
      </c>
      <c r="BE753" s="242">
        <f>IF(N753="základní",J753,0)</f>
        <v>0</v>
      </c>
      <c r="BF753" s="242">
        <f>IF(N753="snížená",J753,0)</f>
        <v>0</v>
      </c>
      <c r="BG753" s="242">
        <f>IF(N753="zákl. přenesená",J753,0)</f>
        <v>0</v>
      </c>
      <c r="BH753" s="242">
        <f>IF(N753="sníž. přenesená",J753,0)</f>
        <v>0</v>
      </c>
      <c r="BI753" s="242">
        <f>IF(N753="nulová",J753,0)</f>
        <v>0</v>
      </c>
      <c r="BJ753" s="18" t="s">
        <v>83</v>
      </c>
      <c r="BK753" s="242">
        <f>ROUND(I753*H753,2)</f>
        <v>0</v>
      </c>
      <c r="BL753" s="18" t="s">
        <v>277</v>
      </c>
      <c r="BM753" s="241" t="s">
        <v>786</v>
      </c>
    </row>
    <row r="754" s="2" customFormat="1">
      <c r="A754" s="39"/>
      <c r="B754" s="40"/>
      <c r="C754" s="41"/>
      <c r="D754" s="245" t="s">
        <v>474</v>
      </c>
      <c r="E754" s="41"/>
      <c r="F754" s="276" t="s">
        <v>780</v>
      </c>
      <c r="G754" s="41"/>
      <c r="H754" s="41"/>
      <c r="I754" s="277"/>
      <c r="J754" s="41"/>
      <c r="K754" s="41"/>
      <c r="L754" s="45"/>
      <c r="M754" s="278"/>
      <c r="N754" s="279"/>
      <c r="O754" s="92"/>
      <c r="P754" s="92"/>
      <c r="Q754" s="92"/>
      <c r="R754" s="92"/>
      <c r="S754" s="92"/>
      <c r="T754" s="93"/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T754" s="18" t="s">
        <v>474</v>
      </c>
      <c r="AU754" s="18" t="s">
        <v>85</v>
      </c>
    </row>
    <row r="755" s="13" customFormat="1">
      <c r="A755" s="13"/>
      <c r="B755" s="243"/>
      <c r="C755" s="244"/>
      <c r="D755" s="245" t="s">
        <v>243</v>
      </c>
      <c r="E755" s="246" t="s">
        <v>1</v>
      </c>
      <c r="F755" s="247" t="s">
        <v>781</v>
      </c>
      <c r="G755" s="244"/>
      <c r="H755" s="246" t="s">
        <v>1</v>
      </c>
      <c r="I755" s="248"/>
      <c r="J755" s="244"/>
      <c r="K755" s="244"/>
      <c r="L755" s="249"/>
      <c r="M755" s="250"/>
      <c r="N755" s="251"/>
      <c r="O755" s="251"/>
      <c r="P755" s="251"/>
      <c r="Q755" s="251"/>
      <c r="R755" s="251"/>
      <c r="S755" s="251"/>
      <c r="T755" s="252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53" t="s">
        <v>243</v>
      </c>
      <c r="AU755" s="253" t="s">
        <v>85</v>
      </c>
      <c r="AV755" s="13" t="s">
        <v>83</v>
      </c>
      <c r="AW755" s="13" t="s">
        <v>32</v>
      </c>
      <c r="AX755" s="13" t="s">
        <v>76</v>
      </c>
      <c r="AY755" s="253" t="s">
        <v>203</v>
      </c>
    </row>
    <row r="756" s="14" customFormat="1">
      <c r="A756" s="14"/>
      <c r="B756" s="254"/>
      <c r="C756" s="255"/>
      <c r="D756" s="245" t="s">
        <v>243</v>
      </c>
      <c r="E756" s="256" t="s">
        <v>1</v>
      </c>
      <c r="F756" s="257" t="s">
        <v>2988</v>
      </c>
      <c r="G756" s="255"/>
      <c r="H756" s="258">
        <v>518</v>
      </c>
      <c r="I756" s="259"/>
      <c r="J756" s="255"/>
      <c r="K756" s="255"/>
      <c r="L756" s="260"/>
      <c r="M756" s="261"/>
      <c r="N756" s="262"/>
      <c r="O756" s="262"/>
      <c r="P756" s="262"/>
      <c r="Q756" s="262"/>
      <c r="R756" s="262"/>
      <c r="S756" s="262"/>
      <c r="T756" s="263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64" t="s">
        <v>243</v>
      </c>
      <c r="AU756" s="264" t="s">
        <v>85</v>
      </c>
      <c r="AV756" s="14" t="s">
        <v>85</v>
      </c>
      <c r="AW756" s="14" t="s">
        <v>32</v>
      </c>
      <c r="AX756" s="14" t="s">
        <v>76</v>
      </c>
      <c r="AY756" s="264" t="s">
        <v>203</v>
      </c>
    </row>
    <row r="757" s="15" customFormat="1">
      <c r="A757" s="15"/>
      <c r="B757" s="265"/>
      <c r="C757" s="266"/>
      <c r="D757" s="245" t="s">
        <v>243</v>
      </c>
      <c r="E757" s="267" t="s">
        <v>1</v>
      </c>
      <c r="F757" s="268" t="s">
        <v>247</v>
      </c>
      <c r="G757" s="266"/>
      <c r="H757" s="269">
        <v>518</v>
      </c>
      <c r="I757" s="270"/>
      <c r="J757" s="266"/>
      <c r="K757" s="266"/>
      <c r="L757" s="271"/>
      <c r="M757" s="272"/>
      <c r="N757" s="273"/>
      <c r="O757" s="273"/>
      <c r="P757" s="273"/>
      <c r="Q757" s="273"/>
      <c r="R757" s="273"/>
      <c r="S757" s="273"/>
      <c r="T757" s="274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T757" s="275" t="s">
        <v>243</v>
      </c>
      <c r="AU757" s="275" t="s">
        <v>85</v>
      </c>
      <c r="AV757" s="15" t="s">
        <v>209</v>
      </c>
      <c r="AW757" s="15" t="s">
        <v>32</v>
      </c>
      <c r="AX757" s="15" t="s">
        <v>83</v>
      </c>
      <c r="AY757" s="275" t="s">
        <v>203</v>
      </c>
    </row>
    <row r="758" s="2" customFormat="1" ht="16.5" customHeight="1">
      <c r="A758" s="39"/>
      <c r="B758" s="40"/>
      <c r="C758" s="229" t="s">
        <v>1158</v>
      </c>
      <c r="D758" s="229" t="s">
        <v>205</v>
      </c>
      <c r="E758" s="230" t="s">
        <v>789</v>
      </c>
      <c r="F758" s="231" t="s">
        <v>790</v>
      </c>
      <c r="G758" s="232" t="s">
        <v>620</v>
      </c>
      <c r="H758" s="280"/>
      <c r="I758" s="234"/>
      <c r="J758" s="235">
        <f>ROUND(I758*H758,2)</f>
        <v>0</v>
      </c>
      <c r="K758" s="236"/>
      <c r="L758" s="45"/>
      <c r="M758" s="237" t="s">
        <v>1</v>
      </c>
      <c r="N758" s="238" t="s">
        <v>41</v>
      </c>
      <c r="O758" s="92"/>
      <c r="P758" s="239">
        <f>O758*H758</f>
        <v>0</v>
      </c>
      <c r="Q758" s="239">
        <v>0</v>
      </c>
      <c r="R758" s="239">
        <f>Q758*H758</f>
        <v>0</v>
      </c>
      <c r="S758" s="239">
        <v>0</v>
      </c>
      <c r="T758" s="240">
        <f>S758*H758</f>
        <v>0</v>
      </c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R758" s="241" t="s">
        <v>277</v>
      </c>
      <c r="AT758" s="241" t="s">
        <v>205</v>
      </c>
      <c r="AU758" s="241" t="s">
        <v>85</v>
      </c>
      <c r="AY758" s="18" t="s">
        <v>203</v>
      </c>
      <c r="BE758" s="242">
        <f>IF(N758="základní",J758,0)</f>
        <v>0</v>
      </c>
      <c r="BF758" s="242">
        <f>IF(N758="snížená",J758,0)</f>
        <v>0</v>
      </c>
      <c r="BG758" s="242">
        <f>IF(N758="zákl. přenesená",J758,0)</f>
        <v>0</v>
      </c>
      <c r="BH758" s="242">
        <f>IF(N758="sníž. přenesená",J758,0)</f>
        <v>0</v>
      </c>
      <c r="BI758" s="242">
        <f>IF(N758="nulová",J758,0)</f>
        <v>0</v>
      </c>
      <c r="BJ758" s="18" t="s">
        <v>83</v>
      </c>
      <c r="BK758" s="242">
        <f>ROUND(I758*H758,2)</f>
        <v>0</v>
      </c>
      <c r="BL758" s="18" t="s">
        <v>277</v>
      </c>
      <c r="BM758" s="241" t="s">
        <v>791</v>
      </c>
    </row>
    <row r="759" s="12" customFormat="1" ht="22.8" customHeight="1">
      <c r="A759" s="12"/>
      <c r="B759" s="213"/>
      <c r="C759" s="214"/>
      <c r="D759" s="215" t="s">
        <v>75</v>
      </c>
      <c r="E759" s="227" t="s">
        <v>792</v>
      </c>
      <c r="F759" s="227" t="s">
        <v>793</v>
      </c>
      <c r="G759" s="214"/>
      <c r="H759" s="214"/>
      <c r="I759" s="217"/>
      <c r="J759" s="228">
        <f>BK759</f>
        <v>0</v>
      </c>
      <c r="K759" s="214"/>
      <c r="L759" s="219"/>
      <c r="M759" s="220"/>
      <c r="N759" s="221"/>
      <c r="O759" s="221"/>
      <c r="P759" s="222">
        <f>SUM(P760:P820)</f>
        <v>0</v>
      </c>
      <c r="Q759" s="221"/>
      <c r="R759" s="222">
        <f>SUM(R760:R820)</f>
        <v>0</v>
      </c>
      <c r="S759" s="221"/>
      <c r="T759" s="223">
        <f>SUM(T760:T820)</f>
        <v>0</v>
      </c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R759" s="224" t="s">
        <v>85</v>
      </c>
      <c r="AT759" s="225" t="s">
        <v>75</v>
      </c>
      <c r="AU759" s="225" t="s">
        <v>83</v>
      </c>
      <c r="AY759" s="224" t="s">
        <v>203</v>
      </c>
      <c r="BK759" s="226">
        <f>SUM(BK760:BK820)</f>
        <v>0</v>
      </c>
    </row>
    <row r="760" s="2" customFormat="1" ht="37.8" customHeight="1">
      <c r="A760" s="39"/>
      <c r="B760" s="40"/>
      <c r="C760" s="229" t="s">
        <v>410</v>
      </c>
      <c r="D760" s="229" t="s">
        <v>205</v>
      </c>
      <c r="E760" s="230" t="s">
        <v>2989</v>
      </c>
      <c r="F760" s="231" t="s">
        <v>2990</v>
      </c>
      <c r="G760" s="232" t="s">
        <v>213</v>
      </c>
      <c r="H760" s="233">
        <v>3.4300000000000002</v>
      </c>
      <c r="I760" s="234"/>
      <c r="J760" s="235">
        <f>ROUND(I760*H760,2)</f>
        <v>0</v>
      </c>
      <c r="K760" s="236"/>
      <c r="L760" s="45"/>
      <c r="M760" s="237" t="s">
        <v>1</v>
      </c>
      <c r="N760" s="238" t="s">
        <v>41</v>
      </c>
      <c r="O760" s="92"/>
      <c r="P760" s="239">
        <f>O760*H760</f>
        <v>0</v>
      </c>
      <c r="Q760" s="239">
        <v>0</v>
      </c>
      <c r="R760" s="239">
        <f>Q760*H760</f>
        <v>0</v>
      </c>
      <c r="S760" s="239">
        <v>0</v>
      </c>
      <c r="T760" s="240">
        <f>S760*H760</f>
        <v>0</v>
      </c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R760" s="241" t="s">
        <v>277</v>
      </c>
      <c r="AT760" s="241" t="s">
        <v>205</v>
      </c>
      <c r="AU760" s="241" t="s">
        <v>85</v>
      </c>
      <c r="AY760" s="18" t="s">
        <v>203</v>
      </c>
      <c r="BE760" s="242">
        <f>IF(N760="základní",J760,0)</f>
        <v>0</v>
      </c>
      <c r="BF760" s="242">
        <f>IF(N760="snížená",J760,0)</f>
        <v>0</v>
      </c>
      <c r="BG760" s="242">
        <f>IF(N760="zákl. přenesená",J760,0)</f>
        <v>0</v>
      </c>
      <c r="BH760" s="242">
        <f>IF(N760="sníž. přenesená",J760,0)</f>
        <v>0</v>
      </c>
      <c r="BI760" s="242">
        <f>IF(N760="nulová",J760,0)</f>
        <v>0</v>
      </c>
      <c r="BJ760" s="18" t="s">
        <v>83</v>
      </c>
      <c r="BK760" s="242">
        <f>ROUND(I760*H760,2)</f>
        <v>0</v>
      </c>
      <c r="BL760" s="18" t="s">
        <v>277</v>
      </c>
      <c r="BM760" s="241" t="s">
        <v>2991</v>
      </c>
    </row>
    <row r="761" s="2" customFormat="1">
      <c r="A761" s="39"/>
      <c r="B761" s="40"/>
      <c r="C761" s="41"/>
      <c r="D761" s="245" t="s">
        <v>474</v>
      </c>
      <c r="E761" s="41"/>
      <c r="F761" s="276" t="s">
        <v>926</v>
      </c>
      <c r="G761" s="41"/>
      <c r="H761" s="41"/>
      <c r="I761" s="277"/>
      <c r="J761" s="41"/>
      <c r="K761" s="41"/>
      <c r="L761" s="45"/>
      <c r="M761" s="278"/>
      <c r="N761" s="279"/>
      <c r="O761" s="92"/>
      <c r="P761" s="92"/>
      <c r="Q761" s="92"/>
      <c r="R761" s="92"/>
      <c r="S761" s="92"/>
      <c r="T761" s="93"/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T761" s="18" t="s">
        <v>474</v>
      </c>
      <c r="AU761" s="18" t="s">
        <v>85</v>
      </c>
    </row>
    <row r="762" s="2" customFormat="1" ht="37.8" customHeight="1">
      <c r="A762" s="39"/>
      <c r="B762" s="40"/>
      <c r="C762" s="229" t="s">
        <v>1165</v>
      </c>
      <c r="D762" s="229" t="s">
        <v>205</v>
      </c>
      <c r="E762" s="230" t="s">
        <v>2992</v>
      </c>
      <c r="F762" s="231" t="s">
        <v>2993</v>
      </c>
      <c r="G762" s="232" t="s">
        <v>213</v>
      </c>
      <c r="H762" s="233">
        <v>16.800000000000001</v>
      </c>
      <c r="I762" s="234"/>
      <c r="J762" s="235">
        <f>ROUND(I762*H762,2)</f>
        <v>0</v>
      </c>
      <c r="K762" s="236"/>
      <c r="L762" s="45"/>
      <c r="M762" s="237" t="s">
        <v>1</v>
      </c>
      <c r="N762" s="238" t="s">
        <v>41</v>
      </c>
      <c r="O762" s="92"/>
      <c r="P762" s="239">
        <f>O762*H762</f>
        <v>0</v>
      </c>
      <c r="Q762" s="239">
        <v>0</v>
      </c>
      <c r="R762" s="239">
        <f>Q762*H762</f>
        <v>0</v>
      </c>
      <c r="S762" s="239">
        <v>0</v>
      </c>
      <c r="T762" s="240">
        <f>S762*H762</f>
        <v>0</v>
      </c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  <c r="AR762" s="241" t="s">
        <v>277</v>
      </c>
      <c r="AT762" s="241" t="s">
        <v>205</v>
      </c>
      <c r="AU762" s="241" t="s">
        <v>85</v>
      </c>
      <c r="AY762" s="18" t="s">
        <v>203</v>
      </c>
      <c r="BE762" s="242">
        <f>IF(N762="základní",J762,0)</f>
        <v>0</v>
      </c>
      <c r="BF762" s="242">
        <f>IF(N762="snížená",J762,0)</f>
        <v>0</v>
      </c>
      <c r="BG762" s="242">
        <f>IF(N762="zákl. přenesená",J762,0)</f>
        <v>0</v>
      </c>
      <c r="BH762" s="242">
        <f>IF(N762="sníž. přenesená",J762,0)</f>
        <v>0</v>
      </c>
      <c r="BI762" s="242">
        <f>IF(N762="nulová",J762,0)</f>
        <v>0</v>
      </c>
      <c r="BJ762" s="18" t="s">
        <v>83</v>
      </c>
      <c r="BK762" s="242">
        <f>ROUND(I762*H762,2)</f>
        <v>0</v>
      </c>
      <c r="BL762" s="18" t="s">
        <v>277</v>
      </c>
      <c r="BM762" s="241" t="s">
        <v>2994</v>
      </c>
    </row>
    <row r="763" s="2" customFormat="1">
      <c r="A763" s="39"/>
      <c r="B763" s="40"/>
      <c r="C763" s="41"/>
      <c r="D763" s="245" t="s">
        <v>474</v>
      </c>
      <c r="E763" s="41"/>
      <c r="F763" s="276" t="s">
        <v>926</v>
      </c>
      <c r="G763" s="41"/>
      <c r="H763" s="41"/>
      <c r="I763" s="277"/>
      <c r="J763" s="41"/>
      <c r="K763" s="41"/>
      <c r="L763" s="45"/>
      <c r="M763" s="278"/>
      <c r="N763" s="279"/>
      <c r="O763" s="92"/>
      <c r="P763" s="92"/>
      <c r="Q763" s="92"/>
      <c r="R763" s="92"/>
      <c r="S763" s="92"/>
      <c r="T763" s="93"/>
      <c r="U763" s="39"/>
      <c r="V763" s="39"/>
      <c r="W763" s="39"/>
      <c r="X763" s="39"/>
      <c r="Y763" s="39"/>
      <c r="Z763" s="39"/>
      <c r="AA763" s="39"/>
      <c r="AB763" s="39"/>
      <c r="AC763" s="39"/>
      <c r="AD763" s="39"/>
      <c r="AE763" s="39"/>
      <c r="AT763" s="18" t="s">
        <v>474</v>
      </c>
      <c r="AU763" s="18" t="s">
        <v>85</v>
      </c>
    </row>
    <row r="764" s="2" customFormat="1" ht="37.8" customHeight="1">
      <c r="A764" s="39"/>
      <c r="B764" s="40"/>
      <c r="C764" s="229" t="s">
        <v>416</v>
      </c>
      <c r="D764" s="229" t="s">
        <v>205</v>
      </c>
      <c r="E764" s="230" t="s">
        <v>2995</v>
      </c>
      <c r="F764" s="231" t="s">
        <v>2996</v>
      </c>
      <c r="G764" s="232" t="s">
        <v>213</v>
      </c>
      <c r="H764" s="233">
        <v>16</v>
      </c>
      <c r="I764" s="234"/>
      <c r="J764" s="235">
        <f>ROUND(I764*H764,2)</f>
        <v>0</v>
      </c>
      <c r="K764" s="236"/>
      <c r="L764" s="45"/>
      <c r="M764" s="237" t="s">
        <v>1</v>
      </c>
      <c r="N764" s="238" t="s">
        <v>41</v>
      </c>
      <c r="O764" s="92"/>
      <c r="P764" s="239">
        <f>O764*H764</f>
        <v>0</v>
      </c>
      <c r="Q764" s="239">
        <v>0</v>
      </c>
      <c r="R764" s="239">
        <f>Q764*H764</f>
        <v>0</v>
      </c>
      <c r="S764" s="239">
        <v>0</v>
      </c>
      <c r="T764" s="240">
        <f>S764*H764</f>
        <v>0</v>
      </c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R764" s="241" t="s">
        <v>277</v>
      </c>
      <c r="AT764" s="241" t="s">
        <v>205</v>
      </c>
      <c r="AU764" s="241" t="s">
        <v>85</v>
      </c>
      <c r="AY764" s="18" t="s">
        <v>203</v>
      </c>
      <c r="BE764" s="242">
        <f>IF(N764="základní",J764,0)</f>
        <v>0</v>
      </c>
      <c r="BF764" s="242">
        <f>IF(N764="snížená",J764,0)</f>
        <v>0</v>
      </c>
      <c r="BG764" s="242">
        <f>IF(N764="zákl. přenesená",J764,0)</f>
        <v>0</v>
      </c>
      <c r="BH764" s="242">
        <f>IF(N764="sníž. přenesená",J764,0)</f>
        <v>0</v>
      </c>
      <c r="BI764" s="242">
        <f>IF(N764="nulová",J764,0)</f>
        <v>0</v>
      </c>
      <c r="BJ764" s="18" t="s">
        <v>83</v>
      </c>
      <c r="BK764" s="242">
        <f>ROUND(I764*H764,2)</f>
        <v>0</v>
      </c>
      <c r="BL764" s="18" t="s">
        <v>277</v>
      </c>
      <c r="BM764" s="241" t="s">
        <v>2997</v>
      </c>
    </row>
    <row r="765" s="2" customFormat="1">
      <c r="A765" s="39"/>
      <c r="B765" s="40"/>
      <c r="C765" s="41"/>
      <c r="D765" s="245" t="s">
        <v>474</v>
      </c>
      <c r="E765" s="41"/>
      <c r="F765" s="276" t="s">
        <v>926</v>
      </c>
      <c r="G765" s="41"/>
      <c r="H765" s="41"/>
      <c r="I765" s="277"/>
      <c r="J765" s="41"/>
      <c r="K765" s="41"/>
      <c r="L765" s="45"/>
      <c r="M765" s="278"/>
      <c r="N765" s="279"/>
      <c r="O765" s="92"/>
      <c r="P765" s="92"/>
      <c r="Q765" s="92"/>
      <c r="R765" s="92"/>
      <c r="S765" s="92"/>
      <c r="T765" s="93"/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T765" s="18" t="s">
        <v>474</v>
      </c>
      <c r="AU765" s="18" t="s">
        <v>85</v>
      </c>
    </row>
    <row r="766" s="2" customFormat="1" ht="37.8" customHeight="1">
      <c r="A766" s="39"/>
      <c r="B766" s="40"/>
      <c r="C766" s="229" t="s">
        <v>1178</v>
      </c>
      <c r="D766" s="229" t="s">
        <v>205</v>
      </c>
      <c r="E766" s="230" t="s">
        <v>2998</v>
      </c>
      <c r="F766" s="231" t="s">
        <v>2999</v>
      </c>
      <c r="G766" s="232" t="s">
        <v>213</v>
      </c>
      <c r="H766" s="233">
        <v>9.1999999999999993</v>
      </c>
      <c r="I766" s="234"/>
      <c r="J766" s="235">
        <f>ROUND(I766*H766,2)</f>
        <v>0</v>
      </c>
      <c r="K766" s="236"/>
      <c r="L766" s="45"/>
      <c r="M766" s="237" t="s">
        <v>1</v>
      </c>
      <c r="N766" s="238" t="s">
        <v>41</v>
      </c>
      <c r="O766" s="92"/>
      <c r="P766" s="239">
        <f>O766*H766</f>
        <v>0</v>
      </c>
      <c r="Q766" s="239">
        <v>0</v>
      </c>
      <c r="R766" s="239">
        <f>Q766*H766</f>
        <v>0</v>
      </c>
      <c r="S766" s="239">
        <v>0</v>
      </c>
      <c r="T766" s="240">
        <f>S766*H766</f>
        <v>0</v>
      </c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R766" s="241" t="s">
        <v>277</v>
      </c>
      <c r="AT766" s="241" t="s">
        <v>205</v>
      </c>
      <c r="AU766" s="241" t="s">
        <v>85</v>
      </c>
      <c r="AY766" s="18" t="s">
        <v>203</v>
      </c>
      <c r="BE766" s="242">
        <f>IF(N766="základní",J766,0)</f>
        <v>0</v>
      </c>
      <c r="BF766" s="242">
        <f>IF(N766="snížená",J766,0)</f>
        <v>0</v>
      </c>
      <c r="BG766" s="242">
        <f>IF(N766="zákl. přenesená",J766,0)</f>
        <v>0</v>
      </c>
      <c r="BH766" s="242">
        <f>IF(N766="sníž. přenesená",J766,0)</f>
        <v>0</v>
      </c>
      <c r="BI766" s="242">
        <f>IF(N766="nulová",J766,0)</f>
        <v>0</v>
      </c>
      <c r="BJ766" s="18" t="s">
        <v>83</v>
      </c>
      <c r="BK766" s="242">
        <f>ROUND(I766*H766,2)</f>
        <v>0</v>
      </c>
      <c r="BL766" s="18" t="s">
        <v>277</v>
      </c>
      <c r="BM766" s="241" t="s">
        <v>3000</v>
      </c>
    </row>
    <row r="767" s="2" customFormat="1">
      <c r="A767" s="39"/>
      <c r="B767" s="40"/>
      <c r="C767" s="41"/>
      <c r="D767" s="245" t="s">
        <v>474</v>
      </c>
      <c r="E767" s="41"/>
      <c r="F767" s="276" t="s">
        <v>926</v>
      </c>
      <c r="G767" s="41"/>
      <c r="H767" s="41"/>
      <c r="I767" s="277"/>
      <c r="J767" s="41"/>
      <c r="K767" s="41"/>
      <c r="L767" s="45"/>
      <c r="M767" s="278"/>
      <c r="N767" s="279"/>
      <c r="O767" s="92"/>
      <c r="P767" s="92"/>
      <c r="Q767" s="92"/>
      <c r="R767" s="92"/>
      <c r="S767" s="92"/>
      <c r="T767" s="93"/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T767" s="18" t="s">
        <v>474</v>
      </c>
      <c r="AU767" s="18" t="s">
        <v>85</v>
      </c>
    </row>
    <row r="768" s="2" customFormat="1" ht="44.25" customHeight="1">
      <c r="A768" s="39"/>
      <c r="B768" s="40"/>
      <c r="C768" s="229" t="s">
        <v>1184</v>
      </c>
      <c r="D768" s="229" t="s">
        <v>205</v>
      </c>
      <c r="E768" s="230" t="s">
        <v>3001</v>
      </c>
      <c r="F768" s="231" t="s">
        <v>3002</v>
      </c>
      <c r="G768" s="232" t="s">
        <v>213</v>
      </c>
      <c r="H768" s="233">
        <v>10.859999999999999</v>
      </c>
      <c r="I768" s="234"/>
      <c r="J768" s="235">
        <f>ROUND(I768*H768,2)</f>
        <v>0</v>
      </c>
      <c r="K768" s="236"/>
      <c r="L768" s="45"/>
      <c r="M768" s="237" t="s">
        <v>1</v>
      </c>
      <c r="N768" s="238" t="s">
        <v>41</v>
      </c>
      <c r="O768" s="92"/>
      <c r="P768" s="239">
        <f>O768*H768</f>
        <v>0</v>
      </c>
      <c r="Q768" s="239">
        <v>0</v>
      </c>
      <c r="R768" s="239">
        <f>Q768*H768</f>
        <v>0</v>
      </c>
      <c r="S768" s="239">
        <v>0</v>
      </c>
      <c r="T768" s="240">
        <f>S768*H768</f>
        <v>0</v>
      </c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R768" s="241" t="s">
        <v>277</v>
      </c>
      <c r="AT768" s="241" t="s">
        <v>205</v>
      </c>
      <c r="AU768" s="241" t="s">
        <v>85</v>
      </c>
      <c r="AY768" s="18" t="s">
        <v>203</v>
      </c>
      <c r="BE768" s="242">
        <f>IF(N768="základní",J768,0)</f>
        <v>0</v>
      </c>
      <c r="BF768" s="242">
        <f>IF(N768="snížená",J768,0)</f>
        <v>0</v>
      </c>
      <c r="BG768" s="242">
        <f>IF(N768="zákl. přenesená",J768,0)</f>
        <v>0</v>
      </c>
      <c r="BH768" s="242">
        <f>IF(N768="sníž. přenesená",J768,0)</f>
        <v>0</v>
      </c>
      <c r="BI768" s="242">
        <f>IF(N768="nulová",J768,0)</f>
        <v>0</v>
      </c>
      <c r="BJ768" s="18" t="s">
        <v>83</v>
      </c>
      <c r="BK768" s="242">
        <f>ROUND(I768*H768,2)</f>
        <v>0</v>
      </c>
      <c r="BL768" s="18" t="s">
        <v>277</v>
      </c>
      <c r="BM768" s="241" t="s">
        <v>3003</v>
      </c>
    </row>
    <row r="769" s="2" customFormat="1">
      <c r="A769" s="39"/>
      <c r="B769" s="40"/>
      <c r="C769" s="41"/>
      <c r="D769" s="245" t="s">
        <v>474</v>
      </c>
      <c r="E769" s="41"/>
      <c r="F769" s="276" t="s">
        <v>926</v>
      </c>
      <c r="G769" s="41"/>
      <c r="H769" s="41"/>
      <c r="I769" s="277"/>
      <c r="J769" s="41"/>
      <c r="K769" s="41"/>
      <c r="L769" s="45"/>
      <c r="M769" s="278"/>
      <c r="N769" s="279"/>
      <c r="O769" s="92"/>
      <c r="P769" s="92"/>
      <c r="Q769" s="92"/>
      <c r="R769" s="92"/>
      <c r="S769" s="92"/>
      <c r="T769" s="93"/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T769" s="18" t="s">
        <v>474</v>
      </c>
      <c r="AU769" s="18" t="s">
        <v>85</v>
      </c>
    </row>
    <row r="770" s="2" customFormat="1" ht="37.8" customHeight="1">
      <c r="A770" s="39"/>
      <c r="B770" s="40"/>
      <c r="C770" s="229" t="s">
        <v>1191</v>
      </c>
      <c r="D770" s="229" t="s">
        <v>205</v>
      </c>
      <c r="E770" s="230" t="s">
        <v>3004</v>
      </c>
      <c r="F770" s="231" t="s">
        <v>3005</v>
      </c>
      <c r="G770" s="232" t="s">
        <v>213</v>
      </c>
      <c r="H770" s="233">
        <v>6.1600000000000001</v>
      </c>
      <c r="I770" s="234"/>
      <c r="J770" s="235">
        <f>ROUND(I770*H770,2)</f>
        <v>0</v>
      </c>
      <c r="K770" s="236"/>
      <c r="L770" s="45"/>
      <c r="M770" s="237" t="s">
        <v>1</v>
      </c>
      <c r="N770" s="238" t="s">
        <v>41</v>
      </c>
      <c r="O770" s="92"/>
      <c r="P770" s="239">
        <f>O770*H770</f>
        <v>0</v>
      </c>
      <c r="Q770" s="239">
        <v>0</v>
      </c>
      <c r="R770" s="239">
        <f>Q770*H770</f>
        <v>0</v>
      </c>
      <c r="S770" s="239">
        <v>0</v>
      </c>
      <c r="T770" s="240">
        <f>S770*H770</f>
        <v>0</v>
      </c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R770" s="241" t="s">
        <v>277</v>
      </c>
      <c r="AT770" s="241" t="s">
        <v>205</v>
      </c>
      <c r="AU770" s="241" t="s">
        <v>85</v>
      </c>
      <c r="AY770" s="18" t="s">
        <v>203</v>
      </c>
      <c r="BE770" s="242">
        <f>IF(N770="základní",J770,0)</f>
        <v>0</v>
      </c>
      <c r="BF770" s="242">
        <f>IF(N770="snížená",J770,0)</f>
        <v>0</v>
      </c>
      <c r="BG770" s="242">
        <f>IF(N770="zákl. přenesená",J770,0)</f>
        <v>0</v>
      </c>
      <c r="BH770" s="242">
        <f>IF(N770="sníž. přenesená",J770,0)</f>
        <v>0</v>
      </c>
      <c r="BI770" s="242">
        <f>IF(N770="nulová",J770,0)</f>
        <v>0</v>
      </c>
      <c r="BJ770" s="18" t="s">
        <v>83</v>
      </c>
      <c r="BK770" s="242">
        <f>ROUND(I770*H770,2)</f>
        <v>0</v>
      </c>
      <c r="BL770" s="18" t="s">
        <v>277</v>
      </c>
      <c r="BM770" s="241" t="s">
        <v>3006</v>
      </c>
    </row>
    <row r="771" s="2" customFormat="1">
      <c r="A771" s="39"/>
      <c r="B771" s="40"/>
      <c r="C771" s="41"/>
      <c r="D771" s="245" t="s">
        <v>474</v>
      </c>
      <c r="E771" s="41"/>
      <c r="F771" s="276" t="s">
        <v>926</v>
      </c>
      <c r="G771" s="41"/>
      <c r="H771" s="41"/>
      <c r="I771" s="277"/>
      <c r="J771" s="41"/>
      <c r="K771" s="41"/>
      <c r="L771" s="45"/>
      <c r="M771" s="278"/>
      <c r="N771" s="279"/>
      <c r="O771" s="92"/>
      <c r="P771" s="92"/>
      <c r="Q771" s="92"/>
      <c r="R771" s="92"/>
      <c r="S771" s="92"/>
      <c r="T771" s="93"/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T771" s="18" t="s">
        <v>474</v>
      </c>
      <c r="AU771" s="18" t="s">
        <v>85</v>
      </c>
    </row>
    <row r="772" s="2" customFormat="1" ht="37.8" customHeight="1">
      <c r="A772" s="39"/>
      <c r="B772" s="40"/>
      <c r="C772" s="229" t="s">
        <v>421</v>
      </c>
      <c r="D772" s="229" t="s">
        <v>205</v>
      </c>
      <c r="E772" s="230" t="s">
        <v>3007</v>
      </c>
      <c r="F772" s="231" t="s">
        <v>3008</v>
      </c>
      <c r="G772" s="232" t="s">
        <v>213</v>
      </c>
      <c r="H772" s="233">
        <v>7.9400000000000004</v>
      </c>
      <c r="I772" s="234"/>
      <c r="J772" s="235">
        <f>ROUND(I772*H772,2)</f>
        <v>0</v>
      </c>
      <c r="K772" s="236"/>
      <c r="L772" s="45"/>
      <c r="M772" s="237" t="s">
        <v>1</v>
      </c>
      <c r="N772" s="238" t="s">
        <v>41</v>
      </c>
      <c r="O772" s="92"/>
      <c r="P772" s="239">
        <f>O772*H772</f>
        <v>0</v>
      </c>
      <c r="Q772" s="239">
        <v>0</v>
      </c>
      <c r="R772" s="239">
        <f>Q772*H772</f>
        <v>0</v>
      </c>
      <c r="S772" s="239">
        <v>0</v>
      </c>
      <c r="T772" s="240">
        <f>S772*H772</f>
        <v>0</v>
      </c>
      <c r="U772" s="39"/>
      <c r="V772" s="39"/>
      <c r="W772" s="39"/>
      <c r="X772" s="39"/>
      <c r="Y772" s="39"/>
      <c r="Z772" s="39"/>
      <c r="AA772" s="39"/>
      <c r="AB772" s="39"/>
      <c r="AC772" s="39"/>
      <c r="AD772" s="39"/>
      <c r="AE772" s="39"/>
      <c r="AR772" s="241" t="s">
        <v>277</v>
      </c>
      <c r="AT772" s="241" t="s">
        <v>205</v>
      </c>
      <c r="AU772" s="241" t="s">
        <v>85</v>
      </c>
      <c r="AY772" s="18" t="s">
        <v>203</v>
      </c>
      <c r="BE772" s="242">
        <f>IF(N772="základní",J772,0)</f>
        <v>0</v>
      </c>
      <c r="BF772" s="242">
        <f>IF(N772="snížená",J772,0)</f>
        <v>0</v>
      </c>
      <c r="BG772" s="242">
        <f>IF(N772="zákl. přenesená",J772,0)</f>
        <v>0</v>
      </c>
      <c r="BH772" s="242">
        <f>IF(N772="sníž. přenesená",J772,0)</f>
        <v>0</v>
      </c>
      <c r="BI772" s="242">
        <f>IF(N772="nulová",J772,0)</f>
        <v>0</v>
      </c>
      <c r="BJ772" s="18" t="s">
        <v>83</v>
      </c>
      <c r="BK772" s="242">
        <f>ROUND(I772*H772,2)</f>
        <v>0</v>
      </c>
      <c r="BL772" s="18" t="s">
        <v>277</v>
      </c>
      <c r="BM772" s="241" t="s">
        <v>3009</v>
      </c>
    </row>
    <row r="773" s="2" customFormat="1">
      <c r="A773" s="39"/>
      <c r="B773" s="40"/>
      <c r="C773" s="41"/>
      <c r="D773" s="245" t="s">
        <v>474</v>
      </c>
      <c r="E773" s="41"/>
      <c r="F773" s="276" t="s">
        <v>926</v>
      </c>
      <c r="G773" s="41"/>
      <c r="H773" s="41"/>
      <c r="I773" s="277"/>
      <c r="J773" s="41"/>
      <c r="K773" s="41"/>
      <c r="L773" s="45"/>
      <c r="M773" s="278"/>
      <c r="N773" s="279"/>
      <c r="O773" s="92"/>
      <c r="P773" s="92"/>
      <c r="Q773" s="92"/>
      <c r="R773" s="92"/>
      <c r="S773" s="92"/>
      <c r="T773" s="93"/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T773" s="18" t="s">
        <v>474</v>
      </c>
      <c r="AU773" s="18" t="s">
        <v>85</v>
      </c>
    </row>
    <row r="774" s="2" customFormat="1" ht="37.8" customHeight="1">
      <c r="A774" s="39"/>
      <c r="B774" s="40"/>
      <c r="C774" s="229" t="s">
        <v>1202</v>
      </c>
      <c r="D774" s="229" t="s">
        <v>205</v>
      </c>
      <c r="E774" s="230" t="s">
        <v>3010</v>
      </c>
      <c r="F774" s="231" t="s">
        <v>3011</v>
      </c>
      <c r="G774" s="232" t="s">
        <v>213</v>
      </c>
      <c r="H774" s="233">
        <v>7.2400000000000002</v>
      </c>
      <c r="I774" s="234"/>
      <c r="J774" s="235">
        <f>ROUND(I774*H774,2)</f>
        <v>0</v>
      </c>
      <c r="K774" s="236"/>
      <c r="L774" s="45"/>
      <c r="M774" s="237" t="s">
        <v>1</v>
      </c>
      <c r="N774" s="238" t="s">
        <v>41</v>
      </c>
      <c r="O774" s="92"/>
      <c r="P774" s="239">
        <f>O774*H774</f>
        <v>0</v>
      </c>
      <c r="Q774" s="239">
        <v>0</v>
      </c>
      <c r="R774" s="239">
        <f>Q774*H774</f>
        <v>0</v>
      </c>
      <c r="S774" s="239">
        <v>0</v>
      </c>
      <c r="T774" s="240">
        <f>S774*H774</f>
        <v>0</v>
      </c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R774" s="241" t="s">
        <v>277</v>
      </c>
      <c r="AT774" s="241" t="s">
        <v>205</v>
      </c>
      <c r="AU774" s="241" t="s">
        <v>85</v>
      </c>
      <c r="AY774" s="18" t="s">
        <v>203</v>
      </c>
      <c r="BE774" s="242">
        <f>IF(N774="základní",J774,0)</f>
        <v>0</v>
      </c>
      <c r="BF774" s="242">
        <f>IF(N774="snížená",J774,0)</f>
        <v>0</v>
      </c>
      <c r="BG774" s="242">
        <f>IF(N774="zákl. přenesená",J774,0)</f>
        <v>0</v>
      </c>
      <c r="BH774" s="242">
        <f>IF(N774="sníž. přenesená",J774,0)</f>
        <v>0</v>
      </c>
      <c r="BI774" s="242">
        <f>IF(N774="nulová",J774,0)</f>
        <v>0</v>
      </c>
      <c r="BJ774" s="18" t="s">
        <v>83</v>
      </c>
      <c r="BK774" s="242">
        <f>ROUND(I774*H774,2)</f>
        <v>0</v>
      </c>
      <c r="BL774" s="18" t="s">
        <v>277</v>
      </c>
      <c r="BM774" s="241" t="s">
        <v>3012</v>
      </c>
    </row>
    <row r="775" s="2" customFormat="1">
      <c r="A775" s="39"/>
      <c r="B775" s="40"/>
      <c r="C775" s="41"/>
      <c r="D775" s="245" t="s">
        <v>474</v>
      </c>
      <c r="E775" s="41"/>
      <c r="F775" s="276" t="s">
        <v>926</v>
      </c>
      <c r="G775" s="41"/>
      <c r="H775" s="41"/>
      <c r="I775" s="277"/>
      <c r="J775" s="41"/>
      <c r="K775" s="41"/>
      <c r="L775" s="45"/>
      <c r="M775" s="278"/>
      <c r="N775" s="279"/>
      <c r="O775" s="92"/>
      <c r="P775" s="92"/>
      <c r="Q775" s="92"/>
      <c r="R775" s="92"/>
      <c r="S775" s="92"/>
      <c r="T775" s="93"/>
      <c r="U775" s="39"/>
      <c r="V775" s="39"/>
      <c r="W775" s="39"/>
      <c r="X775" s="39"/>
      <c r="Y775" s="39"/>
      <c r="Z775" s="39"/>
      <c r="AA775" s="39"/>
      <c r="AB775" s="39"/>
      <c r="AC775" s="39"/>
      <c r="AD775" s="39"/>
      <c r="AE775" s="39"/>
      <c r="AT775" s="18" t="s">
        <v>474</v>
      </c>
      <c r="AU775" s="18" t="s">
        <v>85</v>
      </c>
    </row>
    <row r="776" s="2" customFormat="1" ht="37.8" customHeight="1">
      <c r="A776" s="39"/>
      <c r="B776" s="40"/>
      <c r="C776" s="229" t="s">
        <v>1208</v>
      </c>
      <c r="D776" s="229" t="s">
        <v>205</v>
      </c>
      <c r="E776" s="230" t="s">
        <v>3013</v>
      </c>
      <c r="F776" s="231" t="s">
        <v>3014</v>
      </c>
      <c r="G776" s="232" t="s">
        <v>213</v>
      </c>
      <c r="H776" s="233">
        <v>2.2999999999999998</v>
      </c>
      <c r="I776" s="234"/>
      <c r="J776" s="235">
        <f>ROUND(I776*H776,2)</f>
        <v>0</v>
      </c>
      <c r="K776" s="236"/>
      <c r="L776" s="45"/>
      <c r="M776" s="237" t="s">
        <v>1</v>
      </c>
      <c r="N776" s="238" t="s">
        <v>41</v>
      </c>
      <c r="O776" s="92"/>
      <c r="P776" s="239">
        <f>O776*H776</f>
        <v>0</v>
      </c>
      <c r="Q776" s="239">
        <v>0</v>
      </c>
      <c r="R776" s="239">
        <f>Q776*H776</f>
        <v>0</v>
      </c>
      <c r="S776" s="239">
        <v>0</v>
      </c>
      <c r="T776" s="240">
        <f>S776*H776</f>
        <v>0</v>
      </c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R776" s="241" t="s">
        <v>277</v>
      </c>
      <c r="AT776" s="241" t="s">
        <v>205</v>
      </c>
      <c r="AU776" s="241" t="s">
        <v>85</v>
      </c>
      <c r="AY776" s="18" t="s">
        <v>203</v>
      </c>
      <c r="BE776" s="242">
        <f>IF(N776="základní",J776,0)</f>
        <v>0</v>
      </c>
      <c r="BF776" s="242">
        <f>IF(N776="snížená",J776,0)</f>
        <v>0</v>
      </c>
      <c r="BG776" s="242">
        <f>IF(N776="zákl. přenesená",J776,0)</f>
        <v>0</v>
      </c>
      <c r="BH776" s="242">
        <f>IF(N776="sníž. přenesená",J776,0)</f>
        <v>0</v>
      </c>
      <c r="BI776" s="242">
        <f>IF(N776="nulová",J776,0)</f>
        <v>0</v>
      </c>
      <c r="BJ776" s="18" t="s">
        <v>83</v>
      </c>
      <c r="BK776" s="242">
        <f>ROUND(I776*H776,2)</f>
        <v>0</v>
      </c>
      <c r="BL776" s="18" t="s">
        <v>277</v>
      </c>
      <c r="BM776" s="241" t="s">
        <v>3015</v>
      </c>
    </row>
    <row r="777" s="2" customFormat="1">
      <c r="A777" s="39"/>
      <c r="B777" s="40"/>
      <c r="C777" s="41"/>
      <c r="D777" s="245" t="s">
        <v>474</v>
      </c>
      <c r="E777" s="41"/>
      <c r="F777" s="276" t="s">
        <v>926</v>
      </c>
      <c r="G777" s="41"/>
      <c r="H777" s="41"/>
      <c r="I777" s="277"/>
      <c r="J777" s="41"/>
      <c r="K777" s="41"/>
      <c r="L777" s="45"/>
      <c r="M777" s="278"/>
      <c r="N777" s="279"/>
      <c r="O777" s="92"/>
      <c r="P777" s="92"/>
      <c r="Q777" s="92"/>
      <c r="R777" s="92"/>
      <c r="S777" s="92"/>
      <c r="T777" s="93"/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T777" s="18" t="s">
        <v>474</v>
      </c>
      <c r="AU777" s="18" t="s">
        <v>85</v>
      </c>
    </row>
    <row r="778" s="2" customFormat="1" ht="37.8" customHeight="1">
      <c r="A778" s="39"/>
      <c r="B778" s="40"/>
      <c r="C778" s="229" t="s">
        <v>1214</v>
      </c>
      <c r="D778" s="229" t="s">
        <v>205</v>
      </c>
      <c r="E778" s="230" t="s">
        <v>3016</v>
      </c>
      <c r="F778" s="231" t="s">
        <v>3017</v>
      </c>
      <c r="G778" s="232" t="s">
        <v>213</v>
      </c>
      <c r="H778" s="233">
        <v>5.3600000000000003</v>
      </c>
      <c r="I778" s="234"/>
      <c r="J778" s="235">
        <f>ROUND(I778*H778,2)</f>
        <v>0</v>
      </c>
      <c r="K778" s="236"/>
      <c r="L778" s="45"/>
      <c r="M778" s="237" t="s">
        <v>1</v>
      </c>
      <c r="N778" s="238" t="s">
        <v>41</v>
      </c>
      <c r="O778" s="92"/>
      <c r="P778" s="239">
        <f>O778*H778</f>
        <v>0</v>
      </c>
      <c r="Q778" s="239">
        <v>0</v>
      </c>
      <c r="R778" s="239">
        <f>Q778*H778</f>
        <v>0</v>
      </c>
      <c r="S778" s="239">
        <v>0</v>
      </c>
      <c r="T778" s="240">
        <f>S778*H778</f>
        <v>0</v>
      </c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R778" s="241" t="s">
        <v>277</v>
      </c>
      <c r="AT778" s="241" t="s">
        <v>205</v>
      </c>
      <c r="AU778" s="241" t="s">
        <v>85</v>
      </c>
      <c r="AY778" s="18" t="s">
        <v>203</v>
      </c>
      <c r="BE778" s="242">
        <f>IF(N778="základní",J778,0)</f>
        <v>0</v>
      </c>
      <c r="BF778" s="242">
        <f>IF(N778="snížená",J778,0)</f>
        <v>0</v>
      </c>
      <c r="BG778" s="242">
        <f>IF(N778="zákl. přenesená",J778,0)</f>
        <v>0</v>
      </c>
      <c r="BH778" s="242">
        <f>IF(N778="sníž. přenesená",J778,0)</f>
        <v>0</v>
      </c>
      <c r="BI778" s="242">
        <f>IF(N778="nulová",J778,0)</f>
        <v>0</v>
      </c>
      <c r="BJ778" s="18" t="s">
        <v>83</v>
      </c>
      <c r="BK778" s="242">
        <f>ROUND(I778*H778,2)</f>
        <v>0</v>
      </c>
      <c r="BL778" s="18" t="s">
        <v>277</v>
      </c>
      <c r="BM778" s="241" t="s">
        <v>3018</v>
      </c>
    </row>
    <row r="779" s="2" customFormat="1">
      <c r="A779" s="39"/>
      <c r="B779" s="40"/>
      <c r="C779" s="41"/>
      <c r="D779" s="245" t="s">
        <v>474</v>
      </c>
      <c r="E779" s="41"/>
      <c r="F779" s="276" t="s">
        <v>926</v>
      </c>
      <c r="G779" s="41"/>
      <c r="H779" s="41"/>
      <c r="I779" s="277"/>
      <c r="J779" s="41"/>
      <c r="K779" s="41"/>
      <c r="L779" s="45"/>
      <c r="M779" s="278"/>
      <c r="N779" s="279"/>
      <c r="O779" s="92"/>
      <c r="P779" s="92"/>
      <c r="Q779" s="92"/>
      <c r="R779" s="92"/>
      <c r="S779" s="92"/>
      <c r="T779" s="93"/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T779" s="18" t="s">
        <v>474</v>
      </c>
      <c r="AU779" s="18" t="s">
        <v>85</v>
      </c>
    </row>
    <row r="780" s="2" customFormat="1" ht="49.05" customHeight="1">
      <c r="A780" s="39"/>
      <c r="B780" s="40"/>
      <c r="C780" s="229" t="s">
        <v>1220</v>
      </c>
      <c r="D780" s="229" t="s">
        <v>205</v>
      </c>
      <c r="E780" s="230" t="s">
        <v>3019</v>
      </c>
      <c r="F780" s="231" t="s">
        <v>3020</v>
      </c>
      <c r="G780" s="232" t="s">
        <v>213</v>
      </c>
      <c r="H780" s="233">
        <v>13.220000000000001</v>
      </c>
      <c r="I780" s="234"/>
      <c r="J780" s="235">
        <f>ROUND(I780*H780,2)</f>
        <v>0</v>
      </c>
      <c r="K780" s="236"/>
      <c r="L780" s="45"/>
      <c r="M780" s="237" t="s">
        <v>1</v>
      </c>
      <c r="N780" s="238" t="s">
        <v>41</v>
      </c>
      <c r="O780" s="92"/>
      <c r="P780" s="239">
        <f>O780*H780</f>
        <v>0</v>
      </c>
      <c r="Q780" s="239">
        <v>0</v>
      </c>
      <c r="R780" s="239">
        <f>Q780*H780</f>
        <v>0</v>
      </c>
      <c r="S780" s="239">
        <v>0</v>
      </c>
      <c r="T780" s="240">
        <f>S780*H780</f>
        <v>0</v>
      </c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R780" s="241" t="s">
        <v>277</v>
      </c>
      <c r="AT780" s="241" t="s">
        <v>205</v>
      </c>
      <c r="AU780" s="241" t="s">
        <v>85</v>
      </c>
      <c r="AY780" s="18" t="s">
        <v>203</v>
      </c>
      <c r="BE780" s="242">
        <f>IF(N780="základní",J780,0)</f>
        <v>0</v>
      </c>
      <c r="BF780" s="242">
        <f>IF(N780="snížená",J780,0)</f>
        <v>0</v>
      </c>
      <c r="BG780" s="242">
        <f>IF(N780="zákl. přenesená",J780,0)</f>
        <v>0</v>
      </c>
      <c r="BH780" s="242">
        <f>IF(N780="sníž. přenesená",J780,0)</f>
        <v>0</v>
      </c>
      <c r="BI780" s="242">
        <f>IF(N780="nulová",J780,0)</f>
        <v>0</v>
      </c>
      <c r="BJ780" s="18" t="s">
        <v>83</v>
      </c>
      <c r="BK780" s="242">
        <f>ROUND(I780*H780,2)</f>
        <v>0</v>
      </c>
      <c r="BL780" s="18" t="s">
        <v>277</v>
      </c>
      <c r="BM780" s="241" t="s">
        <v>3021</v>
      </c>
    </row>
    <row r="781" s="2" customFormat="1">
      <c r="A781" s="39"/>
      <c r="B781" s="40"/>
      <c r="C781" s="41"/>
      <c r="D781" s="245" t="s">
        <v>474</v>
      </c>
      <c r="E781" s="41"/>
      <c r="F781" s="276" t="s">
        <v>926</v>
      </c>
      <c r="G781" s="41"/>
      <c r="H781" s="41"/>
      <c r="I781" s="277"/>
      <c r="J781" s="41"/>
      <c r="K781" s="41"/>
      <c r="L781" s="45"/>
      <c r="M781" s="278"/>
      <c r="N781" s="279"/>
      <c r="O781" s="92"/>
      <c r="P781" s="92"/>
      <c r="Q781" s="92"/>
      <c r="R781" s="92"/>
      <c r="S781" s="92"/>
      <c r="T781" s="93"/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T781" s="18" t="s">
        <v>474</v>
      </c>
      <c r="AU781" s="18" t="s">
        <v>85</v>
      </c>
    </row>
    <row r="782" s="2" customFormat="1" ht="44.25" customHeight="1">
      <c r="A782" s="39"/>
      <c r="B782" s="40"/>
      <c r="C782" s="229" t="s">
        <v>1226</v>
      </c>
      <c r="D782" s="229" t="s">
        <v>205</v>
      </c>
      <c r="E782" s="230" t="s">
        <v>3022</v>
      </c>
      <c r="F782" s="231" t="s">
        <v>3023</v>
      </c>
      <c r="G782" s="232" t="s">
        <v>213</v>
      </c>
      <c r="H782" s="233">
        <v>8.6500000000000004</v>
      </c>
      <c r="I782" s="234"/>
      <c r="J782" s="235">
        <f>ROUND(I782*H782,2)</f>
        <v>0</v>
      </c>
      <c r="K782" s="236"/>
      <c r="L782" s="45"/>
      <c r="M782" s="237" t="s">
        <v>1</v>
      </c>
      <c r="N782" s="238" t="s">
        <v>41</v>
      </c>
      <c r="O782" s="92"/>
      <c r="P782" s="239">
        <f>O782*H782</f>
        <v>0</v>
      </c>
      <c r="Q782" s="239">
        <v>0</v>
      </c>
      <c r="R782" s="239">
        <f>Q782*H782</f>
        <v>0</v>
      </c>
      <c r="S782" s="239">
        <v>0</v>
      </c>
      <c r="T782" s="240">
        <f>S782*H782</f>
        <v>0</v>
      </c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R782" s="241" t="s">
        <v>277</v>
      </c>
      <c r="AT782" s="241" t="s">
        <v>205</v>
      </c>
      <c r="AU782" s="241" t="s">
        <v>85</v>
      </c>
      <c r="AY782" s="18" t="s">
        <v>203</v>
      </c>
      <c r="BE782" s="242">
        <f>IF(N782="základní",J782,0)</f>
        <v>0</v>
      </c>
      <c r="BF782" s="242">
        <f>IF(N782="snížená",J782,0)</f>
        <v>0</v>
      </c>
      <c r="BG782" s="242">
        <f>IF(N782="zákl. přenesená",J782,0)</f>
        <v>0</v>
      </c>
      <c r="BH782" s="242">
        <f>IF(N782="sníž. přenesená",J782,0)</f>
        <v>0</v>
      </c>
      <c r="BI782" s="242">
        <f>IF(N782="nulová",J782,0)</f>
        <v>0</v>
      </c>
      <c r="BJ782" s="18" t="s">
        <v>83</v>
      </c>
      <c r="BK782" s="242">
        <f>ROUND(I782*H782,2)</f>
        <v>0</v>
      </c>
      <c r="BL782" s="18" t="s">
        <v>277</v>
      </c>
      <c r="BM782" s="241" t="s">
        <v>3024</v>
      </c>
    </row>
    <row r="783" s="2" customFormat="1">
      <c r="A783" s="39"/>
      <c r="B783" s="40"/>
      <c r="C783" s="41"/>
      <c r="D783" s="245" t="s">
        <v>474</v>
      </c>
      <c r="E783" s="41"/>
      <c r="F783" s="276" t="s">
        <v>926</v>
      </c>
      <c r="G783" s="41"/>
      <c r="H783" s="41"/>
      <c r="I783" s="277"/>
      <c r="J783" s="41"/>
      <c r="K783" s="41"/>
      <c r="L783" s="45"/>
      <c r="M783" s="278"/>
      <c r="N783" s="279"/>
      <c r="O783" s="92"/>
      <c r="P783" s="92"/>
      <c r="Q783" s="92"/>
      <c r="R783" s="92"/>
      <c r="S783" s="92"/>
      <c r="T783" s="93"/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T783" s="18" t="s">
        <v>474</v>
      </c>
      <c r="AU783" s="18" t="s">
        <v>85</v>
      </c>
    </row>
    <row r="784" s="2" customFormat="1" ht="37.8" customHeight="1">
      <c r="A784" s="39"/>
      <c r="B784" s="40"/>
      <c r="C784" s="229" t="s">
        <v>1230</v>
      </c>
      <c r="D784" s="229" t="s">
        <v>205</v>
      </c>
      <c r="E784" s="230" t="s">
        <v>3025</v>
      </c>
      <c r="F784" s="231" t="s">
        <v>3026</v>
      </c>
      <c r="G784" s="232" t="s">
        <v>213</v>
      </c>
      <c r="H784" s="233">
        <v>5.7699999999999996</v>
      </c>
      <c r="I784" s="234"/>
      <c r="J784" s="235">
        <f>ROUND(I784*H784,2)</f>
        <v>0</v>
      </c>
      <c r="K784" s="236"/>
      <c r="L784" s="45"/>
      <c r="M784" s="237" t="s">
        <v>1</v>
      </c>
      <c r="N784" s="238" t="s">
        <v>41</v>
      </c>
      <c r="O784" s="92"/>
      <c r="P784" s="239">
        <f>O784*H784</f>
        <v>0</v>
      </c>
      <c r="Q784" s="239">
        <v>0</v>
      </c>
      <c r="R784" s="239">
        <f>Q784*H784</f>
        <v>0</v>
      </c>
      <c r="S784" s="239">
        <v>0</v>
      </c>
      <c r="T784" s="240">
        <f>S784*H784</f>
        <v>0</v>
      </c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R784" s="241" t="s">
        <v>277</v>
      </c>
      <c r="AT784" s="241" t="s">
        <v>205</v>
      </c>
      <c r="AU784" s="241" t="s">
        <v>85</v>
      </c>
      <c r="AY784" s="18" t="s">
        <v>203</v>
      </c>
      <c r="BE784" s="242">
        <f>IF(N784="základní",J784,0)</f>
        <v>0</v>
      </c>
      <c r="BF784" s="242">
        <f>IF(N784="snížená",J784,0)</f>
        <v>0</v>
      </c>
      <c r="BG784" s="242">
        <f>IF(N784="zákl. přenesená",J784,0)</f>
        <v>0</v>
      </c>
      <c r="BH784" s="242">
        <f>IF(N784="sníž. přenesená",J784,0)</f>
        <v>0</v>
      </c>
      <c r="BI784" s="242">
        <f>IF(N784="nulová",J784,0)</f>
        <v>0</v>
      </c>
      <c r="BJ784" s="18" t="s">
        <v>83</v>
      </c>
      <c r="BK784" s="242">
        <f>ROUND(I784*H784,2)</f>
        <v>0</v>
      </c>
      <c r="BL784" s="18" t="s">
        <v>277</v>
      </c>
      <c r="BM784" s="241" t="s">
        <v>3027</v>
      </c>
    </row>
    <row r="785" s="2" customFormat="1">
      <c r="A785" s="39"/>
      <c r="B785" s="40"/>
      <c r="C785" s="41"/>
      <c r="D785" s="245" t="s">
        <v>474</v>
      </c>
      <c r="E785" s="41"/>
      <c r="F785" s="276" t="s">
        <v>926</v>
      </c>
      <c r="G785" s="41"/>
      <c r="H785" s="41"/>
      <c r="I785" s="277"/>
      <c r="J785" s="41"/>
      <c r="K785" s="41"/>
      <c r="L785" s="45"/>
      <c r="M785" s="278"/>
      <c r="N785" s="279"/>
      <c r="O785" s="92"/>
      <c r="P785" s="92"/>
      <c r="Q785" s="92"/>
      <c r="R785" s="92"/>
      <c r="S785" s="92"/>
      <c r="T785" s="93"/>
      <c r="U785" s="39"/>
      <c r="V785" s="39"/>
      <c r="W785" s="39"/>
      <c r="X785" s="39"/>
      <c r="Y785" s="39"/>
      <c r="Z785" s="39"/>
      <c r="AA785" s="39"/>
      <c r="AB785" s="39"/>
      <c r="AC785" s="39"/>
      <c r="AD785" s="39"/>
      <c r="AE785" s="39"/>
      <c r="AT785" s="18" t="s">
        <v>474</v>
      </c>
      <c r="AU785" s="18" t="s">
        <v>85</v>
      </c>
    </row>
    <row r="786" s="2" customFormat="1" ht="33" customHeight="1">
      <c r="A786" s="39"/>
      <c r="B786" s="40"/>
      <c r="C786" s="229" t="s">
        <v>1236</v>
      </c>
      <c r="D786" s="229" t="s">
        <v>205</v>
      </c>
      <c r="E786" s="230" t="s">
        <v>3028</v>
      </c>
      <c r="F786" s="231" t="s">
        <v>3029</v>
      </c>
      <c r="G786" s="232" t="s">
        <v>213</v>
      </c>
      <c r="H786" s="233">
        <v>3</v>
      </c>
      <c r="I786" s="234"/>
      <c r="J786" s="235">
        <f>ROUND(I786*H786,2)</f>
        <v>0</v>
      </c>
      <c r="K786" s="236"/>
      <c r="L786" s="45"/>
      <c r="M786" s="237" t="s">
        <v>1</v>
      </c>
      <c r="N786" s="238" t="s">
        <v>41</v>
      </c>
      <c r="O786" s="92"/>
      <c r="P786" s="239">
        <f>O786*H786</f>
        <v>0</v>
      </c>
      <c r="Q786" s="239">
        <v>0</v>
      </c>
      <c r="R786" s="239">
        <f>Q786*H786</f>
        <v>0</v>
      </c>
      <c r="S786" s="239">
        <v>0</v>
      </c>
      <c r="T786" s="240">
        <f>S786*H786</f>
        <v>0</v>
      </c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R786" s="241" t="s">
        <v>277</v>
      </c>
      <c r="AT786" s="241" t="s">
        <v>205</v>
      </c>
      <c r="AU786" s="241" t="s">
        <v>85</v>
      </c>
      <c r="AY786" s="18" t="s">
        <v>203</v>
      </c>
      <c r="BE786" s="242">
        <f>IF(N786="základní",J786,0)</f>
        <v>0</v>
      </c>
      <c r="BF786" s="242">
        <f>IF(N786="snížená",J786,0)</f>
        <v>0</v>
      </c>
      <c r="BG786" s="242">
        <f>IF(N786="zákl. přenesená",J786,0)</f>
        <v>0</v>
      </c>
      <c r="BH786" s="242">
        <f>IF(N786="sníž. přenesená",J786,0)</f>
        <v>0</v>
      </c>
      <c r="BI786" s="242">
        <f>IF(N786="nulová",J786,0)</f>
        <v>0</v>
      </c>
      <c r="BJ786" s="18" t="s">
        <v>83</v>
      </c>
      <c r="BK786" s="242">
        <f>ROUND(I786*H786,2)</f>
        <v>0</v>
      </c>
      <c r="BL786" s="18" t="s">
        <v>277</v>
      </c>
      <c r="BM786" s="241" t="s">
        <v>3030</v>
      </c>
    </row>
    <row r="787" s="2" customFormat="1">
      <c r="A787" s="39"/>
      <c r="B787" s="40"/>
      <c r="C787" s="41"/>
      <c r="D787" s="245" t="s">
        <v>474</v>
      </c>
      <c r="E787" s="41"/>
      <c r="F787" s="276" t="s">
        <v>926</v>
      </c>
      <c r="G787" s="41"/>
      <c r="H787" s="41"/>
      <c r="I787" s="277"/>
      <c r="J787" s="41"/>
      <c r="K787" s="41"/>
      <c r="L787" s="45"/>
      <c r="M787" s="278"/>
      <c r="N787" s="279"/>
      <c r="O787" s="92"/>
      <c r="P787" s="92"/>
      <c r="Q787" s="92"/>
      <c r="R787" s="92"/>
      <c r="S787" s="92"/>
      <c r="T787" s="93"/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T787" s="18" t="s">
        <v>474</v>
      </c>
      <c r="AU787" s="18" t="s">
        <v>85</v>
      </c>
    </row>
    <row r="788" s="2" customFormat="1" ht="44.25" customHeight="1">
      <c r="A788" s="39"/>
      <c r="B788" s="40"/>
      <c r="C788" s="229" t="s">
        <v>1240</v>
      </c>
      <c r="D788" s="229" t="s">
        <v>205</v>
      </c>
      <c r="E788" s="230" t="s">
        <v>3031</v>
      </c>
      <c r="F788" s="231" t="s">
        <v>3032</v>
      </c>
      <c r="G788" s="232" t="s">
        <v>213</v>
      </c>
      <c r="H788" s="233">
        <v>3.2469999999999999</v>
      </c>
      <c r="I788" s="234"/>
      <c r="J788" s="235">
        <f>ROUND(I788*H788,2)</f>
        <v>0</v>
      </c>
      <c r="K788" s="236"/>
      <c r="L788" s="45"/>
      <c r="M788" s="237" t="s">
        <v>1</v>
      </c>
      <c r="N788" s="238" t="s">
        <v>41</v>
      </c>
      <c r="O788" s="92"/>
      <c r="P788" s="239">
        <f>O788*H788</f>
        <v>0</v>
      </c>
      <c r="Q788" s="239">
        <v>0</v>
      </c>
      <c r="R788" s="239">
        <f>Q788*H788</f>
        <v>0</v>
      </c>
      <c r="S788" s="239">
        <v>0</v>
      </c>
      <c r="T788" s="240">
        <f>S788*H788</f>
        <v>0</v>
      </c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R788" s="241" t="s">
        <v>277</v>
      </c>
      <c r="AT788" s="241" t="s">
        <v>205</v>
      </c>
      <c r="AU788" s="241" t="s">
        <v>85</v>
      </c>
      <c r="AY788" s="18" t="s">
        <v>203</v>
      </c>
      <c r="BE788" s="242">
        <f>IF(N788="základní",J788,0)</f>
        <v>0</v>
      </c>
      <c r="BF788" s="242">
        <f>IF(N788="snížená",J788,0)</f>
        <v>0</v>
      </c>
      <c r="BG788" s="242">
        <f>IF(N788="zákl. přenesená",J788,0)</f>
        <v>0</v>
      </c>
      <c r="BH788" s="242">
        <f>IF(N788="sníž. přenesená",J788,0)</f>
        <v>0</v>
      </c>
      <c r="BI788" s="242">
        <f>IF(N788="nulová",J788,0)</f>
        <v>0</v>
      </c>
      <c r="BJ788" s="18" t="s">
        <v>83</v>
      </c>
      <c r="BK788" s="242">
        <f>ROUND(I788*H788,2)</f>
        <v>0</v>
      </c>
      <c r="BL788" s="18" t="s">
        <v>277</v>
      </c>
      <c r="BM788" s="241" t="s">
        <v>3033</v>
      </c>
    </row>
    <row r="789" s="2" customFormat="1">
      <c r="A789" s="39"/>
      <c r="B789" s="40"/>
      <c r="C789" s="41"/>
      <c r="D789" s="245" t="s">
        <v>474</v>
      </c>
      <c r="E789" s="41"/>
      <c r="F789" s="276" t="s">
        <v>926</v>
      </c>
      <c r="G789" s="41"/>
      <c r="H789" s="41"/>
      <c r="I789" s="277"/>
      <c r="J789" s="41"/>
      <c r="K789" s="41"/>
      <c r="L789" s="45"/>
      <c r="M789" s="278"/>
      <c r="N789" s="279"/>
      <c r="O789" s="92"/>
      <c r="P789" s="92"/>
      <c r="Q789" s="92"/>
      <c r="R789" s="92"/>
      <c r="S789" s="92"/>
      <c r="T789" s="93"/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T789" s="18" t="s">
        <v>474</v>
      </c>
      <c r="AU789" s="18" t="s">
        <v>85</v>
      </c>
    </row>
    <row r="790" s="2" customFormat="1" ht="37.8" customHeight="1">
      <c r="A790" s="39"/>
      <c r="B790" s="40"/>
      <c r="C790" s="229" t="s">
        <v>1244</v>
      </c>
      <c r="D790" s="229" t="s">
        <v>205</v>
      </c>
      <c r="E790" s="230" t="s">
        <v>3034</v>
      </c>
      <c r="F790" s="231" t="s">
        <v>3035</v>
      </c>
      <c r="G790" s="232" t="s">
        <v>213</v>
      </c>
      <c r="H790" s="233">
        <v>3.6379999999999999</v>
      </c>
      <c r="I790" s="234"/>
      <c r="J790" s="235">
        <f>ROUND(I790*H790,2)</f>
        <v>0</v>
      </c>
      <c r="K790" s="236"/>
      <c r="L790" s="45"/>
      <c r="M790" s="237" t="s">
        <v>1</v>
      </c>
      <c r="N790" s="238" t="s">
        <v>41</v>
      </c>
      <c r="O790" s="92"/>
      <c r="P790" s="239">
        <f>O790*H790</f>
        <v>0</v>
      </c>
      <c r="Q790" s="239">
        <v>0</v>
      </c>
      <c r="R790" s="239">
        <f>Q790*H790</f>
        <v>0</v>
      </c>
      <c r="S790" s="239">
        <v>0</v>
      </c>
      <c r="T790" s="240">
        <f>S790*H790</f>
        <v>0</v>
      </c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R790" s="241" t="s">
        <v>277</v>
      </c>
      <c r="AT790" s="241" t="s">
        <v>205</v>
      </c>
      <c r="AU790" s="241" t="s">
        <v>85</v>
      </c>
      <c r="AY790" s="18" t="s">
        <v>203</v>
      </c>
      <c r="BE790" s="242">
        <f>IF(N790="základní",J790,0)</f>
        <v>0</v>
      </c>
      <c r="BF790" s="242">
        <f>IF(N790="snížená",J790,0)</f>
        <v>0</v>
      </c>
      <c r="BG790" s="242">
        <f>IF(N790="zákl. přenesená",J790,0)</f>
        <v>0</v>
      </c>
      <c r="BH790" s="242">
        <f>IF(N790="sníž. přenesená",J790,0)</f>
        <v>0</v>
      </c>
      <c r="BI790" s="242">
        <f>IF(N790="nulová",J790,0)</f>
        <v>0</v>
      </c>
      <c r="BJ790" s="18" t="s">
        <v>83</v>
      </c>
      <c r="BK790" s="242">
        <f>ROUND(I790*H790,2)</f>
        <v>0</v>
      </c>
      <c r="BL790" s="18" t="s">
        <v>277</v>
      </c>
      <c r="BM790" s="241" t="s">
        <v>3036</v>
      </c>
    </row>
    <row r="791" s="2" customFormat="1">
      <c r="A791" s="39"/>
      <c r="B791" s="40"/>
      <c r="C791" s="41"/>
      <c r="D791" s="245" t="s">
        <v>474</v>
      </c>
      <c r="E791" s="41"/>
      <c r="F791" s="276" t="s">
        <v>926</v>
      </c>
      <c r="G791" s="41"/>
      <c r="H791" s="41"/>
      <c r="I791" s="277"/>
      <c r="J791" s="41"/>
      <c r="K791" s="41"/>
      <c r="L791" s="45"/>
      <c r="M791" s="278"/>
      <c r="N791" s="279"/>
      <c r="O791" s="92"/>
      <c r="P791" s="92"/>
      <c r="Q791" s="92"/>
      <c r="R791" s="92"/>
      <c r="S791" s="92"/>
      <c r="T791" s="93"/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T791" s="18" t="s">
        <v>474</v>
      </c>
      <c r="AU791" s="18" t="s">
        <v>85</v>
      </c>
    </row>
    <row r="792" s="2" customFormat="1" ht="37.8" customHeight="1">
      <c r="A792" s="39"/>
      <c r="B792" s="40"/>
      <c r="C792" s="229" t="s">
        <v>1248</v>
      </c>
      <c r="D792" s="229" t="s">
        <v>205</v>
      </c>
      <c r="E792" s="230" t="s">
        <v>3037</v>
      </c>
      <c r="F792" s="231" t="s">
        <v>3038</v>
      </c>
      <c r="G792" s="232" t="s">
        <v>213</v>
      </c>
      <c r="H792" s="233">
        <v>11.138</v>
      </c>
      <c r="I792" s="234"/>
      <c r="J792" s="235">
        <f>ROUND(I792*H792,2)</f>
        <v>0</v>
      </c>
      <c r="K792" s="236"/>
      <c r="L792" s="45"/>
      <c r="M792" s="237" t="s">
        <v>1</v>
      </c>
      <c r="N792" s="238" t="s">
        <v>41</v>
      </c>
      <c r="O792" s="92"/>
      <c r="P792" s="239">
        <f>O792*H792</f>
        <v>0</v>
      </c>
      <c r="Q792" s="239">
        <v>0</v>
      </c>
      <c r="R792" s="239">
        <f>Q792*H792</f>
        <v>0</v>
      </c>
      <c r="S792" s="239">
        <v>0</v>
      </c>
      <c r="T792" s="240">
        <f>S792*H792</f>
        <v>0</v>
      </c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R792" s="241" t="s">
        <v>277</v>
      </c>
      <c r="AT792" s="241" t="s">
        <v>205</v>
      </c>
      <c r="AU792" s="241" t="s">
        <v>85</v>
      </c>
      <c r="AY792" s="18" t="s">
        <v>203</v>
      </c>
      <c r="BE792" s="242">
        <f>IF(N792="základní",J792,0)</f>
        <v>0</v>
      </c>
      <c r="BF792" s="242">
        <f>IF(N792="snížená",J792,0)</f>
        <v>0</v>
      </c>
      <c r="BG792" s="242">
        <f>IF(N792="zákl. přenesená",J792,0)</f>
        <v>0</v>
      </c>
      <c r="BH792" s="242">
        <f>IF(N792="sníž. přenesená",J792,0)</f>
        <v>0</v>
      </c>
      <c r="BI792" s="242">
        <f>IF(N792="nulová",J792,0)</f>
        <v>0</v>
      </c>
      <c r="BJ792" s="18" t="s">
        <v>83</v>
      </c>
      <c r="BK792" s="242">
        <f>ROUND(I792*H792,2)</f>
        <v>0</v>
      </c>
      <c r="BL792" s="18" t="s">
        <v>277</v>
      </c>
      <c r="BM792" s="241" t="s">
        <v>3039</v>
      </c>
    </row>
    <row r="793" s="2" customFormat="1">
      <c r="A793" s="39"/>
      <c r="B793" s="40"/>
      <c r="C793" s="41"/>
      <c r="D793" s="245" t="s">
        <v>474</v>
      </c>
      <c r="E793" s="41"/>
      <c r="F793" s="276" t="s">
        <v>926</v>
      </c>
      <c r="G793" s="41"/>
      <c r="H793" s="41"/>
      <c r="I793" s="277"/>
      <c r="J793" s="41"/>
      <c r="K793" s="41"/>
      <c r="L793" s="45"/>
      <c r="M793" s="278"/>
      <c r="N793" s="279"/>
      <c r="O793" s="92"/>
      <c r="P793" s="92"/>
      <c r="Q793" s="92"/>
      <c r="R793" s="92"/>
      <c r="S793" s="92"/>
      <c r="T793" s="93"/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  <c r="AT793" s="18" t="s">
        <v>474</v>
      </c>
      <c r="AU793" s="18" t="s">
        <v>85</v>
      </c>
    </row>
    <row r="794" s="2" customFormat="1" ht="37.8" customHeight="1">
      <c r="A794" s="39"/>
      <c r="B794" s="40"/>
      <c r="C794" s="229" t="s">
        <v>1254</v>
      </c>
      <c r="D794" s="229" t="s">
        <v>205</v>
      </c>
      <c r="E794" s="230" t="s">
        <v>3040</v>
      </c>
      <c r="F794" s="231" t="s">
        <v>3041</v>
      </c>
      <c r="G794" s="232" t="s">
        <v>213</v>
      </c>
      <c r="H794" s="233">
        <v>4.3609999999999998</v>
      </c>
      <c r="I794" s="234"/>
      <c r="J794" s="235">
        <f>ROUND(I794*H794,2)</f>
        <v>0</v>
      </c>
      <c r="K794" s="236"/>
      <c r="L794" s="45"/>
      <c r="M794" s="237" t="s">
        <v>1</v>
      </c>
      <c r="N794" s="238" t="s">
        <v>41</v>
      </c>
      <c r="O794" s="92"/>
      <c r="P794" s="239">
        <f>O794*H794</f>
        <v>0</v>
      </c>
      <c r="Q794" s="239">
        <v>0</v>
      </c>
      <c r="R794" s="239">
        <f>Q794*H794</f>
        <v>0</v>
      </c>
      <c r="S794" s="239">
        <v>0</v>
      </c>
      <c r="T794" s="240">
        <f>S794*H794</f>
        <v>0</v>
      </c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R794" s="241" t="s">
        <v>277</v>
      </c>
      <c r="AT794" s="241" t="s">
        <v>205</v>
      </c>
      <c r="AU794" s="241" t="s">
        <v>85</v>
      </c>
      <c r="AY794" s="18" t="s">
        <v>203</v>
      </c>
      <c r="BE794" s="242">
        <f>IF(N794="základní",J794,0)</f>
        <v>0</v>
      </c>
      <c r="BF794" s="242">
        <f>IF(N794="snížená",J794,0)</f>
        <v>0</v>
      </c>
      <c r="BG794" s="242">
        <f>IF(N794="zákl. přenesená",J794,0)</f>
        <v>0</v>
      </c>
      <c r="BH794" s="242">
        <f>IF(N794="sníž. přenesená",J794,0)</f>
        <v>0</v>
      </c>
      <c r="BI794" s="242">
        <f>IF(N794="nulová",J794,0)</f>
        <v>0</v>
      </c>
      <c r="BJ794" s="18" t="s">
        <v>83</v>
      </c>
      <c r="BK794" s="242">
        <f>ROUND(I794*H794,2)</f>
        <v>0</v>
      </c>
      <c r="BL794" s="18" t="s">
        <v>277</v>
      </c>
      <c r="BM794" s="241" t="s">
        <v>3042</v>
      </c>
    </row>
    <row r="795" s="2" customFormat="1">
      <c r="A795" s="39"/>
      <c r="B795" s="40"/>
      <c r="C795" s="41"/>
      <c r="D795" s="245" t="s">
        <v>474</v>
      </c>
      <c r="E795" s="41"/>
      <c r="F795" s="276" t="s">
        <v>926</v>
      </c>
      <c r="G795" s="41"/>
      <c r="H795" s="41"/>
      <c r="I795" s="277"/>
      <c r="J795" s="41"/>
      <c r="K795" s="41"/>
      <c r="L795" s="45"/>
      <c r="M795" s="278"/>
      <c r="N795" s="279"/>
      <c r="O795" s="92"/>
      <c r="P795" s="92"/>
      <c r="Q795" s="92"/>
      <c r="R795" s="92"/>
      <c r="S795" s="92"/>
      <c r="T795" s="93"/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T795" s="18" t="s">
        <v>474</v>
      </c>
      <c r="AU795" s="18" t="s">
        <v>85</v>
      </c>
    </row>
    <row r="796" s="2" customFormat="1" ht="37.8" customHeight="1">
      <c r="A796" s="39"/>
      <c r="B796" s="40"/>
      <c r="C796" s="229" t="s">
        <v>1259</v>
      </c>
      <c r="D796" s="229" t="s">
        <v>205</v>
      </c>
      <c r="E796" s="230" t="s">
        <v>3043</v>
      </c>
      <c r="F796" s="231" t="s">
        <v>3044</v>
      </c>
      <c r="G796" s="232" t="s">
        <v>213</v>
      </c>
      <c r="H796" s="233">
        <v>2.75</v>
      </c>
      <c r="I796" s="234"/>
      <c r="J796" s="235">
        <f>ROUND(I796*H796,2)</f>
        <v>0</v>
      </c>
      <c r="K796" s="236"/>
      <c r="L796" s="45"/>
      <c r="M796" s="237" t="s">
        <v>1</v>
      </c>
      <c r="N796" s="238" t="s">
        <v>41</v>
      </c>
      <c r="O796" s="92"/>
      <c r="P796" s="239">
        <f>O796*H796</f>
        <v>0</v>
      </c>
      <c r="Q796" s="239">
        <v>0</v>
      </c>
      <c r="R796" s="239">
        <f>Q796*H796</f>
        <v>0</v>
      </c>
      <c r="S796" s="239">
        <v>0</v>
      </c>
      <c r="T796" s="240">
        <f>S796*H796</f>
        <v>0</v>
      </c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R796" s="241" t="s">
        <v>277</v>
      </c>
      <c r="AT796" s="241" t="s">
        <v>205</v>
      </c>
      <c r="AU796" s="241" t="s">
        <v>85</v>
      </c>
      <c r="AY796" s="18" t="s">
        <v>203</v>
      </c>
      <c r="BE796" s="242">
        <f>IF(N796="základní",J796,0)</f>
        <v>0</v>
      </c>
      <c r="BF796" s="242">
        <f>IF(N796="snížená",J796,0)</f>
        <v>0</v>
      </c>
      <c r="BG796" s="242">
        <f>IF(N796="zákl. přenesená",J796,0)</f>
        <v>0</v>
      </c>
      <c r="BH796" s="242">
        <f>IF(N796="sníž. přenesená",J796,0)</f>
        <v>0</v>
      </c>
      <c r="BI796" s="242">
        <f>IF(N796="nulová",J796,0)</f>
        <v>0</v>
      </c>
      <c r="BJ796" s="18" t="s">
        <v>83</v>
      </c>
      <c r="BK796" s="242">
        <f>ROUND(I796*H796,2)</f>
        <v>0</v>
      </c>
      <c r="BL796" s="18" t="s">
        <v>277</v>
      </c>
      <c r="BM796" s="241" t="s">
        <v>3045</v>
      </c>
    </row>
    <row r="797" s="2" customFormat="1">
      <c r="A797" s="39"/>
      <c r="B797" s="40"/>
      <c r="C797" s="41"/>
      <c r="D797" s="245" t="s">
        <v>474</v>
      </c>
      <c r="E797" s="41"/>
      <c r="F797" s="276" t="s">
        <v>926</v>
      </c>
      <c r="G797" s="41"/>
      <c r="H797" s="41"/>
      <c r="I797" s="277"/>
      <c r="J797" s="41"/>
      <c r="K797" s="41"/>
      <c r="L797" s="45"/>
      <c r="M797" s="278"/>
      <c r="N797" s="279"/>
      <c r="O797" s="92"/>
      <c r="P797" s="92"/>
      <c r="Q797" s="92"/>
      <c r="R797" s="92"/>
      <c r="S797" s="92"/>
      <c r="T797" s="93"/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T797" s="18" t="s">
        <v>474</v>
      </c>
      <c r="AU797" s="18" t="s">
        <v>85</v>
      </c>
    </row>
    <row r="798" s="2" customFormat="1" ht="37.8" customHeight="1">
      <c r="A798" s="39"/>
      <c r="B798" s="40"/>
      <c r="C798" s="229" t="s">
        <v>1263</v>
      </c>
      <c r="D798" s="229" t="s">
        <v>205</v>
      </c>
      <c r="E798" s="230" t="s">
        <v>3046</v>
      </c>
      <c r="F798" s="231" t="s">
        <v>3047</v>
      </c>
      <c r="G798" s="232" t="s">
        <v>213</v>
      </c>
      <c r="H798" s="233">
        <v>5.04</v>
      </c>
      <c r="I798" s="234"/>
      <c r="J798" s="235">
        <f>ROUND(I798*H798,2)</f>
        <v>0</v>
      </c>
      <c r="K798" s="236"/>
      <c r="L798" s="45"/>
      <c r="M798" s="237" t="s">
        <v>1</v>
      </c>
      <c r="N798" s="238" t="s">
        <v>41</v>
      </c>
      <c r="O798" s="92"/>
      <c r="P798" s="239">
        <f>O798*H798</f>
        <v>0</v>
      </c>
      <c r="Q798" s="239">
        <v>0</v>
      </c>
      <c r="R798" s="239">
        <f>Q798*H798</f>
        <v>0</v>
      </c>
      <c r="S798" s="239">
        <v>0</v>
      </c>
      <c r="T798" s="240">
        <f>S798*H798</f>
        <v>0</v>
      </c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R798" s="241" t="s">
        <v>277</v>
      </c>
      <c r="AT798" s="241" t="s">
        <v>205</v>
      </c>
      <c r="AU798" s="241" t="s">
        <v>85</v>
      </c>
      <c r="AY798" s="18" t="s">
        <v>203</v>
      </c>
      <c r="BE798" s="242">
        <f>IF(N798="základní",J798,0)</f>
        <v>0</v>
      </c>
      <c r="BF798" s="242">
        <f>IF(N798="snížená",J798,0)</f>
        <v>0</v>
      </c>
      <c r="BG798" s="242">
        <f>IF(N798="zákl. přenesená",J798,0)</f>
        <v>0</v>
      </c>
      <c r="BH798" s="242">
        <f>IF(N798="sníž. přenesená",J798,0)</f>
        <v>0</v>
      </c>
      <c r="BI798" s="242">
        <f>IF(N798="nulová",J798,0)</f>
        <v>0</v>
      </c>
      <c r="BJ798" s="18" t="s">
        <v>83</v>
      </c>
      <c r="BK798" s="242">
        <f>ROUND(I798*H798,2)</f>
        <v>0</v>
      </c>
      <c r="BL798" s="18" t="s">
        <v>277</v>
      </c>
      <c r="BM798" s="241" t="s">
        <v>3048</v>
      </c>
    </row>
    <row r="799" s="2" customFormat="1">
      <c r="A799" s="39"/>
      <c r="B799" s="40"/>
      <c r="C799" s="41"/>
      <c r="D799" s="245" t="s">
        <v>474</v>
      </c>
      <c r="E799" s="41"/>
      <c r="F799" s="276" t="s">
        <v>926</v>
      </c>
      <c r="G799" s="41"/>
      <c r="H799" s="41"/>
      <c r="I799" s="277"/>
      <c r="J799" s="41"/>
      <c r="K799" s="41"/>
      <c r="L799" s="45"/>
      <c r="M799" s="278"/>
      <c r="N799" s="279"/>
      <c r="O799" s="92"/>
      <c r="P799" s="92"/>
      <c r="Q799" s="92"/>
      <c r="R799" s="92"/>
      <c r="S799" s="92"/>
      <c r="T799" s="93"/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  <c r="AT799" s="18" t="s">
        <v>474</v>
      </c>
      <c r="AU799" s="18" t="s">
        <v>85</v>
      </c>
    </row>
    <row r="800" s="2" customFormat="1" ht="33" customHeight="1">
      <c r="A800" s="39"/>
      <c r="B800" s="40"/>
      <c r="C800" s="229" t="s">
        <v>1267</v>
      </c>
      <c r="D800" s="229" t="s">
        <v>205</v>
      </c>
      <c r="E800" s="230" t="s">
        <v>3049</v>
      </c>
      <c r="F800" s="231" t="s">
        <v>3050</v>
      </c>
      <c r="G800" s="232" t="s">
        <v>930</v>
      </c>
      <c r="H800" s="233">
        <v>1.54</v>
      </c>
      <c r="I800" s="234"/>
      <c r="J800" s="235">
        <f>ROUND(I800*H800,2)</f>
        <v>0</v>
      </c>
      <c r="K800" s="236"/>
      <c r="L800" s="45"/>
      <c r="M800" s="237" t="s">
        <v>1</v>
      </c>
      <c r="N800" s="238" t="s">
        <v>41</v>
      </c>
      <c r="O800" s="92"/>
      <c r="P800" s="239">
        <f>O800*H800</f>
        <v>0</v>
      </c>
      <c r="Q800" s="239">
        <v>0</v>
      </c>
      <c r="R800" s="239">
        <f>Q800*H800</f>
        <v>0</v>
      </c>
      <c r="S800" s="239">
        <v>0</v>
      </c>
      <c r="T800" s="240">
        <f>S800*H800</f>
        <v>0</v>
      </c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R800" s="241" t="s">
        <v>277</v>
      </c>
      <c r="AT800" s="241" t="s">
        <v>205</v>
      </c>
      <c r="AU800" s="241" t="s">
        <v>85</v>
      </c>
      <c r="AY800" s="18" t="s">
        <v>203</v>
      </c>
      <c r="BE800" s="242">
        <f>IF(N800="základní",J800,0)</f>
        <v>0</v>
      </c>
      <c r="BF800" s="242">
        <f>IF(N800="snížená",J800,0)</f>
        <v>0</v>
      </c>
      <c r="BG800" s="242">
        <f>IF(N800="zákl. přenesená",J800,0)</f>
        <v>0</v>
      </c>
      <c r="BH800" s="242">
        <f>IF(N800="sníž. přenesená",J800,0)</f>
        <v>0</v>
      </c>
      <c r="BI800" s="242">
        <f>IF(N800="nulová",J800,0)</f>
        <v>0</v>
      </c>
      <c r="BJ800" s="18" t="s">
        <v>83</v>
      </c>
      <c r="BK800" s="242">
        <f>ROUND(I800*H800,2)</f>
        <v>0</v>
      </c>
      <c r="BL800" s="18" t="s">
        <v>277</v>
      </c>
      <c r="BM800" s="241" t="s">
        <v>3051</v>
      </c>
    </row>
    <row r="801" s="2" customFormat="1">
      <c r="A801" s="39"/>
      <c r="B801" s="40"/>
      <c r="C801" s="41"/>
      <c r="D801" s="245" t="s">
        <v>474</v>
      </c>
      <c r="E801" s="41"/>
      <c r="F801" s="276" t="s">
        <v>926</v>
      </c>
      <c r="G801" s="41"/>
      <c r="H801" s="41"/>
      <c r="I801" s="277"/>
      <c r="J801" s="41"/>
      <c r="K801" s="41"/>
      <c r="L801" s="45"/>
      <c r="M801" s="278"/>
      <c r="N801" s="279"/>
      <c r="O801" s="92"/>
      <c r="P801" s="92"/>
      <c r="Q801" s="92"/>
      <c r="R801" s="92"/>
      <c r="S801" s="92"/>
      <c r="T801" s="93"/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T801" s="18" t="s">
        <v>474</v>
      </c>
      <c r="AU801" s="18" t="s">
        <v>85</v>
      </c>
    </row>
    <row r="802" s="2" customFormat="1" ht="33" customHeight="1">
      <c r="A802" s="39"/>
      <c r="B802" s="40"/>
      <c r="C802" s="229" t="s">
        <v>1271</v>
      </c>
      <c r="D802" s="229" t="s">
        <v>205</v>
      </c>
      <c r="E802" s="230" t="s">
        <v>3052</v>
      </c>
      <c r="F802" s="231" t="s">
        <v>3053</v>
      </c>
      <c r="G802" s="232" t="s">
        <v>930</v>
      </c>
      <c r="H802" s="233">
        <v>2.7000000000000002</v>
      </c>
      <c r="I802" s="234"/>
      <c r="J802" s="235">
        <f>ROUND(I802*H802,2)</f>
        <v>0</v>
      </c>
      <c r="K802" s="236"/>
      <c r="L802" s="45"/>
      <c r="M802" s="237" t="s">
        <v>1</v>
      </c>
      <c r="N802" s="238" t="s">
        <v>41</v>
      </c>
      <c r="O802" s="92"/>
      <c r="P802" s="239">
        <f>O802*H802</f>
        <v>0</v>
      </c>
      <c r="Q802" s="239">
        <v>0</v>
      </c>
      <c r="R802" s="239">
        <f>Q802*H802</f>
        <v>0</v>
      </c>
      <c r="S802" s="239">
        <v>0</v>
      </c>
      <c r="T802" s="240">
        <f>S802*H802</f>
        <v>0</v>
      </c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R802" s="241" t="s">
        <v>277</v>
      </c>
      <c r="AT802" s="241" t="s">
        <v>205</v>
      </c>
      <c r="AU802" s="241" t="s">
        <v>85</v>
      </c>
      <c r="AY802" s="18" t="s">
        <v>203</v>
      </c>
      <c r="BE802" s="242">
        <f>IF(N802="základní",J802,0)</f>
        <v>0</v>
      </c>
      <c r="BF802" s="242">
        <f>IF(N802="snížená",J802,0)</f>
        <v>0</v>
      </c>
      <c r="BG802" s="242">
        <f>IF(N802="zákl. přenesená",J802,0)</f>
        <v>0</v>
      </c>
      <c r="BH802" s="242">
        <f>IF(N802="sníž. přenesená",J802,0)</f>
        <v>0</v>
      </c>
      <c r="BI802" s="242">
        <f>IF(N802="nulová",J802,0)</f>
        <v>0</v>
      </c>
      <c r="BJ802" s="18" t="s">
        <v>83</v>
      </c>
      <c r="BK802" s="242">
        <f>ROUND(I802*H802,2)</f>
        <v>0</v>
      </c>
      <c r="BL802" s="18" t="s">
        <v>277</v>
      </c>
      <c r="BM802" s="241" t="s">
        <v>3054</v>
      </c>
    </row>
    <row r="803" s="2" customFormat="1">
      <c r="A803" s="39"/>
      <c r="B803" s="40"/>
      <c r="C803" s="41"/>
      <c r="D803" s="245" t="s">
        <v>474</v>
      </c>
      <c r="E803" s="41"/>
      <c r="F803" s="276" t="s">
        <v>926</v>
      </c>
      <c r="G803" s="41"/>
      <c r="H803" s="41"/>
      <c r="I803" s="277"/>
      <c r="J803" s="41"/>
      <c r="K803" s="41"/>
      <c r="L803" s="45"/>
      <c r="M803" s="278"/>
      <c r="N803" s="279"/>
      <c r="O803" s="92"/>
      <c r="P803" s="92"/>
      <c r="Q803" s="92"/>
      <c r="R803" s="92"/>
      <c r="S803" s="92"/>
      <c r="T803" s="93"/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T803" s="18" t="s">
        <v>474</v>
      </c>
      <c r="AU803" s="18" t="s">
        <v>85</v>
      </c>
    </row>
    <row r="804" s="2" customFormat="1" ht="33" customHeight="1">
      <c r="A804" s="39"/>
      <c r="B804" s="40"/>
      <c r="C804" s="229" t="s">
        <v>1276</v>
      </c>
      <c r="D804" s="229" t="s">
        <v>205</v>
      </c>
      <c r="E804" s="230" t="s">
        <v>933</v>
      </c>
      <c r="F804" s="231" t="s">
        <v>934</v>
      </c>
      <c r="G804" s="232" t="s">
        <v>930</v>
      </c>
      <c r="H804" s="233">
        <v>2</v>
      </c>
      <c r="I804" s="234"/>
      <c r="J804" s="235">
        <f>ROUND(I804*H804,2)</f>
        <v>0</v>
      </c>
      <c r="K804" s="236"/>
      <c r="L804" s="45"/>
      <c r="M804" s="237" t="s">
        <v>1</v>
      </c>
      <c r="N804" s="238" t="s">
        <v>41</v>
      </c>
      <c r="O804" s="92"/>
      <c r="P804" s="239">
        <f>O804*H804</f>
        <v>0</v>
      </c>
      <c r="Q804" s="239">
        <v>0</v>
      </c>
      <c r="R804" s="239">
        <f>Q804*H804</f>
        <v>0</v>
      </c>
      <c r="S804" s="239">
        <v>0</v>
      </c>
      <c r="T804" s="240">
        <f>S804*H804</f>
        <v>0</v>
      </c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R804" s="241" t="s">
        <v>277</v>
      </c>
      <c r="AT804" s="241" t="s">
        <v>205</v>
      </c>
      <c r="AU804" s="241" t="s">
        <v>85</v>
      </c>
      <c r="AY804" s="18" t="s">
        <v>203</v>
      </c>
      <c r="BE804" s="242">
        <f>IF(N804="základní",J804,0)</f>
        <v>0</v>
      </c>
      <c r="BF804" s="242">
        <f>IF(N804="snížená",J804,0)</f>
        <v>0</v>
      </c>
      <c r="BG804" s="242">
        <f>IF(N804="zákl. přenesená",J804,0)</f>
        <v>0</v>
      </c>
      <c r="BH804" s="242">
        <f>IF(N804="sníž. přenesená",J804,0)</f>
        <v>0</v>
      </c>
      <c r="BI804" s="242">
        <f>IF(N804="nulová",J804,0)</f>
        <v>0</v>
      </c>
      <c r="BJ804" s="18" t="s">
        <v>83</v>
      </c>
      <c r="BK804" s="242">
        <f>ROUND(I804*H804,2)</f>
        <v>0</v>
      </c>
      <c r="BL804" s="18" t="s">
        <v>277</v>
      </c>
      <c r="BM804" s="241" t="s">
        <v>3055</v>
      </c>
    </row>
    <row r="805" s="2" customFormat="1">
      <c r="A805" s="39"/>
      <c r="B805" s="40"/>
      <c r="C805" s="41"/>
      <c r="D805" s="245" t="s">
        <v>474</v>
      </c>
      <c r="E805" s="41"/>
      <c r="F805" s="276" t="s">
        <v>926</v>
      </c>
      <c r="G805" s="41"/>
      <c r="H805" s="41"/>
      <c r="I805" s="277"/>
      <c r="J805" s="41"/>
      <c r="K805" s="41"/>
      <c r="L805" s="45"/>
      <c r="M805" s="278"/>
      <c r="N805" s="279"/>
      <c r="O805" s="92"/>
      <c r="P805" s="92"/>
      <c r="Q805" s="92"/>
      <c r="R805" s="92"/>
      <c r="S805" s="92"/>
      <c r="T805" s="93"/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T805" s="18" t="s">
        <v>474</v>
      </c>
      <c r="AU805" s="18" t="s">
        <v>85</v>
      </c>
    </row>
    <row r="806" s="2" customFormat="1" ht="33" customHeight="1">
      <c r="A806" s="39"/>
      <c r="B806" s="40"/>
      <c r="C806" s="229" t="s">
        <v>1282</v>
      </c>
      <c r="D806" s="229" t="s">
        <v>205</v>
      </c>
      <c r="E806" s="230" t="s">
        <v>3056</v>
      </c>
      <c r="F806" s="231" t="s">
        <v>3057</v>
      </c>
      <c r="G806" s="232" t="s">
        <v>930</v>
      </c>
      <c r="H806" s="233">
        <v>3.4399999999999999</v>
      </c>
      <c r="I806" s="234"/>
      <c r="J806" s="235">
        <f>ROUND(I806*H806,2)</f>
        <v>0</v>
      </c>
      <c r="K806" s="236"/>
      <c r="L806" s="45"/>
      <c r="M806" s="237" t="s">
        <v>1</v>
      </c>
      <c r="N806" s="238" t="s">
        <v>41</v>
      </c>
      <c r="O806" s="92"/>
      <c r="P806" s="239">
        <f>O806*H806</f>
        <v>0</v>
      </c>
      <c r="Q806" s="239">
        <v>0</v>
      </c>
      <c r="R806" s="239">
        <f>Q806*H806</f>
        <v>0</v>
      </c>
      <c r="S806" s="239">
        <v>0</v>
      </c>
      <c r="T806" s="240">
        <f>S806*H806</f>
        <v>0</v>
      </c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R806" s="241" t="s">
        <v>277</v>
      </c>
      <c r="AT806" s="241" t="s">
        <v>205</v>
      </c>
      <c r="AU806" s="241" t="s">
        <v>85</v>
      </c>
      <c r="AY806" s="18" t="s">
        <v>203</v>
      </c>
      <c r="BE806" s="242">
        <f>IF(N806="základní",J806,0)</f>
        <v>0</v>
      </c>
      <c r="BF806" s="242">
        <f>IF(N806="snížená",J806,0)</f>
        <v>0</v>
      </c>
      <c r="BG806" s="242">
        <f>IF(N806="zákl. přenesená",J806,0)</f>
        <v>0</v>
      </c>
      <c r="BH806" s="242">
        <f>IF(N806="sníž. přenesená",J806,0)</f>
        <v>0</v>
      </c>
      <c r="BI806" s="242">
        <f>IF(N806="nulová",J806,0)</f>
        <v>0</v>
      </c>
      <c r="BJ806" s="18" t="s">
        <v>83</v>
      </c>
      <c r="BK806" s="242">
        <f>ROUND(I806*H806,2)</f>
        <v>0</v>
      </c>
      <c r="BL806" s="18" t="s">
        <v>277</v>
      </c>
      <c r="BM806" s="241" t="s">
        <v>3058</v>
      </c>
    </row>
    <row r="807" s="2" customFormat="1">
      <c r="A807" s="39"/>
      <c r="B807" s="40"/>
      <c r="C807" s="41"/>
      <c r="D807" s="245" t="s">
        <v>474</v>
      </c>
      <c r="E807" s="41"/>
      <c r="F807" s="276" t="s">
        <v>926</v>
      </c>
      <c r="G807" s="41"/>
      <c r="H807" s="41"/>
      <c r="I807" s="277"/>
      <c r="J807" s="41"/>
      <c r="K807" s="41"/>
      <c r="L807" s="45"/>
      <c r="M807" s="278"/>
      <c r="N807" s="279"/>
      <c r="O807" s="92"/>
      <c r="P807" s="92"/>
      <c r="Q807" s="92"/>
      <c r="R807" s="92"/>
      <c r="S807" s="92"/>
      <c r="T807" s="93"/>
      <c r="U807" s="39"/>
      <c r="V807" s="39"/>
      <c r="W807" s="39"/>
      <c r="X807" s="39"/>
      <c r="Y807" s="39"/>
      <c r="Z807" s="39"/>
      <c r="AA807" s="39"/>
      <c r="AB807" s="39"/>
      <c r="AC807" s="39"/>
      <c r="AD807" s="39"/>
      <c r="AE807" s="39"/>
      <c r="AT807" s="18" t="s">
        <v>474</v>
      </c>
      <c r="AU807" s="18" t="s">
        <v>85</v>
      </c>
    </row>
    <row r="808" s="2" customFormat="1" ht="33" customHeight="1">
      <c r="A808" s="39"/>
      <c r="B808" s="40"/>
      <c r="C808" s="229" t="s">
        <v>1287</v>
      </c>
      <c r="D808" s="229" t="s">
        <v>205</v>
      </c>
      <c r="E808" s="230" t="s">
        <v>3059</v>
      </c>
      <c r="F808" s="231" t="s">
        <v>3060</v>
      </c>
      <c r="G808" s="232" t="s">
        <v>930</v>
      </c>
      <c r="H808" s="233">
        <v>1.8</v>
      </c>
      <c r="I808" s="234"/>
      <c r="J808" s="235">
        <f>ROUND(I808*H808,2)</f>
        <v>0</v>
      </c>
      <c r="K808" s="236"/>
      <c r="L808" s="45"/>
      <c r="M808" s="237" t="s">
        <v>1</v>
      </c>
      <c r="N808" s="238" t="s">
        <v>41</v>
      </c>
      <c r="O808" s="92"/>
      <c r="P808" s="239">
        <f>O808*H808</f>
        <v>0</v>
      </c>
      <c r="Q808" s="239">
        <v>0</v>
      </c>
      <c r="R808" s="239">
        <f>Q808*H808</f>
        <v>0</v>
      </c>
      <c r="S808" s="239">
        <v>0</v>
      </c>
      <c r="T808" s="240">
        <f>S808*H808</f>
        <v>0</v>
      </c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R808" s="241" t="s">
        <v>277</v>
      </c>
      <c r="AT808" s="241" t="s">
        <v>205</v>
      </c>
      <c r="AU808" s="241" t="s">
        <v>85</v>
      </c>
      <c r="AY808" s="18" t="s">
        <v>203</v>
      </c>
      <c r="BE808" s="242">
        <f>IF(N808="základní",J808,0)</f>
        <v>0</v>
      </c>
      <c r="BF808" s="242">
        <f>IF(N808="snížená",J808,0)</f>
        <v>0</v>
      </c>
      <c r="BG808" s="242">
        <f>IF(N808="zákl. přenesená",J808,0)</f>
        <v>0</v>
      </c>
      <c r="BH808" s="242">
        <f>IF(N808="sníž. přenesená",J808,0)</f>
        <v>0</v>
      </c>
      <c r="BI808" s="242">
        <f>IF(N808="nulová",J808,0)</f>
        <v>0</v>
      </c>
      <c r="BJ808" s="18" t="s">
        <v>83</v>
      </c>
      <c r="BK808" s="242">
        <f>ROUND(I808*H808,2)</f>
        <v>0</v>
      </c>
      <c r="BL808" s="18" t="s">
        <v>277</v>
      </c>
      <c r="BM808" s="241" t="s">
        <v>3061</v>
      </c>
    </row>
    <row r="809" s="2" customFormat="1">
      <c r="A809" s="39"/>
      <c r="B809" s="40"/>
      <c r="C809" s="41"/>
      <c r="D809" s="245" t="s">
        <v>474</v>
      </c>
      <c r="E809" s="41"/>
      <c r="F809" s="276" t="s">
        <v>926</v>
      </c>
      <c r="G809" s="41"/>
      <c r="H809" s="41"/>
      <c r="I809" s="277"/>
      <c r="J809" s="41"/>
      <c r="K809" s="41"/>
      <c r="L809" s="45"/>
      <c r="M809" s="278"/>
      <c r="N809" s="279"/>
      <c r="O809" s="92"/>
      <c r="P809" s="92"/>
      <c r="Q809" s="92"/>
      <c r="R809" s="92"/>
      <c r="S809" s="92"/>
      <c r="T809" s="93"/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T809" s="18" t="s">
        <v>474</v>
      </c>
      <c r="AU809" s="18" t="s">
        <v>85</v>
      </c>
    </row>
    <row r="810" s="2" customFormat="1" ht="33" customHeight="1">
      <c r="A810" s="39"/>
      <c r="B810" s="40"/>
      <c r="C810" s="229" t="s">
        <v>1292</v>
      </c>
      <c r="D810" s="229" t="s">
        <v>205</v>
      </c>
      <c r="E810" s="230" t="s">
        <v>941</v>
      </c>
      <c r="F810" s="231" t="s">
        <v>942</v>
      </c>
      <c r="G810" s="232" t="s">
        <v>930</v>
      </c>
      <c r="H810" s="233">
        <v>13.800000000000001</v>
      </c>
      <c r="I810" s="234"/>
      <c r="J810" s="235">
        <f>ROUND(I810*H810,2)</f>
        <v>0</v>
      </c>
      <c r="K810" s="236"/>
      <c r="L810" s="45"/>
      <c r="M810" s="237" t="s">
        <v>1</v>
      </c>
      <c r="N810" s="238" t="s">
        <v>41</v>
      </c>
      <c r="O810" s="92"/>
      <c r="P810" s="239">
        <f>O810*H810</f>
        <v>0</v>
      </c>
      <c r="Q810" s="239">
        <v>0</v>
      </c>
      <c r="R810" s="239">
        <f>Q810*H810</f>
        <v>0</v>
      </c>
      <c r="S810" s="239">
        <v>0</v>
      </c>
      <c r="T810" s="240">
        <f>S810*H810</f>
        <v>0</v>
      </c>
      <c r="U810" s="39"/>
      <c r="V810" s="39"/>
      <c r="W810" s="39"/>
      <c r="X810" s="39"/>
      <c r="Y810" s="39"/>
      <c r="Z810" s="39"/>
      <c r="AA810" s="39"/>
      <c r="AB810" s="39"/>
      <c r="AC810" s="39"/>
      <c r="AD810" s="39"/>
      <c r="AE810" s="39"/>
      <c r="AR810" s="241" t="s">
        <v>277</v>
      </c>
      <c r="AT810" s="241" t="s">
        <v>205</v>
      </c>
      <c r="AU810" s="241" t="s">
        <v>85</v>
      </c>
      <c r="AY810" s="18" t="s">
        <v>203</v>
      </c>
      <c r="BE810" s="242">
        <f>IF(N810="základní",J810,0)</f>
        <v>0</v>
      </c>
      <c r="BF810" s="242">
        <f>IF(N810="snížená",J810,0)</f>
        <v>0</v>
      </c>
      <c r="BG810" s="242">
        <f>IF(N810="zákl. přenesená",J810,0)</f>
        <v>0</v>
      </c>
      <c r="BH810" s="242">
        <f>IF(N810="sníž. přenesená",J810,0)</f>
        <v>0</v>
      </c>
      <c r="BI810" s="242">
        <f>IF(N810="nulová",J810,0)</f>
        <v>0</v>
      </c>
      <c r="BJ810" s="18" t="s">
        <v>83</v>
      </c>
      <c r="BK810" s="242">
        <f>ROUND(I810*H810,2)</f>
        <v>0</v>
      </c>
      <c r="BL810" s="18" t="s">
        <v>277</v>
      </c>
      <c r="BM810" s="241" t="s">
        <v>590</v>
      </c>
    </row>
    <row r="811" s="2" customFormat="1">
      <c r="A811" s="39"/>
      <c r="B811" s="40"/>
      <c r="C811" s="41"/>
      <c r="D811" s="245" t="s">
        <v>474</v>
      </c>
      <c r="E811" s="41"/>
      <c r="F811" s="276" t="s">
        <v>926</v>
      </c>
      <c r="G811" s="41"/>
      <c r="H811" s="41"/>
      <c r="I811" s="277"/>
      <c r="J811" s="41"/>
      <c r="K811" s="41"/>
      <c r="L811" s="45"/>
      <c r="M811" s="278"/>
      <c r="N811" s="279"/>
      <c r="O811" s="92"/>
      <c r="P811" s="92"/>
      <c r="Q811" s="92"/>
      <c r="R811" s="92"/>
      <c r="S811" s="92"/>
      <c r="T811" s="93"/>
      <c r="U811" s="39"/>
      <c r="V811" s="39"/>
      <c r="W811" s="39"/>
      <c r="X811" s="39"/>
      <c r="Y811" s="39"/>
      <c r="Z811" s="39"/>
      <c r="AA811" s="39"/>
      <c r="AB811" s="39"/>
      <c r="AC811" s="39"/>
      <c r="AD811" s="39"/>
      <c r="AE811" s="39"/>
      <c r="AT811" s="18" t="s">
        <v>474</v>
      </c>
      <c r="AU811" s="18" t="s">
        <v>85</v>
      </c>
    </row>
    <row r="812" s="2" customFormat="1" ht="33" customHeight="1">
      <c r="A812" s="39"/>
      <c r="B812" s="40"/>
      <c r="C812" s="229" t="s">
        <v>1296</v>
      </c>
      <c r="D812" s="229" t="s">
        <v>205</v>
      </c>
      <c r="E812" s="230" t="s">
        <v>945</v>
      </c>
      <c r="F812" s="231" t="s">
        <v>946</v>
      </c>
      <c r="G812" s="232" t="s">
        <v>930</v>
      </c>
      <c r="H812" s="233">
        <v>4.0999999999999996</v>
      </c>
      <c r="I812" s="234"/>
      <c r="J812" s="235">
        <f>ROUND(I812*H812,2)</f>
        <v>0</v>
      </c>
      <c r="K812" s="236"/>
      <c r="L812" s="45"/>
      <c r="M812" s="237" t="s">
        <v>1</v>
      </c>
      <c r="N812" s="238" t="s">
        <v>41</v>
      </c>
      <c r="O812" s="92"/>
      <c r="P812" s="239">
        <f>O812*H812</f>
        <v>0</v>
      </c>
      <c r="Q812" s="239">
        <v>0</v>
      </c>
      <c r="R812" s="239">
        <f>Q812*H812</f>
        <v>0</v>
      </c>
      <c r="S812" s="239">
        <v>0</v>
      </c>
      <c r="T812" s="240">
        <f>S812*H812</f>
        <v>0</v>
      </c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R812" s="241" t="s">
        <v>277</v>
      </c>
      <c r="AT812" s="241" t="s">
        <v>205</v>
      </c>
      <c r="AU812" s="241" t="s">
        <v>85</v>
      </c>
      <c r="AY812" s="18" t="s">
        <v>203</v>
      </c>
      <c r="BE812" s="242">
        <f>IF(N812="základní",J812,0)</f>
        <v>0</v>
      </c>
      <c r="BF812" s="242">
        <f>IF(N812="snížená",J812,0)</f>
        <v>0</v>
      </c>
      <c r="BG812" s="242">
        <f>IF(N812="zákl. přenesená",J812,0)</f>
        <v>0</v>
      </c>
      <c r="BH812" s="242">
        <f>IF(N812="sníž. přenesená",J812,0)</f>
        <v>0</v>
      </c>
      <c r="BI812" s="242">
        <f>IF(N812="nulová",J812,0)</f>
        <v>0</v>
      </c>
      <c r="BJ812" s="18" t="s">
        <v>83</v>
      </c>
      <c r="BK812" s="242">
        <f>ROUND(I812*H812,2)</f>
        <v>0</v>
      </c>
      <c r="BL812" s="18" t="s">
        <v>277</v>
      </c>
      <c r="BM812" s="241" t="s">
        <v>3062</v>
      </c>
    </row>
    <row r="813" s="2" customFormat="1">
      <c r="A813" s="39"/>
      <c r="B813" s="40"/>
      <c r="C813" s="41"/>
      <c r="D813" s="245" t="s">
        <v>474</v>
      </c>
      <c r="E813" s="41"/>
      <c r="F813" s="276" t="s">
        <v>926</v>
      </c>
      <c r="G813" s="41"/>
      <c r="H813" s="41"/>
      <c r="I813" s="277"/>
      <c r="J813" s="41"/>
      <c r="K813" s="41"/>
      <c r="L813" s="45"/>
      <c r="M813" s="278"/>
      <c r="N813" s="279"/>
      <c r="O813" s="92"/>
      <c r="P813" s="92"/>
      <c r="Q813" s="92"/>
      <c r="R813" s="92"/>
      <c r="S813" s="92"/>
      <c r="T813" s="93"/>
      <c r="U813" s="39"/>
      <c r="V813" s="39"/>
      <c r="W813" s="39"/>
      <c r="X813" s="39"/>
      <c r="Y813" s="39"/>
      <c r="Z813" s="39"/>
      <c r="AA813" s="39"/>
      <c r="AB813" s="39"/>
      <c r="AC813" s="39"/>
      <c r="AD813" s="39"/>
      <c r="AE813" s="39"/>
      <c r="AT813" s="18" t="s">
        <v>474</v>
      </c>
      <c r="AU813" s="18" t="s">
        <v>85</v>
      </c>
    </row>
    <row r="814" s="2" customFormat="1" ht="33" customHeight="1">
      <c r="A814" s="39"/>
      <c r="B814" s="40"/>
      <c r="C814" s="229" t="s">
        <v>1300</v>
      </c>
      <c r="D814" s="229" t="s">
        <v>205</v>
      </c>
      <c r="E814" s="230" t="s">
        <v>949</v>
      </c>
      <c r="F814" s="231" t="s">
        <v>950</v>
      </c>
      <c r="G814" s="232" t="s">
        <v>930</v>
      </c>
      <c r="H814" s="233">
        <v>4.0999999999999996</v>
      </c>
      <c r="I814" s="234"/>
      <c r="J814" s="235">
        <f>ROUND(I814*H814,2)</f>
        <v>0</v>
      </c>
      <c r="K814" s="236"/>
      <c r="L814" s="45"/>
      <c r="M814" s="237" t="s">
        <v>1</v>
      </c>
      <c r="N814" s="238" t="s">
        <v>41</v>
      </c>
      <c r="O814" s="92"/>
      <c r="P814" s="239">
        <f>O814*H814</f>
        <v>0</v>
      </c>
      <c r="Q814" s="239">
        <v>0</v>
      </c>
      <c r="R814" s="239">
        <f>Q814*H814</f>
        <v>0</v>
      </c>
      <c r="S814" s="239">
        <v>0</v>
      </c>
      <c r="T814" s="240">
        <f>S814*H814</f>
        <v>0</v>
      </c>
      <c r="U814" s="39"/>
      <c r="V814" s="39"/>
      <c r="W814" s="39"/>
      <c r="X814" s="39"/>
      <c r="Y814" s="39"/>
      <c r="Z814" s="39"/>
      <c r="AA814" s="39"/>
      <c r="AB814" s="39"/>
      <c r="AC814" s="39"/>
      <c r="AD814" s="39"/>
      <c r="AE814" s="39"/>
      <c r="AR814" s="241" t="s">
        <v>277</v>
      </c>
      <c r="AT814" s="241" t="s">
        <v>205</v>
      </c>
      <c r="AU814" s="241" t="s">
        <v>85</v>
      </c>
      <c r="AY814" s="18" t="s">
        <v>203</v>
      </c>
      <c r="BE814" s="242">
        <f>IF(N814="základní",J814,0)</f>
        <v>0</v>
      </c>
      <c r="BF814" s="242">
        <f>IF(N814="snížená",J814,0)</f>
        <v>0</v>
      </c>
      <c r="BG814" s="242">
        <f>IF(N814="zákl. přenesená",J814,0)</f>
        <v>0</v>
      </c>
      <c r="BH814" s="242">
        <f>IF(N814="sníž. přenesená",J814,0)</f>
        <v>0</v>
      </c>
      <c r="BI814" s="242">
        <f>IF(N814="nulová",J814,0)</f>
        <v>0</v>
      </c>
      <c r="BJ814" s="18" t="s">
        <v>83</v>
      </c>
      <c r="BK814" s="242">
        <f>ROUND(I814*H814,2)</f>
        <v>0</v>
      </c>
      <c r="BL814" s="18" t="s">
        <v>277</v>
      </c>
      <c r="BM814" s="241" t="s">
        <v>3063</v>
      </c>
    </row>
    <row r="815" s="2" customFormat="1">
      <c r="A815" s="39"/>
      <c r="B815" s="40"/>
      <c r="C815" s="41"/>
      <c r="D815" s="245" t="s">
        <v>474</v>
      </c>
      <c r="E815" s="41"/>
      <c r="F815" s="276" t="s">
        <v>926</v>
      </c>
      <c r="G815" s="41"/>
      <c r="H815" s="41"/>
      <c r="I815" s="277"/>
      <c r="J815" s="41"/>
      <c r="K815" s="41"/>
      <c r="L815" s="45"/>
      <c r="M815" s="278"/>
      <c r="N815" s="279"/>
      <c r="O815" s="92"/>
      <c r="P815" s="92"/>
      <c r="Q815" s="92"/>
      <c r="R815" s="92"/>
      <c r="S815" s="92"/>
      <c r="T815" s="93"/>
      <c r="U815" s="39"/>
      <c r="V815" s="39"/>
      <c r="W815" s="39"/>
      <c r="X815" s="39"/>
      <c r="Y815" s="39"/>
      <c r="Z815" s="39"/>
      <c r="AA815" s="39"/>
      <c r="AB815" s="39"/>
      <c r="AC815" s="39"/>
      <c r="AD815" s="39"/>
      <c r="AE815" s="39"/>
      <c r="AT815" s="18" t="s">
        <v>474</v>
      </c>
      <c r="AU815" s="18" t="s">
        <v>85</v>
      </c>
    </row>
    <row r="816" s="2" customFormat="1" ht="33" customHeight="1">
      <c r="A816" s="39"/>
      <c r="B816" s="40"/>
      <c r="C816" s="229" t="s">
        <v>1305</v>
      </c>
      <c r="D816" s="229" t="s">
        <v>205</v>
      </c>
      <c r="E816" s="230" t="s">
        <v>3064</v>
      </c>
      <c r="F816" s="231" t="s">
        <v>3065</v>
      </c>
      <c r="G816" s="232" t="s">
        <v>797</v>
      </c>
      <c r="H816" s="233">
        <v>4</v>
      </c>
      <c r="I816" s="234"/>
      <c r="J816" s="235">
        <f>ROUND(I816*H816,2)</f>
        <v>0</v>
      </c>
      <c r="K816" s="236"/>
      <c r="L816" s="45"/>
      <c r="M816" s="237" t="s">
        <v>1</v>
      </c>
      <c r="N816" s="238" t="s">
        <v>41</v>
      </c>
      <c r="O816" s="92"/>
      <c r="P816" s="239">
        <f>O816*H816</f>
        <v>0</v>
      </c>
      <c r="Q816" s="239">
        <v>0</v>
      </c>
      <c r="R816" s="239">
        <f>Q816*H816</f>
        <v>0</v>
      </c>
      <c r="S816" s="239">
        <v>0</v>
      </c>
      <c r="T816" s="240">
        <f>S816*H816</f>
        <v>0</v>
      </c>
      <c r="U816" s="39"/>
      <c r="V816" s="39"/>
      <c r="W816" s="39"/>
      <c r="X816" s="39"/>
      <c r="Y816" s="39"/>
      <c r="Z816" s="39"/>
      <c r="AA816" s="39"/>
      <c r="AB816" s="39"/>
      <c r="AC816" s="39"/>
      <c r="AD816" s="39"/>
      <c r="AE816" s="39"/>
      <c r="AR816" s="241" t="s">
        <v>277</v>
      </c>
      <c r="AT816" s="241" t="s">
        <v>205</v>
      </c>
      <c r="AU816" s="241" t="s">
        <v>85</v>
      </c>
      <c r="AY816" s="18" t="s">
        <v>203</v>
      </c>
      <c r="BE816" s="242">
        <f>IF(N816="základní",J816,0)</f>
        <v>0</v>
      </c>
      <c r="BF816" s="242">
        <f>IF(N816="snížená",J816,0)</f>
        <v>0</v>
      </c>
      <c r="BG816" s="242">
        <f>IF(N816="zákl. přenesená",J816,0)</f>
        <v>0</v>
      </c>
      <c r="BH816" s="242">
        <f>IF(N816="sníž. přenesená",J816,0)</f>
        <v>0</v>
      </c>
      <c r="BI816" s="242">
        <f>IF(N816="nulová",J816,0)</f>
        <v>0</v>
      </c>
      <c r="BJ816" s="18" t="s">
        <v>83</v>
      </c>
      <c r="BK816" s="242">
        <f>ROUND(I816*H816,2)</f>
        <v>0</v>
      </c>
      <c r="BL816" s="18" t="s">
        <v>277</v>
      </c>
      <c r="BM816" s="241" t="s">
        <v>3066</v>
      </c>
    </row>
    <row r="817" s="2" customFormat="1">
      <c r="A817" s="39"/>
      <c r="B817" s="40"/>
      <c r="C817" s="41"/>
      <c r="D817" s="245" t="s">
        <v>474</v>
      </c>
      <c r="E817" s="41"/>
      <c r="F817" s="276" t="s">
        <v>926</v>
      </c>
      <c r="G817" s="41"/>
      <c r="H817" s="41"/>
      <c r="I817" s="277"/>
      <c r="J817" s="41"/>
      <c r="K817" s="41"/>
      <c r="L817" s="45"/>
      <c r="M817" s="278"/>
      <c r="N817" s="279"/>
      <c r="O817" s="92"/>
      <c r="P817" s="92"/>
      <c r="Q817" s="92"/>
      <c r="R817" s="92"/>
      <c r="S817" s="92"/>
      <c r="T817" s="93"/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T817" s="18" t="s">
        <v>474</v>
      </c>
      <c r="AU817" s="18" t="s">
        <v>85</v>
      </c>
    </row>
    <row r="818" s="2" customFormat="1" ht="33" customHeight="1">
      <c r="A818" s="39"/>
      <c r="B818" s="40"/>
      <c r="C818" s="229" t="s">
        <v>1307</v>
      </c>
      <c r="D818" s="229" t="s">
        <v>205</v>
      </c>
      <c r="E818" s="230" t="s">
        <v>3067</v>
      </c>
      <c r="F818" s="231" t="s">
        <v>3068</v>
      </c>
      <c r="G818" s="232" t="s">
        <v>930</v>
      </c>
      <c r="H818" s="233">
        <v>1.5</v>
      </c>
      <c r="I818" s="234"/>
      <c r="J818" s="235">
        <f>ROUND(I818*H818,2)</f>
        <v>0</v>
      </c>
      <c r="K818" s="236"/>
      <c r="L818" s="45"/>
      <c r="M818" s="237" t="s">
        <v>1</v>
      </c>
      <c r="N818" s="238" t="s">
        <v>41</v>
      </c>
      <c r="O818" s="92"/>
      <c r="P818" s="239">
        <f>O818*H818</f>
        <v>0</v>
      </c>
      <c r="Q818" s="239">
        <v>0</v>
      </c>
      <c r="R818" s="239">
        <f>Q818*H818</f>
        <v>0</v>
      </c>
      <c r="S818" s="239">
        <v>0</v>
      </c>
      <c r="T818" s="240">
        <f>S818*H818</f>
        <v>0</v>
      </c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R818" s="241" t="s">
        <v>277</v>
      </c>
      <c r="AT818" s="241" t="s">
        <v>205</v>
      </c>
      <c r="AU818" s="241" t="s">
        <v>85</v>
      </c>
      <c r="AY818" s="18" t="s">
        <v>203</v>
      </c>
      <c r="BE818" s="242">
        <f>IF(N818="základní",J818,0)</f>
        <v>0</v>
      </c>
      <c r="BF818" s="242">
        <f>IF(N818="snížená",J818,0)</f>
        <v>0</v>
      </c>
      <c r="BG818" s="242">
        <f>IF(N818="zákl. přenesená",J818,0)</f>
        <v>0</v>
      </c>
      <c r="BH818" s="242">
        <f>IF(N818="sníž. přenesená",J818,0)</f>
        <v>0</v>
      </c>
      <c r="BI818" s="242">
        <f>IF(N818="nulová",J818,0)</f>
        <v>0</v>
      </c>
      <c r="BJ818" s="18" t="s">
        <v>83</v>
      </c>
      <c r="BK818" s="242">
        <f>ROUND(I818*H818,2)</f>
        <v>0</v>
      </c>
      <c r="BL818" s="18" t="s">
        <v>277</v>
      </c>
      <c r="BM818" s="241" t="s">
        <v>3069</v>
      </c>
    </row>
    <row r="819" s="2" customFormat="1">
      <c r="A819" s="39"/>
      <c r="B819" s="40"/>
      <c r="C819" s="41"/>
      <c r="D819" s="245" t="s">
        <v>474</v>
      </c>
      <c r="E819" s="41"/>
      <c r="F819" s="276" t="s">
        <v>926</v>
      </c>
      <c r="G819" s="41"/>
      <c r="H819" s="41"/>
      <c r="I819" s="277"/>
      <c r="J819" s="41"/>
      <c r="K819" s="41"/>
      <c r="L819" s="45"/>
      <c r="M819" s="278"/>
      <c r="N819" s="279"/>
      <c r="O819" s="92"/>
      <c r="P819" s="92"/>
      <c r="Q819" s="92"/>
      <c r="R819" s="92"/>
      <c r="S819" s="92"/>
      <c r="T819" s="93"/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T819" s="18" t="s">
        <v>474</v>
      </c>
      <c r="AU819" s="18" t="s">
        <v>85</v>
      </c>
    </row>
    <row r="820" s="2" customFormat="1" ht="24.15" customHeight="1">
      <c r="A820" s="39"/>
      <c r="B820" s="40"/>
      <c r="C820" s="229" t="s">
        <v>1323</v>
      </c>
      <c r="D820" s="229" t="s">
        <v>205</v>
      </c>
      <c r="E820" s="230" t="s">
        <v>952</v>
      </c>
      <c r="F820" s="231" t="s">
        <v>953</v>
      </c>
      <c r="G820" s="232" t="s">
        <v>620</v>
      </c>
      <c r="H820" s="280"/>
      <c r="I820" s="234"/>
      <c r="J820" s="235">
        <f>ROUND(I820*H820,2)</f>
        <v>0</v>
      </c>
      <c r="K820" s="236"/>
      <c r="L820" s="45"/>
      <c r="M820" s="237" t="s">
        <v>1</v>
      </c>
      <c r="N820" s="238" t="s">
        <v>41</v>
      </c>
      <c r="O820" s="92"/>
      <c r="P820" s="239">
        <f>O820*H820</f>
        <v>0</v>
      </c>
      <c r="Q820" s="239">
        <v>0</v>
      </c>
      <c r="R820" s="239">
        <f>Q820*H820</f>
        <v>0</v>
      </c>
      <c r="S820" s="239">
        <v>0</v>
      </c>
      <c r="T820" s="240">
        <f>S820*H820</f>
        <v>0</v>
      </c>
      <c r="U820" s="39"/>
      <c r="V820" s="39"/>
      <c r="W820" s="39"/>
      <c r="X820" s="39"/>
      <c r="Y820" s="39"/>
      <c r="Z820" s="39"/>
      <c r="AA820" s="39"/>
      <c r="AB820" s="39"/>
      <c r="AC820" s="39"/>
      <c r="AD820" s="39"/>
      <c r="AE820" s="39"/>
      <c r="AR820" s="241" t="s">
        <v>277</v>
      </c>
      <c r="AT820" s="241" t="s">
        <v>205</v>
      </c>
      <c r="AU820" s="241" t="s">
        <v>85</v>
      </c>
      <c r="AY820" s="18" t="s">
        <v>203</v>
      </c>
      <c r="BE820" s="242">
        <f>IF(N820="základní",J820,0)</f>
        <v>0</v>
      </c>
      <c r="BF820" s="242">
        <f>IF(N820="snížená",J820,0)</f>
        <v>0</v>
      </c>
      <c r="BG820" s="242">
        <f>IF(N820="zákl. přenesená",J820,0)</f>
        <v>0</v>
      </c>
      <c r="BH820" s="242">
        <f>IF(N820="sníž. přenesená",J820,0)</f>
        <v>0</v>
      </c>
      <c r="BI820" s="242">
        <f>IF(N820="nulová",J820,0)</f>
        <v>0</v>
      </c>
      <c r="BJ820" s="18" t="s">
        <v>83</v>
      </c>
      <c r="BK820" s="242">
        <f>ROUND(I820*H820,2)</f>
        <v>0</v>
      </c>
      <c r="BL820" s="18" t="s">
        <v>277</v>
      </c>
      <c r="BM820" s="241" t="s">
        <v>954</v>
      </c>
    </row>
    <row r="821" s="12" customFormat="1" ht="22.8" customHeight="1">
      <c r="A821" s="12"/>
      <c r="B821" s="213"/>
      <c r="C821" s="214"/>
      <c r="D821" s="215" t="s">
        <v>75</v>
      </c>
      <c r="E821" s="227" t="s">
        <v>955</v>
      </c>
      <c r="F821" s="227" t="s">
        <v>956</v>
      </c>
      <c r="G821" s="214"/>
      <c r="H821" s="214"/>
      <c r="I821" s="217"/>
      <c r="J821" s="228">
        <f>BK821</f>
        <v>0</v>
      </c>
      <c r="K821" s="214"/>
      <c r="L821" s="219"/>
      <c r="M821" s="220"/>
      <c r="N821" s="221"/>
      <c r="O821" s="221"/>
      <c r="P821" s="222">
        <f>SUM(P822:P937)</f>
        <v>0</v>
      </c>
      <c r="Q821" s="221"/>
      <c r="R821" s="222">
        <f>SUM(R822:R937)</f>
        <v>0</v>
      </c>
      <c r="S821" s="221"/>
      <c r="T821" s="223">
        <f>SUM(T822:T937)</f>
        <v>1.488</v>
      </c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R821" s="224" t="s">
        <v>85</v>
      </c>
      <c r="AT821" s="225" t="s">
        <v>75</v>
      </c>
      <c r="AU821" s="225" t="s">
        <v>83</v>
      </c>
      <c r="AY821" s="224" t="s">
        <v>203</v>
      </c>
      <c r="BK821" s="226">
        <f>SUM(BK822:BK937)</f>
        <v>0</v>
      </c>
    </row>
    <row r="822" s="2" customFormat="1" ht="21.75" customHeight="1">
      <c r="A822" s="39"/>
      <c r="B822" s="40"/>
      <c r="C822" s="229" t="s">
        <v>1327</v>
      </c>
      <c r="D822" s="229" t="s">
        <v>205</v>
      </c>
      <c r="E822" s="230" t="s">
        <v>958</v>
      </c>
      <c r="F822" s="231" t="s">
        <v>959</v>
      </c>
      <c r="G822" s="232" t="s">
        <v>960</v>
      </c>
      <c r="H822" s="233">
        <v>1477.175</v>
      </c>
      <c r="I822" s="234"/>
      <c r="J822" s="235">
        <f>ROUND(I822*H822,2)</f>
        <v>0</v>
      </c>
      <c r="K822" s="236"/>
      <c r="L822" s="45"/>
      <c r="M822" s="237" t="s">
        <v>1</v>
      </c>
      <c r="N822" s="238" t="s">
        <v>41</v>
      </c>
      <c r="O822" s="92"/>
      <c r="P822" s="239">
        <f>O822*H822</f>
        <v>0</v>
      </c>
      <c r="Q822" s="239">
        <v>0</v>
      </c>
      <c r="R822" s="239">
        <f>Q822*H822</f>
        <v>0</v>
      </c>
      <c r="S822" s="239">
        <v>0</v>
      </c>
      <c r="T822" s="240">
        <f>S822*H822</f>
        <v>0</v>
      </c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R822" s="241" t="s">
        <v>277</v>
      </c>
      <c r="AT822" s="241" t="s">
        <v>205</v>
      </c>
      <c r="AU822" s="241" t="s">
        <v>85</v>
      </c>
      <c r="AY822" s="18" t="s">
        <v>203</v>
      </c>
      <c r="BE822" s="242">
        <f>IF(N822="základní",J822,0)</f>
        <v>0</v>
      </c>
      <c r="BF822" s="242">
        <f>IF(N822="snížená",J822,0)</f>
        <v>0</v>
      </c>
      <c r="BG822" s="242">
        <f>IF(N822="zákl. přenesená",J822,0)</f>
        <v>0</v>
      </c>
      <c r="BH822" s="242">
        <f>IF(N822="sníž. přenesená",J822,0)</f>
        <v>0</v>
      </c>
      <c r="BI822" s="242">
        <f>IF(N822="nulová",J822,0)</f>
        <v>0</v>
      </c>
      <c r="BJ822" s="18" t="s">
        <v>83</v>
      </c>
      <c r="BK822" s="242">
        <f>ROUND(I822*H822,2)</f>
        <v>0</v>
      </c>
      <c r="BL822" s="18" t="s">
        <v>277</v>
      </c>
      <c r="BM822" s="241" t="s">
        <v>961</v>
      </c>
    </row>
    <row r="823" s="2" customFormat="1">
      <c r="A823" s="39"/>
      <c r="B823" s="40"/>
      <c r="C823" s="41"/>
      <c r="D823" s="245" t="s">
        <v>474</v>
      </c>
      <c r="E823" s="41"/>
      <c r="F823" s="276" t="s">
        <v>962</v>
      </c>
      <c r="G823" s="41"/>
      <c r="H823" s="41"/>
      <c r="I823" s="277"/>
      <c r="J823" s="41"/>
      <c r="K823" s="41"/>
      <c r="L823" s="45"/>
      <c r="M823" s="278"/>
      <c r="N823" s="279"/>
      <c r="O823" s="92"/>
      <c r="P823" s="92"/>
      <c r="Q823" s="92"/>
      <c r="R823" s="92"/>
      <c r="S823" s="92"/>
      <c r="T823" s="93"/>
      <c r="U823" s="39"/>
      <c r="V823" s="39"/>
      <c r="W823" s="39"/>
      <c r="X823" s="39"/>
      <c r="Y823" s="39"/>
      <c r="Z823" s="39"/>
      <c r="AA823" s="39"/>
      <c r="AB823" s="39"/>
      <c r="AC823" s="39"/>
      <c r="AD823" s="39"/>
      <c r="AE823" s="39"/>
      <c r="AT823" s="18" t="s">
        <v>474</v>
      </c>
      <c r="AU823" s="18" t="s">
        <v>85</v>
      </c>
    </row>
    <row r="824" s="13" customFormat="1">
      <c r="A824" s="13"/>
      <c r="B824" s="243"/>
      <c r="C824" s="244"/>
      <c r="D824" s="245" t="s">
        <v>243</v>
      </c>
      <c r="E824" s="246" t="s">
        <v>1</v>
      </c>
      <c r="F824" s="247" t="s">
        <v>652</v>
      </c>
      <c r="G824" s="244"/>
      <c r="H824" s="246" t="s">
        <v>1</v>
      </c>
      <c r="I824" s="248"/>
      <c r="J824" s="244"/>
      <c r="K824" s="244"/>
      <c r="L824" s="249"/>
      <c r="M824" s="250"/>
      <c r="N824" s="251"/>
      <c r="O824" s="251"/>
      <c r="P824" s="251"/>
      <c r="Q824" s="251"/>
      <c r="R824" s="251"/>
      <c r="S824" s="251"/>
      <c r="T824" s="252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53" t="s">
        <v>243</v>
      </c>
      <c r="AU824" s="253" t="s">
        <v>85</v>
      </c>
      <c r="AV824" s="13" t="s">
        <v>83</v>
      </c>
      <c r="AW824" s="13" t="s">
        <v>32</v>
      </c>
      <c r="AX824" s="13" t="s">
        <v>76</v>
      </c>
      <c r="AY824" s="253" t="s">
        <v>203</v>
      </c>
    </row>
    <row r="825" s="13" customFormat="1">
      <c r="A825" s="13"/>
      <c r="B825" s="243"/>
      <c r="C825" s="244"/>
      <c r="D825" s="245" t="s">
        <v>243</v>
      </c>
      <c r="E825" s="246" t="s">
        <v>1</v>
      </c>
      <c r="F825" s="247" t="s">
        <v>963</v>
      </c>
      <c r="G825" s="244"/>
      <c r="H825" s="246" t="s">
        <v>1</v>
      </c>
      <c r="I825" s="248"/>
      <c r="J825" s="244"/>
      <c r="K825" s="244"/>
      <c r="L825" s="249"/>
      <c r="M825" s="250"/>
      <c r="N825" s="251"/>
      <c r="O825" s="251"/>
      <c r="P825" s="251"/>
      <c r="Q825" s="251"/>
      <c r="R825" s="251"/>
      <c r="S825" s="251"/>
      <c r="T825" s="252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53" t="s">
        <v>243</v>
      </c>
      <c r="AU825" s="253" t="s">
        <v>85</v>
      </c>
      <c r="AV825" s="13" t="s">
        <v>83</v>
      </c>
      <c r="AW825" s="13" t="s">
        <v>32</v>
      </c>
      <c r="AX825" s="13" t="s">
        <v>76</v>
      </c>
      <c r="AY825" s="253" t="s">
        <v>203</v>
      </c>
    </row>
    <row r="826" s="14" customFormat="1">
      <c r="A826" s="14"/>
      <c r="B826" s="254"/>
      <c r="C826" s="255"/>
      <c r="D826" s="245" t="s">
        <v>243</v>
      </c>
      <c r="E826" s="256" t="s">
        <v>1</v>
      </c>
      <c r="F826" s="257" t="s">
        <v>3070</v>
      </c>
      <c r="G826" s="255"/>
      <c r="H826" s="258">
        <v>176.16999999999999</v>
      </c>
      <c r="I826" s="259"/>
      <c r="J826" s="255"/>
      <c r="K826" s="255"/>
      <c r="L826" s="260"/>
      <c r="M826" s="261"/>
      <c r="N826" s="262"/>
      <c r="O826" s="262"/>
      <c r="P826" s="262"/>
      <c r="Q826" s="262"/>
      <c r="R826" s="262"/>
      <c r="S826" s="262"/>
      <c r="T826" s="263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T826" s="264" t="s">
        <v>243</v>
      </c>
      <c r="AU826" s="264" t="s">
        <v>85</v>
      </c>
      <c r="AV826" s="14" t="s">
        <v>85</v>
      </c>
      <c r="AW826" s="14" t="s">
        <v>32</v>
      </c>
      <c r="AX826" s="14" t="s">
        <v>76</v>
      </c>
      <c r="AY826" s="264" t="s">
        <v>203</v>
      </c>
    </row>
    <row r="827" s="14" customFormat="1">
      <c r="A827" s="14"/>
      <c r="B827" s="254"/>
      <c r="C827" s="255"/>
      <c r="D827" s="245" t="s">
        <v>243</v>
      </c>
      <c r="E827" s="256" t="s">
        <v>1</v>
      </c>
      <c r="F827" s="257" t="s">
        <v>3071</v>
      </c>
      <c r="G827" s="255"/>
      <c r="H827" s="258">
        <v>1108.3299999999999</v>
      </c>
      <c r="I827" s="259"/>
      <c r="J827" s="255"/>
      <c r="K827" s="255"/>
      <c r="L827" s="260"/>
      <c r="M827" s="261"/>
      <c r="N827" s="262"/>
      <c r="O827" s="262"/>
      <c r="P827" s="262"/>
      <c r="Q827" s="262"/>
      <c r="R827" s="262"/>
      <c r="S827" s="262"/>
      <c r="T827" s="263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64" t="s">
        <v>243</v>
      </c>
      <c r="AU827" s="264" t="s">
        <v>85</v>
      </c>
      <c r="AV827" s="14" t="s">
        <v>85</v>
      </c>
      <c r="AW827" s="14" t="s">
        <v>32</v>
      </c>
      <c r="AX827" s="14" t="s">
        <v>76</v>
      </c>
      <c r="AY827" s="264" t="s">
        <v>203</v>
      </c>
    </row>
    <row r="828" s="16" customFormat="1">
      <c r="A828" s="16"/>
      <c r="B828" s="292"/>
      <c r="C828" s="293"/>
      <c r="D828" s="245" t="s">
        <v>243</v>
      </c>
      <c r="E828" s="294" t="s">
        <v>1</v>
      </c>
      <c r="F828" s="295" t="s">
        <v>669</v>
      </c>
      <c r="G828" s="293"/>
      <c r="H828" s="296">
        <v>1284.5</v>
      </c>
      <c r="I828" s="297"/>
      <c r="J828" s="293"/>
      <c r="K828" s="293"/>
      <c r="L828" s="298"/>
      <c r="M828" s="299"/>
      <c r="N828" s="300"/>
      <c r="O828" s="300"/>
      <c r="P828" s="300"/>
      <c r="Q828" s="300"/>
      <c r="R828" s="300"/>
      <c r="S828" s="300"/>
      <c r="T828" s="301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T828" s="302" t="s">
        <v>243</v>
      </c>
      <c r="AU828" s="302" t="s">
        <v>85</v>
      </c>
      <c r="AV828" s="16" t="s">
        <v>108</v>
      </c>
      <c r="AW828" s="16" t="s">
        <v>32</v>
      </c>
      <c r="AX828" s="16" t="s">
        <v>76</v>
      </c>
      <c r="AY828" s="302" t="s">
        <v>203</v>
      </c>
    </row>
    <row r="829" s="14" customFormat="1">
      <c r="A829" s="14"/>
      <c r="B829" s="254"/>
      <c r="C829" s="255"/>
      <c r="D829" s="245" t="s">
        <v>243</v>
      </c>
      <c r="E829" s="256" t="s">
        <v>1</v>
      </c>
      <c r="F829" s="257" t="s">
        <v>3072</v>
      </c>
      <c r="G829" s="255"/>
      <c r="H829" s="258">
        <v>192.67500000000001</v>
      </c>
      <c r="I829" s="259"/>
      <c r="J829" s="255"/>
      <c r="K829" s="255"/>
      <c r="L829" s="260"/>
      <c r="M829" s="261"/>
      <c r="N829" s="262"/>
      <c r="O829" s="262"/>
      <c r="P829" s="262"/>
      <c r="Q829" s="262"/>
      <c r="R829" s="262"/>
      <c r="S829" s="262"/>
      <c r="T829" s="263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T829" s="264" t="s">
        <v>243</v>
      </c>
      <c r="AU829" s="264" t="s">
        <v>85</v>
      </c>
      <c r="AV829" s="14" t="s">
        <v>85</v>
      </c>
      <c r="AW829" s="14" t="s">
        <v>32</v>
      </c>
      <c r="AX829" s="14" t="s">
        <v>76</v>
      </c>
      <c r="AY829" s="264" t="s">
        <v>203</v>
      </c>
    </row>
    <row r="830" s="15" customFormat="1">
      <c r="A830" s="15"/>
      <c r="B830" s="265"/>
      <c r="C830" s="266"/>
      <c r="D830" s="245" t="s">
        <v>243</v>
      </c>
      <c r="E830" s="267" t="s">
        <v>1</v>
      </c>
      <c r="F830" s="268" t="s">
        <v>247</v>
      </c>
      <c r="G830" s="266"/>
      <c r="H830" s="269">
        <v>1477.175</v>
      </c>
      <c r="I830" s="270"/>
      <c r="J830" s="266"/>
      <c r="K830" s="266"/>
      <c r="L830" s="271"/>
      <c r="M830" s="272"/>
      <c r="N830" s="273"/>
      <c r="O830" s="273"/>
      <c r="P830" s="273"/>
      <c r="Q830" s="273"/>
      <c r="R830" s="273"/>
      <c r="S830" s="273"/>
      <c r="T830" s="274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T830" s="275" t="s">
        <v>243</v>
      </c>
      <c r="AU830" s="275" t="s">
        <v>85</v>
      </c>
      <c r="AV830" s="15" t="s">
        <v>209</v>
      </c>
      <c r="AW830" s="15" t="s">
        <v>32</v>
      </c>
      <c r="AX830" s="15" t="s">
        <v>83</v>
      </c>
      <c r="AY830" s="275" t="s">
        <v>203</v>
      </c>
    </row>
    <row r="831" s="2" customFormat="1" ht="37.8" customHeight="1">
      <c r="A831" s="39"/>
      <c r="B831" s="40"/>
      <c r="C831" s="229" t="s">
        <v>427</v>
      </c>
      <c r="D831" s="229" t="s">
        <v>205</v>
      </c>
      <c r="E831" s="230" t="s">
        <v>3073</v>
      </c>
      <c r="F831" s="231" t="s">
        <v>3074</v>
      </c>
      <c r="G831" s="232" t="s">
        <v>797</v>
      </c>
      <c r="H831" s="233">
        <v>4</v>
      </c>
      <c r="I831" s="234"/>
      <c r="J831" s="235">
        <f>ROUND(I831*H831,2)</f>
        <v>0</v>
      </c>
      <c r="K831" s="236"/>
      <c r="L831" s="45"/>
      <c r="M831" s="237" t="s">
        <v>1</v>
      </c>
      <c r="N831" s="238" t="s">
        <v>41</v>
      </c>
      <c r="O831" s="92"/>
      <c r="P831" s="239">
        <f>O831*H831</f>
        <v>0</v>
      </c>
      <c r="Q831" s="239">
        <v>0</v>
      </c>
      <c r="R831" s="239">
        <f>Q831*H831</f>
        <v>0</v>
      </c>
      <c r="S831" s="239">
        <v>0</v>
      </c>
      <c r="T831" s="240">
        <f>S831*H831</f>
        <v>0</v>
      </c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R831" s="241" t="s">
        <v>277</v>
      </c>
      <c r="AT831" s="241" t="s">
        <v>205</v>
      </c>
      <c r="AU831" s="241" t="s">
        <v>85</v>
      </c>
      <c r="AY831" s="18" t="s">
        <v>203</v>
      </c>
      <c r="BE831" s="242">
        <f>IF(N831="základní",J831,0)</f>
        <v>0</v>
      </c>
      <c r="BF831" s="242">
        <f>IF(N831="snížená",J831,0)</f>
        <v>0</v>
      </c>
      <c r="BG831" s="242">
        <f>IF(N831="zákl. přenesená",J831,0)</f>
        <v>0</v>
      </c>
      <c r="BH831" s="242">
        <f>IF(N831="sníž. přenesená",J831,0)</f>
        <v>0</v>
      </c>
      <c r="BI831" s="242">
        <f>IF(N831="nulová",J831,0)</f>
        <v>0</v>
      </c>
      <c r="BJ831" s="18" t="s">
        <v>83</v>
      </c>
      <c r="BK831" s="242">
        <f>ROUND(I831*H831,2)</f>
        <v>0</v>
      </c>
      <c r="BL831" s="18" t="s">
        <v>277</v>
      </c>
      <c r="BM831" s="241" t="s">
        <v>3075</v>
      </c>
    </row>
    <row r="832" s="2" customFormat="1">
      <c r="A832" s="39"/>
      <c r="B832" s="40"/>
      <c r="C832" s="41"/>
      <c r="D832" s="245" t="s">
        <v>474</v>
      </c>
      <c r="E832" s="41"/>
      <c r="F832" s="276" t="s">
        <v>978</v>
      </c>
      <c r="G832" s="41"/>
      <c r="H832" s="41"/>
      <c r="I832" s="277"/>
      <c r="J832" s="41"/>
      <c r="K832" s="41"/>
      <c r="L832" s="45"/>
      <c r="M832" s="278"/>
      <c r="N832" s="279"/>
      <c r="O832" s="92"/>
      <c r="P832" s="92"/>
      <c r="Q832" s="92"/>
      <c r="R832" s="92"/>
      <c r="S832" s="92"/>
      <c r="T832" s="93"/>
      <c r="U832" s="39"/>
      <c r="V832" s="39"/>
      <c r="W832" s="39"/>
      <c r="X832" s="39"/>
      <c r="Y832" s="39"/>
      <c r="Z832" s="39"/>
      <c r="AA832" s="39"/>
      <c r="AB832" s="39"/>
      <c r="AC832" s="39"/>
      <c r="AD832" s="39"/>
      <c r="AE832" s="39"/>
      <c r="AT832" s="18" t="s">
        <v>474</v>
      </c>
      <c r="AU832" s="18" t="s">
        <v>85</v>
      </c>
    </row>
    <row r="833" s="2" customFormat="1" ht="24.15" customHeight="1">
      <c r="A833" s="39"/>
      <c r="B833" s="40"/>
      <c r="C833" s="229" t="s">
        <v>1336</v>
      </c>
      <c r="D833" s="229" t="s">
        <v>205</v>
      </c>
      <c r="E833" s="230" t="s">
        <v>3076</v>
      </c>
      <c r="F833" s="231" t="s">
        <v>3077</v>
      </c>
      <c r="G833" s="232" t="s">
        <v>930</v>
      </c>
      <c r="H833" s="233">
        <v>33.5</v>
      </c>
      <c r="I833" s="234"/>
      <c r="J833" s="235">
        <f>ROUND(I833*H833,2)</f>
        <v>0</v>
      </c>
      <c r="K833" s="236"/>
      <c r="L833" s="45"/>
      <c r="M833" s="237" t="s">
        <v>1</v>
      </c>
      <c r="N833" s="238" t="s">
        <v>41</v>
      </c>
      <c r="O833" s="92"/>
      <c r="P833" s="239">
        <f>O833*H833</f>
        <v>0</v>
      </c>
      <c r="Q833" s="239">
        <v>0</v>
      </c>
      <c r="R833" s="239">
        <f>Q833*H833</f>
        <v>0</v>
      </c>
      <c r="S833" s="239">
        <v>0</v>
      </c>
      <c r="T833" s="240">
        <f>S833*H833</f>
        <v>0</v>
      </c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R833" s="241" t="s">
        <v>277</v>
      </c>
      <c r="AT833" s="241" t="s">
        <v>205</v>
      </c>
      <c r="AU833" s="241" t="s">
        <v>85</v>
      </c>
      <c r="AY833" s="18" t="s">
        <v>203</v>
      </c>
      <c r="BE833" s="242">
        <f>IF(N833="základní",J833,0)</f>
        <v>0</v>
      </c>
      <c r="BF833" s="242">
        <f>IF(N833="snížená",J833,0)</f>
        <v>0</v>
      </c>
      <c r="BG833" s="242">
        <f>IF(N833="zákl. přenesená",J833,0)</f>
        <v>0</v>
      </c>
      <c r="BH833" s="242">
        <f>IF(N833="sníž. přenesená",J833,0)</f>
        <v>0</v>
      </c>
      <c r="BI833" s="242">
        <f>IF(N833="nulová",J833,0)</f>
        <v>0</v>
      </c>
      <c r="BJ833" s="18" t="s">
        <v>83</v>
      </c>
      <c r="BK833" s="242">
        <f>ROUND(I833*H833,2)</f>
        <v>0</v>
      </c>
      <c r="BL833" s="18" t="s">
        <v>277</v>
      </c>
      <c r="BM833" s="241" t="s">
        <v>3078</v>
      </c>
    </row>
    <row r="834" s="2" customFormat="1">
      <c r="A834" s="39"/>
      <c r="B834" s="40"/>
      <c r="C834" s="41"/>
      <c r="D834" s="245" t="s">
        <v>474</v>
      </c>
      <c r="E834" s="41"/>
      <c r="F834" s="276" t="s">
        <v>978</v>
      </c>
      <c r="G834" s="41"/>
      <c r="H834" s="41"/>
      <c r="I834" s="277"/>
      <c r="J834" s="41"/>
      <c r="K834" s="41"/>
      <c r="L834" s="45"/>
      <c r="M834" s="278"/>
      <c r="N834" s="279"/>
      <c r="O834" s="92"/>
      <c r="P834" s="92"/>
      <c r="Q834" s="92"/>
      <c r="R834" s="92"/>
      <c r="S834" s="92"/>
      <c r="T834" s="93"/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T834" s="18" t="s">
        <v>474</v>
      </c>
      <c r="AU834" s="18" t="s">
        <v>85</v>
      </c>
    </row>
    <row r="835" s="2" customFormat="1" ht="37.8" customHeight="1">
      <c r="A835" s="39"/>
      <c r="B835" s="40"/>
      <c r="C835" s="229" t="s">
        <v>1340</v>
      </c>
      <c r="D835" s="229" t="s">
        <v>205</v>
      </c>
      <c r="E835" s="230" t="s">
        <v>3079</v>
      </c>
      <c r="F835" s="231" t="s">
        <v>3080</v>
      </c>
      <c r="G835" s="232" t="s">
        <v>930</v>
      </c>
      <c r="H835" s="233">
        <v>22.25</v>
      </c>
      <c r="I835" s="234"/>
      <c r="J835" s="235">
        <f>ROUND(I835*H835,2)</f>
        <v>0</v>
      </c>
      <c r="K835" s="236"/>
      <c r="L835" s="45"/>
      <c r="M835" s="237" t="s">
        <v>1</v>
      </c>
      <c r="N835" s="238" t="s">
        <v>41</v>
      </c>
      <c r="O835" s="92"/>
      <c r="P835" s="239">
        <f>O835*H835</f>
        <v>0</v>
      </c>
      <c r="Q835" s="239">
        <v>0</v>
      </c>
      <c r="R835" s="239">
        <f>Q835*H835</f>
        <v>0</v>
      </c>
      <c r="S835" s="239">
        <v>0</v>
      </c>
      <c r="T835" s="240">
        <f>S835*H835</f>
        <v>0</v>
      </c>
      <c r="U835" s="39"/>
      <c r="V835" s="39"/>
      <c r="W835" s="39"/>
      <c r="X835" s="39"/>
      <c r="Y835" s="39"/>
      <c r="Z835" s="39"/>
      <c r="AA835" s="39"/>
      <c r="AB835" s="39"/>
      <c r="AC835" s="39"/>
      <c r="AD835" s="39"/>
      <c r="AE835" s="39"/>
      <c r="AR835" s="241" t="s">
        <v>277</v>
      </c>
      <c r="AT835" s="241" t="s">
        <v>205</v>
      </c>
      <c r="AU835" s="241" t="s">
        <v>85</v>
      </c>
      <c r="AY835" s="18" t="s">
        <v>203</v>
      </c>
      <c r="BE835" s="242">
        <f>IF(N835="základní",J835,0)</f>
        <v>0</v>
      </c>
      <c r="BF835" s="242">
        <f>IF(N835="snížená",J835,0)</f>
        <v>0</v>
      </c>
      <c r="BG835" s="242">
        <f>IF(N835="zákl. přenesená",J835,0)</f>
        <v>0</v>
      </c>
      <c r="BH835" s="242">
        <f>IF(N835="sníž. přenesená",J835,0)</f>
        <v>0</v>
      </c>
      <c r="BI835" s="242">
        <f>IF(N835="nulová",J835,0)</f>
        <v>0</v>
      </c>
      <c r="BJ835" s="18" t="s">
        <v>83</v>
      </c>
      <c r="BK835" s="242">
        <f>ROUND(I835*H835,2)</f>
        <v>0</v>
      </c>
      <c r="BL835" s="18" t="s">
        <v>277</v>
      </c>
      <c r="BM835" s="241" t="s">
        <v>3081</v>
      </c>
    </row>
    <row r="836" s="2" customFormat="1">
      <c r="A836" s="39"/>
      <c r="B836" s="40"/>
      <c r="C836" s="41"/>
      <c r="D836" s="245" t="s">
        <v>474</v>
      </c>
      <c r="E836" s="41"/>
      <c r="F836" s="276" t="s">
        <v>978</v>
      </c>
      <c r="G836" s="41"/>
      <c r="H836" s="41"/>
      <c r="I836" s="277"/>
      <c r="J836" s="41"/>
      <c r="K836" s="41"/>
      <c r="L836" s="45"/>
      <c r="M836" s="278"/>
      <c r="N836" s="279"/>
      <c r="O836" s="92"/>
      <c r="P836" s="92"/>
      <c r="Q836" s="92"/>
      <c r="R836" s="92"/>
      <c r="S836" s="92"/>
      <c r="T836" s="93"/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T836" s="18" t="s">
        <v>474</v>
      </c>
      <c r="AU836" s="18" t="s">
        <v>85</v>
      </c>
    </row>
    <row r="837" s="2" customFormat="1" ht="37.8" customHeight="1">
      <c r="A837" s="39"/>
      <c r="B837" s="40"/>
      <c r="C837" s="229" t="s">
        <v>3082</v>
      </c>
      <c r="D837" s="229" t="s">
        <v>205</v>
      </c>
      <c r="E837" s="230" t="s">
        <v>3083</v>
      </c>
      <c r="F837" s="231" t="s">
        <v>3084</v>
      </c>
      <c r="G837" s="232" t="s">
        <v>930</v>
      </c>
      <c r="H837" s="233">
        <v>3.9500000000000002</v>
      </c>
      <c r="I837" s="234"/>
      <c r="J837" s="235">
        <f>ROUND(I837*H837,2)</f>
        <v>0</v>
      </c>
      <c r="K837" s="236"/>
      <c r="L837" s="45"/>
      <c r="M837" s="237" t="s">
        <v>1</v>
      </c>
      <c r="N837" s="238" t="s">
        <v>41</v>
      </c>
      <c r="O837" s="92"/>
      <c r="P837" s="239">
        <f>O837*H837</f>
        <v>0</v>
      </c>
      <c r="Q837" s="239">
        <v>0</v>
      </c>
      <c r="R837" s="239">
        <f>Q837*H837</f>
        <v>0</v>
      </c>
      <c r="S837" s="239">
        <v>0</v>
      </c>
      <c r="T837" s="240">
        <f>S837*H837</f>
        <v>0</v>
      </c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  <c r="AR837" s="241" t="s">
        <v>277</v>
      </c>
      <c r="AT837" s="241" t="s">
        <v>205</v>
      </c>
      <c r="AU837" s="241" t="s">
        <v>85</v>
      </c>
      <c r="AY837" s="18" t="s">
        <v>203</v>
      </c>
      <c r="BE837" s="242">
        <f>IF(N837="základní",J837,0)</f>
        <v>0</v>
      </c>
      <c r="BF837" s="242">
        <f>IF(N837="snížená",J837,0)</f>
        <v>0</v>
      </c>
      <c r="BG837" s="242">
        <f>IF(N837="zákl. přenesená",J837,0)</f>
        <v>0</v>
      </c>
      <c r="BH837" s="242">
        <f>IF(N837="sníž. přenesená",J837,0)</f>
        <v>0</v>
      </c>
      <c r="BI837" s="242">
        <f>IF(N837="nulová",J837,0)</f>
        <v>0</v>
      </c>
      <c r="BJ837" s="18" t="s">
        <v>83</v>
      </c>
      <c r="BK837" s="242">
        <f>ROUND(I837*H837,2)</f>
        <v>0</v>
      </c>
      <c r="BL837" s="18" t="s">
        <v>277</v>
      </c>
      <c r="BM837" s="241" t="s">
        <v>3085</v>
      </c>
    </row>
    <row r="838" s="2" customFormat="1">
      <c r="A838" s="39"/>
      <c r="B838" s="40"/>
      <c r="C838" s="41"/>
      <c r="D838" s="245" t="s">
        <v>474</v>
      </c>
      <c r="E838" s="41"/>
      <c r="F838" s="276" t="s">
        <v>978</v>
      </c>
      <c r="G838" s="41"/>
      <c r="H838" s="41"/>
      <c r="I838" s="277"/>
      <c r="J838" s="41"/>
      <c r="K838" s="41"/>
      <c r="L838" s="45"/>
      <c r="M838" s="278"/>
      <c r="N838" s="279"/>
      <c r="O838" s="92"/>
      <c r="P838" s="92"/>
      <c r="Q838" s="92"/>
      <c r="R838" s="92"/>
      <c r="S838" s="92"/>
      <c r="T838" s="93"/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  <c r="AT838" s="18" t="s">
        <v>474</v>
      </c>
      <c r="AU838" s="18" t="s">
        <v>85</v>
      </c>
    </row>
    <row r="839" s="2" customFormat="1" ht="37.8" customHeight="1">
      <c r="A839" s="39"/>
      <c r="B839" s="40"/>
      <c r="C839" s="229" t="s">
        <v>1671</v>
      </c>
      <c r="D839" s="229" t="s">
        <v>205</v>
      </c>
      <c r="E839" s="230" t="s">
        <v>3086</v>
      </c>
      <c r="F839" s="231" t="s">
        <v>3087</v>
      </c>
      <c r="G839" s="232" t="s">
        <v>930</v>
      </c>
      <c r="H839" s="233">
        <v>8.5999999999999996</v>
      </c>
      <c r="I839" s="234"/>
      <c r="J839" s="235">
        <f>ROUND(I839*H839,2)</f>
        <v>0</v>
      </c>
      <c r="K839" s="236"/>
      <c r="L839" s="45"/>
      <c r="M839" s="237" t="s">
        <v>1</v>
      </c>
      <c r="N839" s="238" t="s">
        <v>41</v>
      </c>
      <c r="O839" s="92"/>
      <c r="P839" s="239">
        <f>O839*H839</f>
        <v>0</v>
      </c>
      <c r="Q839" s="239">
        <v>0</v>
      </c>
      <c r="R839" s="239">
        <f>Q839*H839</f>
        <v>0</v>
      </c>
      <c r="S839" s="239">
        <v>0</v>
      </c>
      <c r="T839" s="240">
        <f>S839*H839</f>
        <v>0</v>
      </c>
      <c r="U839" s="39"/>
      <c r="V839" s="39"/>
      <c r="W839" s="39"/>
      <c r="X839" s="39"/>
      <c r="Y839" s="39"/>
      <c r="Z839" s="39"/>
      <c r="AA839" s="39"/>
      <c r="AB839" s="39"/>
      <c r="AC839" s="39"/>
      <c r="AD839" s="39"/>
      <c r="AE839" s="39"/>
      <c r="AR839" s="241" t="s">
        <v>277</v>
      </c>
      <c r="AT839" s="241" t="s">
        <v>205</v>
      </c>
      <c r="AU839" s="241" t="s">
        <v>85</v>
      </c>
      <c r="AY839" s="18" t="s">
        <v>203</v>
      </c>
      <c r="BE839" s="242">
        <f>IF(N839="základní",J839,0)</f>
        <v>0</v>
      </c>
      <c r="BF839" s="242">
        <f>IF(N839="snížená",J839,0)</f>
        <v>0</v>
      </c>
      <c r="BG839" s="242">
        <f>IF(N839="zákl. přenesená",J839,0)</f>
        <v>0</v>
      </c>
      <c r="BH839" s="242">
        <f>IF(N839="sníž. přenesená",J839,0)</f>
        <v>0</v>
      </c>
      <c r="BI839" s="242">
        <f>IF(N839="nulová",J839,0)</f>
        <v>0</v>
      </c>
      <c r="BJ839" s="18" t="s">
        <v>83</v>
      </c>
      <c r="BK839" s="242">
        <f>ROUND(I839*H839,2)</f>
        <v>0</v>
      </c>
      <c r="BL839" s="18" t="s">
        <v>277</v>
      </c>
      <c r="BM839" s="241" t="s">
        <v>3088</v>
      </c>
    </row>
    <row r="840" s="2" customFormat="1">
      <c r="A840" s="39"/>
      <c r="B840" s="40"/>
      <c r="C840" s="41"/>
      <c r="D840" s="245" t="s">
        <v>474</v>
      </c>
      <c r="E840" s="41"/>
      <c r="F840" s="276" t="s">
        <v>978</v>
      </c>
      <c r="G840" s="41"/>
      <c r="H840" s="41"/>
      <c r="I840" s="277"/>
      <c r="J840" s="41"/>
      <c r="K840" s="41"/>
      <c r="L840" s="45"/>
      <c r="M840" s="278"/>
      <c r="N840" s="279"/>
      <c r="O840" s="92"/>
      <c r="P840" s="92"/>
      <c r="Q840" s="92"/>
      <c r="R840" s="92"/>
      <c r="S840" s="92"/>
      <c r="T840" s="93"/>
      <c r="U840" s="39"/>
      <c r="V840" s="39"/>
      <c r="W840" s="39"/>
      <c r="X840" s="39"/>
      <c r="Y840" s="39"/>
      <c r="Z840" s="39"/>
      <c r="AA840" s="39"/>
      <c r="AB840" s="39"/>
      <c r="AC840" s="39"/>
      <c r="AD840" s="39"/>
      <c r="AE840" s="39"/>
      <c r="AT840" s="18" t="s">
        <v>474</v>
      </c>
      <c r="AU840" s="18" t="s">
        <v>85</v>
      </c>
    </row>
    <row r="841" s="2" customFormat="1" ht="37.8" customHeight="1">
      <c r="A841" s="39"/>
      <c r="B841" s="40"/>
      <c r="C841" s="229" t="s">
        <v>3089</v>
      </c>
      <c r="D841" s="229" t="s">
        <v>205</v>
      </c>
      <c r="E841" s="230" t="s">
        <v>3090</v>
      </c>
      <c r="F841" s="231" t="s">
        <v>3091</v>
      </c>
      <c r="G841" s="232" t="s">
        <v>930</v>
      </c>
      <c r="H841" s="233">
        <v>10.199999999999999</v>
      </c>
      <c r="I841" s="234"/>
      <c r="J841" s="235">
        <f>ROUND(I841*H841,2)</f>
        <v>0</v>
      </c>
      <c r="K841" s="236"/>
      <c r="L841" s="45"/>
      <c r="M841" s="237" t="s">
        <v>1</v>
      </c>
      <c r="N841" s="238" t="s">
        <v>41</v>
      </c>
      <c r="O841" s="92"/>
      <c r="P841" s="239">
        <f>O841*H841</f>
        <v>0</v>
      </c>
      <c r="Q841" s="239">
        <v>0</v>
      </c>
      <c r="R841" s="239">
        <f>Q841*H841</f>
        <v>0</v>
      </c>
      <c r="S841" s="239">
        <v>0</v>
      </c>
      <c r="T841" s="240">
        <f>S841*H841</f>
        <v>0</v>
      </c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R841" s="241" t="s">
        <v>277</v>
      </c>
      <c r="AT841" s="241" t="s">
        <v>205</v>
      </c>
      <c r="AU841" s="241" t="s">
        <v>85</v>
      </c>
      <c r="AY841" s="18" t="s">
        <v>203</v>
      </c>
      <c r="BE841" s="242">
        <f>IF(N841="základní",J841,0)</f>
        <v>0</v>
      </c>
      <c r="BF841" s="242">
        <f>IF(N841="snížená",J841,0)</f>
        <v>0</v>
      </c>
      <c r="BG841" s="242">
        <f>IF(N841="zákl. přenesená",J841,0)</f>
        <v>0</v>
      </c>
      <c r="BH841" s="242">
        <f>IF(N841="sníž. přenesená",J841,0)</f>
        <v>0</v>
      </c>
      <c r="BI841" s="242">
        <f>IF(N841="nulová",J841,0)</f>
        <v>0</v>
      </c>
      <c r="BJ841" s="18" t="s">
        <v>83</v>
      </c>
      <c r="BK841" s="242">
        <f>ROUND(I841*H841,2)</f>
        <v>0</v>
      </c>
      <c r="BL841" s="18" t="s">
        <v>277</v>
      </c>
      <c r="BM841" s="241" t="s">
        <v>3092</v>
      </c>
    </row>
    <row r="842" s="2" customFormat="1">
      <c r="A842" s="39"/>
      <c r="B842" s="40"/>
      <c r="C842" s="41"/>
      <c r="D842" s="245" t="s">
        <v>474</v>
      </c>
      <c r="E842" s="41"/>
      <c r="F842" s="276" t="s">
        <v>978</v>
      </c>
      <c r="G842" s="41"/>
      <c r="H842" s="41"/>
      <c r="I842" s="277"/>
      <c r="J842" s="41"/>
      <c r="K842" s="41"/>
      <c r="L842" s="45"/>
      <c r="M842" s="278"/>
      <c r="N842" s="279"/>
      <c r="O842" s="92"/>
      <c r="P842" s="92"/>
      <c r="Q842" s="92"/>
      <c r="R842" s="92"/>
      <c r="S842" s="92"/>
      <c r="T842" s="93"/>
      <c r="U842" s="39"/>
      <c r="V842" s="39"/>
      <c r="W842" s="39"/>
      <c r="X842" s="39"/>
      <c r="Y842" s="39"/>
      <c r="Z842" s="39"/>
      <c r="AA842" s="39"/>
      <c r="AB842" s="39"/>
      <c r="AC842" s="39"/>
      <c r="AD842" s="39"/>
      <c r="AE842" s="39"/>
      <c r="AT842" s="18" t="s">
        <v>474</v>
      </c>
      <c r="AU842" s="18" t="s">
        <v>85</v>
      </c>
    </row>
    <row r="843" s="2" customFormat="1" ht="37.8" customHeight="1">
      <c r="A843" s="39"/>
      <c r="B843" s="40"/>
      <c r="C843" s="229" t="s">
        <v>1674</v>
      </c>
      <c r="D843" s="229" t="s">
        <v>205</v>
      </c>
      <c r="E843" s="230" t="s">
        <v>3093</v>
      </c>
      <c r="F843" s="231" t="s">
        <v>3094</v>
      </c>
      <c r="G843" s="232" t="s">
        <v>960</v>
      </c>
      <c r="H843" s="233">
        <v>248</v>
      </c>
      <c r="I843" s="234"/>
      <c r="J843" s="235">
        <f>ROUND(I843*H843,2)</f>
        <v>0</v>
      </c>
      <c r="K843" s="236"/>
      <c r="L843" s="45"/>
      <c r="M843" s="237" t="s">
        <v>1</v>
      </c>
      <c r="N843" s="238" t="s">
        <v>41</v>
      </c>
      <c r="O843" s="92"/>
      <c r="P843" s="239">
        <f>O843*H843</f>
        <v>0</v>
      </c>
      <c r="Q843" s="239">
        <v>0</v>
      </c>
      <c r="R843" s="239">
        <f>Q843*H843</f>
        <v>0</v>
      </c>
      <c r="S843" s="239">
        <v>0</v>
      </c>
      <c r="T843" s="240">
        <f>S843*H843</f>
        <v>0</v>
      </c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  <c r="AR843" s="241" t="s">
        <v>277</v>
      </c>
      <c r="AT843" s="241" t="s">
        <v>205</v>
      </c>
      <c r="AU843" s="241" t="s">
        <v>85</v>
      </c>
      <c r="AY843" s="18" t="s">
        <v>203</v>
      </c>
      <c r="BE843" s="242">
        <f>IF(N843="základní",J843,0)</f>
        <v>0</v>
      </c>
      <c r="BF843" s="242">
        <f>IF(N843="snížená",J843,0)</f>
        <v>0</v>
      </c>
      <c r="BG843" s="242">
        <f>IF(N843="zákl. přenesená",J843,0)</f>
        <v>0</v>
      </c>
      <c r="BH843" s="242">
        <f>IF(N843="sníž. přenesená",J843,0)</f>
        <v>0</v>
      </c>
      <c r="BI843" s="242">
        <f>IF(N843="nulová",J843,0)</f>
        <v>0</v>
      </c>
      <c r="BJ843" s="18" t="s">
        <v>83</v>
      </c>
      <c r="BK843" s="242">
        <f>ROUND(I843*H843,2)</f>
        <v>0</v>
      </c>
      <c r="BL843" s="18" t="s">
        <v>277</v>
      </c>
      <c r="BM843" s="241" t="s">
        <v>3095</v>
      </c>
    </row>
    <row r="844" s="2" customFormat="1">
      <c r="A844" s="39"/>
      <c r="B844" s="40"/>
      <c r="C844" s="41"/>
      <c r="D844" s="245" t="s">
        <v>474</v>
      </c>
      <c r="E844" s="41"/>
      <c r="F844" s="276" t="s">
        <v>978</v>
      </c>
      <c r="G844" s="41"/>
      <c r="H844" s="41"/>
      <c r="I844" s="277"/>
      <c r="J844" s="41"/>
      <c r="K844" s="41"/>
      <c r="L844" s="45"/>
      <c r="M844" s="278"/>
      <c r="N844" s="279"/>
      <c r="O844" s="92"/>
      <c r="P844" s="92"/>
      <c r="Q844" s="92"/>
      <c r="R844" s="92"/>
      <c r="S844" s="92"/>
      <c r="T844" s="93"/>
      <c r="U844" s="39"/>
      <c r="V844" s="39"/>
      <c r="W844" s="39"/>
      <c r="X844" s="39"/>
      <c r="Y844" s="39"/>
      <c r="Z844" s="39"/>
      <c r="AA844" s="39"/>
      <c r="AB844" s="39"/>
      <c r="AC844" s="39"/>
      <c r="AD844" s="39"/>
      <c r="AE844" s="39"/>
      <c r="AT844" s="18" t="s">
        <v>474</v>
      </c>
      <c r="AU844" s="18" t="s">
        <v>85</v>
      </c>
    </row>
    <row r="845" s="2" customFormat="1" ht="37.8" customHeight="1">
      <c r="A845" s="39"/>
      <c r="B845" s="40"/>
      <c r="C845" s="229" t="s">
        <v>3096</v>
      </c>
      <c r="D845" s="229" t="s">
        <v>205</v>
      </c>
      <c r="E845" s="230" t="s">
        <v>3097</v>
      </c>
      <c r="F845" s="231" t="s">
        <v>3098</v>
      </c>
      <c r="G845" s="232" t="s">
        <v>930</v>
      </c>
      <c r="H845" s="233">
        <v>6.0999999999999996</v>
      </c>
      <c r="I845" s="234"/>
      <c r="J845" s="235">
        <f>ROUND(I845*H845,2)</f>
        <v>0</v>
      </c>
      <c r="K845" s="236"/>
      <c r="L845" s="45"/>
      <c r="M845" s="237" t="s">
        <v>1</v>
      </c>
      <c r="N845" s="238" t="s">
        <v>41</v>
      </c>
      <c r="O845" s="92"/>
      <c r="P845" s="239">
        <f>O845*H845</f>
        <v>0</v>
      </c>
      <c r="Q845" s="239">
        <v>0</v>
      </c>
      <c r="R845" s="239">
        <f>Q845*H845</f>
        <v>0</v>
      </c>
      <c r="S845" s="239">
        <v>0</v>
      </c>
      <c r="T845" s="240">
        <f>S845*H845</f>
        <v>0</v>
      </c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R845" s="241" t="s">
        <v>277</v>
      </c>
      <c r="AT845" s="241" t="s">
        <v>205</v>
      </c>
      <c r="AU845" s="241" t="s">
        <v>85</v>
      </c>
      <c r="AY845" s="18" t="s">
        <v>203</v>
      </c>
      <c r="BE845" s="242">
        <f>IF(N845="základní",J845,0)</f>
        <v>0</v>
      </c>
      <c r="BF845" s="242">
        <f>IF(N845="snížená",J845,0)</f>
        <v>0</v>
      </c>
      <c r="BG845" s="242">
        <f>IF(N845="zákl. přenesená",J845,0)</f>
        <v>0</v>
      </c>
      <c r="BH845" s="242">
        <f>IF(N845="sníž. přenesená",J845,0)</f>
        <v>0</v>
      </c>
      <c r="BI845" s="242">
        <f>IF(N845="nulová",J845,0)</f>
        <v>0</v>
      </c>
      <c r="BJ845" s="18" t="s">
        <v>83</v>
      </c>
      <c r="BK845" s="242">
        <f>ROUND(I845*H845,2)</f>
        <v>0</v>
      </c>
      <c r="BL845" s="18" t="s">
        <v>277</v>
      </c>
      <c r="BM845" s="241" t="s">
        <v>3099</v>
      </c>
    </row>
    <row r="846" s="2" customFormat="1">
      <c r="A846" s="39"/>
      <c r="B846" s="40"/>
      <c r="C846" s="41"/>
      <c r="D846" s="245" t="s">
        <v>474</v>
      </c>
      <c r="E846" s="41"/>
      <c r="F846" s="276" t="s">
        <v>978</v>
      </c>
      <c r="G846" s="41"/>
      <c r="H846" s="41"/>
      <c r="I846" s="277"/>
      <c r="J846" s="41"/>
      <c r="K846" s="41"/>
      <c r="L846" s="45"/>
      <c r="M846" s="278"/>
      <c r="N846" s="279"/>
      <c r="O846" s="92"/>
      <c r="P846" s="92"/>
      <c r="Q846" s="92"/>
      <c r="R846" s="92"/>
      <c r="S846" s="92"/>
      <c r="T846" s="93"/>
      <c r="U846" s="39"/>
      <c r="V846" s="39"/>
      <c r="W846" s="39"/>
      <c r="X846" s="39"/>
      <c r="Y846" s="39"/>
      <c r="Z846" s="39"/>
      <c r="AA846" s="39"/>
      <c r="AB846" s="39"/>
      <c r="AC846" s="39"/>
      <c r="AD846" s="39"/>
      <c r="AE846" s="39"/>
      <c r="AT846" s="18" t="s">
        <v>474</v>
      </c>
      <c r="AU846" s="18" t="s">
        <v>85</v>
      </c>
    </row>
    <row r="847" s="2" customFormat="1" ht="37.8" customHeight="1">
      <c r="A847" s="39"/>
      <c r="B847" s="40"/>
      <c r="C847" s="229" t="s">
        <v>432</v>
      </c>
      <c r="D847" s="229" t="s">
        <v>205</v>
      </c>
      <c r="E847" s="230" t="s">
        <v>3100</v>
      </c>
      <c r="F847" s="231" t="s">
        <v>3101</v>
      </c>
      <c r="G847" s="232" t="s">
        <v>797</v>
      </c>
      <c r="H847" s="233">
        <v>1</v>
      </c>
      <c r="I847" s="234"/>
      <c r="J847" s="235">
        <f>ROUND(I847*H847,2)</f>
        <v>0</v>
      </c>
      <c r="K847" s="236"/>
      <c r="L847" s="45"/>
      <c r="M847" s="237" t="s">
        <v>1</v>
      </c>
      <c r="N847" s="238" t="s">
        <v>41</v>
      </c>
      <c r="O847" s="92"/>
      <c r="P847" s="239">
        <f>O847*H847</f>
        <v>0</v>
      </c>
      <c r="Q847" s="239">
        <v>0</v>
      </c>
      <c r="R847" s="239">
        <f>Q847*H847</f>
        <v>0</v>
      </c>
      <c r="S847" s="239">
        <v>0</v>
      </c>
      <c r="T847" s="240">
        <f>S847*H847</f>
        <v>0</v>
      </c>
      <c r="U847" s="39"/>
      <c r="V847" s="39"/>
      <c r="W847" s="39"/>
      <c r="X847" s="39"/>
      <c r="Y847" s="39"/>
      <c r="Z847" s="39"/>
      <c r="AA847" s="39"/>
      <c r="AB847" s="39"/>
      <c r="AC847" s="39"/>
      <c r="AD847" s="39"/>
      <c r="AE847" s="39"/>
      <c r="AR847" s="241" t="s">
        <v>277</v>
      </c>
      <c r="AT847" s="241" t="s">
        <v>205</v>
      </c>
      <c r="AU847" s="241" t="s">
        <v>85</v>
      </c>
      <c r="AY847" s="18" t="s">
        <v>203</v>
      </c>
      <c r="BE847" s="242">
        <f>IF(N847="základní",J847,0)</f>
        <v>0</v>
      </c>
      <c r="BF847" s="242">
        <f>IF(N847="snížená",J847,0)</f>
        <v>0</v>
      </c>
      <c r="BG847" s="242">
        <f>IF(N847="zákl. přenesená",J847,0)</f>
        <v>0</v>
      </c>
      <c r="BH847" s="242">
        <f>IF(N847="sníž. přenesená",J847,0)</f>
        <v>0</v>
      </c>
      <c r="BI847" s="242">
        <f>IF(N847="nulová",J847,0)</f>
        <v>0</v>
      </c>
      <c r="BJ847" s="18" t="s">
        <v>83</v>
      </c>
      <c r="BK847" s="242">
        <f>ROUND(I847*H847,2)</f>
        <v>0</v>
      </c>
      <c r="BL847" s="18" t="s">
        <v>277</v>
      </c>
      <c r="BM847" s="241" t="s">
        <v>3102</v>
      </c>
    </row>
    <row r="848" s="2" customFormat="1">
      <c r="A848" s="39"/>
      <c r="B848" s="40"/>
      <c r="C848" s="41"/>
      <c r="D848" s="245" t="s">
        <v>474</v>
      </c>
      <c r="E848" s="41"/>
      <c r="F848" s="276" t="s">
        <v>978</v>
      </c>
      <c r="G848" s="41"/>
      <c r="H848" s="41"/>
      <c r="I848" s="277"/>
      <c r="J848" s="41"/>
      <c r="K848" s="41"/>
      <c r="L848" s="45"/>
      <c r="M848" s="278"/>
      <c r="N848" s="279"/>
      <c r="O848" s="92"/>
      <c r="P848" s="92"/>
      <c r="Q848" s="92"/>
      <c r="R848" s="92"/>
      <c r="S848" s="92"/>
      <c r="T848" s="93"/>
      <c r="U848" s="39"/>
      <c r="V848" s="39"/>
      <c r="W848" s="39"/>
      <c r="X848" s="39"/>
      <c r="Y848" s="39"/>
      <c r="Z848" s="39"/>
      <c r="AA848" s="39"/>
      <c r="AB848" s="39"/>
      <c r="AC848" s="39"/>
      <c r="AD848" s="39"/>
      <c r="AE848" s="39"/>
      <c r="AT848" s="18" t="s">
        <v>474</v>
      </c>
      <c r="AU848" s="18" t="s">
        <v>85</v>
      </c>
    </row>
    <row r="849" s="2" customFormat="1" ht="37.8" customHeight="1">
      <c r="A849" s="39"/>
      <c r="B849" s="40"/>
      <c r="C849" s="229" t="s">
        <v>3103</v>
      </c>
      <c r="D849" s="229" t="s">
        <v>205</v>
      </c>
      <c r="E849" s="230" t="s">
        <v>3104</v>
      </c>
      <c r="F849" s="231" t="s">
        <v>3105</v>
      </c>
      <c r="G849" s="232" t="s">
        <v>797</v>
      </c>
      <c r="H849" s="233">
        <v>1</v>
      </c>
      <c r="I849" s="234"/>
      <c r="J849" s="235">
        <f>ROUND(I849*H849,2)</f>
        <v>0</v>
      </c>
      <c r="K849" s="236"/>
      <c r="L849" s="45"/>
      <c r="M849" s="237" t="s">
        <v>1</v>
      </c>
      <c r="N849" s="238" t="s">
        <v>41</v>
      </c>
      <c r="O849" s="92"/>
      <c r="P849" s="239">
        <f>O849*H849</f>
        <v>0</v>
      </c>
      <c r="Q849" s="239">
        <v>0</v>
      </c>
      <c r="R849" s="239">
        <f>Q849*H849</f>
        <v>0</v>
      </c>
      <c r="S849" s="239">
        <v>0</v>
      </c>
      <c r="T849" s="240">
        <f>S849*H849</f>
        <v>0</v>
      </c>
      <c r="U849" s="39"/>
      <c r="V849" s="39"/>
      <c r="W849" s="39"/>
      <c r="X849" s="39"/>
      <c r="Y849" s="39"/>
      <c r="Z849" s="39"/>
      <c r="AA849" s="39"/>
      <c r="AB849" s="39"/>
      <c r="AC849" s="39"/>
      <c r="AD849" s="39"/>
      <c r="AE849" s="39"/>
      <c r="AR849" s="241" t="s">
        <v>277</v>
      </c>
      <c r="AT849" s="241" t="s">
        <v>205</v>
      </c>
      <c r="AU849" s="241" t="s">
        <v>85</v>
      </c>
      <c r="AY849" s="18" t="s">
        <v>203</v>
      </c>
      <c r="BE849" s="242">
        <f>IF(N849="základní",J849,0)</f>
        <v>0</v>
      </c>
      <c r="BF849" s="242">
        <f>IF(N849="snížená",J849,0)</f>
        <v>0</v>
      </c>
      <c r="BG849" s="242">
        <f>IF(N849="zákl. přenesená",J849,0)</f>
        <v>0</v>
      </c>
      <c r="BH849" s="242">
        <f>IF(N849="sníž. přenesená",J849,0)</f>
        <v>0</v>
      </c>
      <c r="BI849" s="242">
        <f>IF(N849="nulová",J849,0)</f>
        <v>0</v>
      </c>
      <c r="BJ849" s="18" t="s">
        <v>83</v>
      </c>
      <c r="BK849" s="242">
        <f>ROUND(I849*H849,2)</f>
        <v>0</v>
      </c>
      <c r="BL849" s="18" t="s">
        <v>277</v>
      </c>
      <c r="BM849" s="241" t="s">
        <v>3106</v>
      </c>
    </row>
    <row r="850" s="2" customFormat="1">
      <c r="A850" s="39"/>
      <c r="B850" s="40"/>
      <c r="C850" s="41"/>
      <c r="D850" s="245" t="s">
        <v>474</v>
      </c>
      <c r="E850" s="41"/>
      <c r="F850" s="276" t="s">
        <v>978</v>
      </c>
      <c r="G850" s="41"/>
      <c r="H850" s="41"/>
      <c r="I850" s="277"/>
      <c r="J850" s="41"/>
      <c r="K850" s="41"/>
      <c r="L850" s="45"/>
      <c r="M850" s="278"/>
      <c r="N850" s="279"/>
      <c r="O850" s="92"/>
      <c r="P850" s="92"/>
      <c r="Q850" s="92"/>
      <c r="R850" s="92"/>
      <c r="S850" s="92"/>
      <c r="T850" s="93"/>
      <c r="U850" s="39"/>
      <c r="V850" s="39"/>
      <c r="W850" s="39"/>
      <c r="X850" s="39"/>
      <c r="Y850" s="39"/>
      <c r="Z850" s="39"/>
      <c r="AA850" s="39"/>
      <c r="AB850" s="39"/>
      <c r="AC850" s="39"/>
      <c r="AD850" s="39"/>
      <c r="AE850" s="39"/>
      <c r="AT850" s="18" t="s">
        <v>474</v>
      </c>
      <c r="AU850" s="18" t="s">
        <v>85</v>
      </c>
    </row>
    <row r="851" s="2" customFormat="1" ht="24.15" customHeight="1">
      <c r="A851" s="39"/>
      <c r="B851" s="40"/>
      <c r="C851" s="229" t="s">
        <v>436</v>
      </c>
      <c r="D851" s="229" t="s">
        <v>205</v>
      </c>
      <c r="E851" s="230" t="s">
        <v>3107</v>
      </c>
      <c r="F851" s="231" t="s">
        <v>3108</v>
      </c>
      <c r="G851" s="232" t="s">
        <v>797</v>
      </c>
      <c r="H851" s="233">
        <v>55</v>
      </c>
      <c r="I851" s="234"/>
      <c r="J851" s="235">
        <f>ROUND(I851*H851,2)</f>
        <v>0</v>
      </c>
      <c r="K851" s="236"/>
      <c r="L851" s="45"/>
      <c r="M851" s="237" t="s">
        <v>1</v>
      </c>
      <c r="N851" s="238" t="s">
        <v>41</v>
      </c>
      <c r="O851" s="92"/>
      <c r="P851" s="239">
        <f>O851*H851</f>
        <v>0</v>
      </c>
      <c r="Q851" s="239">
        <v>0</v>
      </c>
      <c r="R851" s="239">
        <f>Q851*H851</f>
        <v>0</v>
      </c>
      <c r="S851" s="239">
        <v>0</v>
      </c>
      <c r="T851" s="240">
        <f>S851*H851</f>
        <v>0</v>
      </c>
      <c r="U851" s="39"/>
      <c r="V851" s="39"/>
      <c r="W851" s="39"/>
      <c r="X851" s="39"/>
      <c r="Y851" s="39"/>
      <c r="Z851" s="39"/>
      <c r="AA851" s="39"/>
      <c r="AB851" s="39"/>
      <c r="AC851" s="39"/>
      <c r="AD851" s="39"/>
      <c r="AE851" s="39"/>
      <c r="AR851" s="241" t="s">
        <v>277</v>
      </c>
      <c r="AT851" s="241" t="s">
        <v>205</v>
      </c>
      <c r="AU851" s="241" t="s">
        <v>85</v>
      </c>
      <c r="AY851" s="18" t="s">
        <v>203</v>
      </c>
      <c r="BE851" s="242">
        <f>IF(N851="základní",J851,0)</f>
        <v>0</v>
      </c>
      <c r="BF851" s="242">
        <f>IF(N851="snížená",J851,0)</f>
        <v>0</v>
      </c>
      <c r="BG851" s="242">
        <f>IF(N851="zákl. přenesená",J851,0)</f>
        <v>0</v>
      </c>
      <c r="BH851" s="242">
        <f>IF(N851="sníž. přenesená",J851,0)</f>
        <v>0</v>
      </c>
      <c r="BI851" s="242">
        <f>IF(N851="nulová",J851,0)</f>
        <v>0</v>
      </c>
      <c r="BJ851" s="18" t="s">
        <v>83</v>
      </c>
      <c r="BK851" s="242">
        <f>ROUND(I851*H851,2)</f>
        <v>0</v>
      </c>
      <c r="BL851" s="18" t="s">
        <v>277</v>
      </c>
      <c r="BM851" s="241" t="s">
        <v>3109</v>
      </c>
    </row>
    <row r="852" s="2" customFormat="1">
      <c r="A852" s="39"/>
      <c r="B852" s="40"/>
      <c r="C852" s="41"/>
      <c r="D852" s="245" t="s">
        <v>474</v>
      </c>
      <c r="E852" s="41"/>
      <c r="F852" s="276" t="s">
        <v>978</v>
      </c>
      <c r="G852" s="41"/>
      <c r="H852" s="41"/>
      <c r="I852" s="277"/>
      <c r="J852" s="41"/>
      <c r="K852" s="41"/>
      <c r="L852" s="45"/>
      <c r="M852" s="278"/>
      <c r="N852" s="279"/>
      <c r="O852" s="92"/>
      <c r="P852" s="92"/>
      <c r="Q852" s="92"/>
      <c r="R852" s="92"/>
      <c r="S852" s="92"/>
      <c r="T852" s="93"/>
      <c r="U852" s="39"/>
      <c r="V852" s="39"/>
      <c r="W852" s="39"/>
      <c r="X852" s="39"/>
      <c r="Y852" s="39"/>
      <c r="Z852" s="39"/>
      <c r="AA852" s="39"/>
      <c r="AB852" s="39"/>
      <c r="AC852" s="39"/>
      <c r="AD852" s="39"/>
      <c r="AE852" s="39"/>
      <c r="AT852" s="18" t="s">
        <v>474</v>
      </c>
      <c r="AU852" s="18" t="s">
        <v>85</v>
      </c>
    </row>
    <row r="853" s="2" customFormat="1" ht="24.15" customHeight="1">
      <c r="A853" s="39"/>
      <c r="B853" s="40"/>
      <c r="C853" s="229" t="s">
        <v>3110</v>
      </c>
      <c r="D853" s="229" t="s">
        <v>205</v>
      </c>
      <c r="E853" s="230" t="s">
        <v>3111</v>
      </c>
      <c r="F853" s="231" t="s">
        <v>3112</v>
      </c>
      <c r="G853" s="232" t="s">
        <v>1507</v>
      </c>
      <c r="H853" s="233">
        <v>1</v>
      </c>
      <c r="I853" s="234"/>
      <c r="J853" s="235">
        <f>ROUND(I853*H853,2)</f>
        <v>0</v>
      </c>
      <c r="K853" s="236"/>
      <c r="L853" s="45"/>
      <c r="M853" s="237" t="s">
        <v>1</v>
      </c>
      <c r="N853" s="238" t="s">
        <v>41</v>
      </c>
      <c r="O853" s="92"/>
      <c r="P853" s="239">
        <f>O853*H853</f>
        <v>0</v>
      </c>
      <c r="Q853" s="239">
        <v>0</v>
      </c>
      <c r="R853" s="239">
        <f>Q853*H853</f>
        <v>0</v>
      </c>
      <c r="S853" s="239">
        <v>0</v>
      </c>
      <c r="T853" s="240">
        <f>S853*H853</f>
        <v>0</v>
      </c>
      <c r="U853" s="39"/>
      <c r="V853" s="39"/>
      <c r="W853" s="39"/>
      <c r="X853" s="39"/>
      <c r="Y853" s="39"/>
      <c r="Z853" s="39"/>
      <c r="AA853" s="39"/>
      <c r="AB853" s="39"/>
      <c r="AC853" s="39"/>
      <c r="AD853" s="39"/>
      <c r="AE853" s="39"/>
      <c r="AR853" s="241" t="s">
        <v>277</v>
      </c>
      <c r="AT853" s="241" t="s">
        <v>205</v>
      </c>
      <c r="AU853" s="241" t="s">
        <v>85</v>
      </c>
      <c r="AY853" s="18" t="s">
        <v>203</v>
      </c>
      <c r="BE853" s="242">
        <f>IF(N853="základní",J853,0)</f>
        <v>0</v>
      </c>
      <c r="BF853" s="242">
        <f>IF(N853="snížená",J853,0)</f>
        <v>0</v>
      </c>
      <c r="BG853" s="242">
        <f>IF(N853="zákl. přenesená",J853,0)</f>
        <v>0</v>
      </c>
      <c r="BH853" s="242">
        <f>IF(N853="sníž. přenesená",J853,0)</f>
        <v>0</v>
      </c>
      <c r="BI853" s="242">
        <f>IF(N853="nulová",J853,0)</f>
        <v>0</v>
      </c>
      <c r="BJ853" s="18" t="s">
        <v>83</v>
      </c>
      <c r="BK853" s="242">
        <f>ROUND(I853*H853,2)</f>
        <v>0</v>
      </c>
      <c r="BL853" s="18" t="s">
        <v>277</v>
      </c>
      <c r="BM853" s="241" t="s">
        <v>3113</v>
      </c>
    </row>
    <row r="854" s="2" customFormat="1">
      <c r="A854" s="39"/>
      <c r="B854" s="40"/>
      <c r="C854" s="41"/>
      <c r="D854" s="245" t="s">
        <v>474</v>
      </c>
      <c r="E854" s="41"/>
      <c r="F854" s="276" t="s">
        <v>978</v>
      </c>
      <c r="G854" s="41"/>
      <c r="H854" s="41"/>
      <c r="I854" s="277"/>
      <c r="J854" s="41"/>
      <c r="K854" s="41"/>
      <c r="L854" s="45"/>
      <c r="M854" s="278"/>
      <c r="N854" s="279"/>
      <c r="O854" s="92"/>
      <c r="P854" s="92"/>
      <c r="Q854" s="92"/>
      <c r="R854" s="92"/>
      <c r="S854" s="92"/>
      <c r="T854" s="93"/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T854" s="18" t="s">
        <v>474</v>
      </c>
      <c r="AU854" s="18" t="s">
        <v>85</v>
      </c>
    </row>
    <row r="855" s="2" customFormat="1" ht="37.8" customHeight="1">
      <c r="A855" s="39"/>
      <c r="B855" s="40"/>
      <c r="C855" s="229" t="s">
        <v>440</v>
      </c>
      <c r="D855" s="229" t="s">
        <v>205</v>
      </c>
      <c r="E855" s="230" t="s">
        <v>3114</v>
      </c>
      <c r="F855" s="231" t="s">
        <v>3115</v>
      </c>
      <c r="G855" s="232" t="s">
        <v>797</v>
      </c>
      <c r="H855" s="233">
        <v>1</v>
      </c>
      <c r="I855" s="234"/>
      <c r="J855" s="235">
        <f>ROUND(I855*H855,2)</f>
        <v>0</v>
      </c>
      <c r="K855" s="236"/>
      <c r="L855" s="45"/>
      <c r="M855" s="237" t="s">
        <v>1</v>
      </c>
      <c r="N855" s="238" t="s">
        <v>41</v>
      </c>
      <c r="O855" s="92"/>
      <c r="P855" s="239">
        <f>O855*H855</f>
        <v>0</v>
      </c>
      <c r="Q855" s="239">
        <v>0</v>
      </c>
      <c r="R855" s="239">
        <f>Q855*H855</f>
        <v>0</v>
      </c>
      <c r="S855" s="239">
        <v>0</v>
      </c>
      <c r="T855" s="240">
        <f>S855*H855</f>
        <v>0</v>
      </c>
      <c r="U855" s="39"/>
      <c r="V855" s="39"/>
      <c r="W855" s="39"/>
      <c r="X855" s="39"/>
      <c r="Y855" s="39"/>
      <c r="Z855" s="39"/>
      <c r="AA855" s="39"/>
      <c r="AB855" s="39"/>
      <c r="AC855" s="39"/>
      <c r="AD855" s="39"/>
      <c r="AE855" s="39"/>
      <c r="AR855" s="241" t="s">
        <v>277</v>
      </c>
      <c r="AT855" s="241" t="s">
        <v>205</v>
      </c>
      <c r="AU855" s="241" t="s">
        <v>85</v>
      </c>
      <c r="AY855" s="18" t="s">
        <v>203</v>
      </c>
      <c r="BE855" s="242">
        <f>IF(N855="základní",J855,0)</f>
        <v>0</v>
      </c>
      <c r="BF855" s="242">
        <f>IF(N855="snížená",J855,0)</f>
        <v>0</v>
      </c>
      <c r="BG855" s="242">
        <f>IF(N855="zákl. přenesená",J855,0)</f>
        <v>0</v>
      </c>
      <c r="BH855" s="242">
        <f>IF(N855="sníž. přenesená",J855,0)</f>
        <v>0</v>
      </c>
      <c r="BI855" s="242">
        <f>IF(N855="nulová",J855,0)</f>
        <v>0</v>
      </c>
      <c r="BJ855" s="18" t="s">
        <v>83</v>
      </c>
      <c r="BK855" s="242">
        <f>ROUND(I855*H855,2)</f>
        <v>0</v>
      </c>
      <c r="BL855" s="18" t="s">
        <v>277</v>
      </c>
      <c r="BM855" s="241" t="s">
        <v>3116</v>
      </c>
    </row>
    <row r="856" s="2" customFormat="1">
      <c r="A856" s="39"/>
      <c r="B856" s="40"/>
      <c r="C856" s="41"/>
      <c r="D856" s="245" t="s">
        <v>474</v>
      </c>
      <c r="E856" s="41"/>
      <c r="F856" s="276" t="s">
        <v>978</v>
      </c>
      <c r="G856" s="41"/>
      <c r="H856" s="41"/>
      <c r="I856" s="277"/>
      <c r="J856" s="41"/>
      <c r="K856" s="41"/>
      <c r="L856" s="45"/>
      <c r="M856" s="278"/>
      <c r="N856" s="279"/>
      <c r="O856" s="92"/>
      <c r="P856" s="92"/>
      <c r="Q856" s="92"/>
      <c r="R856" s="92"/>
      <c r="S856" s="92"/>
      <c r="T856" s="93"/>
      <c r="U856" s="39"/>
      <c r="V856" s="39"/>
      <c r="W856" s="39"/>
      <c r="X856" s="39"/>
      <c r="Y856" s="39"/>
      <c r="Z856" s="39"/>
      <c r="AA856" s="39"/>
      <c r="AB856" s="39"/>
      <c r="AC856" s="39"/>
      <c r="AD856" s="39"/>
      <c r="AE856" s="39"/>
      <c r="AT856" s="18" t="s">
        <v>474</v>
      </c>
      <c r="AU856" s="18" t="s">
        <v>85</v>
      </c>
    </row>
    <row r="857" s="2" customFormat="1" ht="37.8" customHeight="1">
      <c r="A857" s="39"/>
      <c r="B857" s="40"/>
      <c r="C857" s="229" t="s">
        <v>3117</v>
      </c>
      <c r="D857" s="229" t="s">
        <v>205</v>
      </c>
      <c r="E857" s="230" t="s">
        <v>3118</v>
      </c>
      <c r="F857" s="231" t="s">
        <v>3119</v>
      </c>
      <c r="G857" s="232" t="s">
        <v>930</v>
      </c>
      <c r="H857" s="233">
        <v>490</v>
      </c>
      <c r="I857" s="234"/>
      <c r="J857" s="235">
        <f>ROUND(I857*H857,2)</f>
        <v>0</v>
      </c>
      <c r="K857" s="236"/>
      <c r="L857" s="45"/>
      <c r="M857" s="237" t="s">
        <v>1</v>
      </c>
      <c r="N857" s="238" t="s">
        <v>41</v>
      </c>
      <c r="O857" s="92"/>
      <c r="P857" s="239">
        <f>O857*H857</f>
        <v>0</v>
      </c>
      <c r="Q857" s="239">
        <v>0</v>
      </c>
      <c r="R857" s="239">
        <f>Q857*H857</f>
        <v>0</v>
      </c>
      <c r="S857" s="239">
        <v>0</v>
      </c>
      <c r="T857" s="240">
        <f>S857*H857</f>
        <v>0</v>
      </c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R857" s="241" t="s">
        <v>277</v>
      </c>
      <c r="AT857" s="241" t="s">
        <v>205</v>
      </c>
      <c r="AU857" s="241" t="s">
        <v>85</v>
      </c>
      <c r="AY857" s="18" t="s">
        <v>203</v>
      </c>
      <c r="BE857" s="242">
        <f>IF(N857="základní",J857,0)</f>
        <v>0</v>
      </c>
      <c r="BF857" s="242">
        <f>IF(N857="snížená",J857,0)</f>
        <v>0</v>
      </c>
      <c r="BG857" s="242">
        <f>IF(N857="zákl. přenesená",J857,0)</f>
        <v>0</v>
      </c>
      <c r="BH857" s="242">
        <f>IF(N857="sníž. přenesená",J857,0)</f>
        <v>0</v>
      </c>
      <c r="BI857" s="242">
        <f>IF(N857="nulová",J857,0)</f>
        <v>0</v>
      </c>
      <c r="BJ857" s="18" t="s">
        <v>83</v>
      </c>
      <c r="BK857" s="242">
        <f>ROUND(I857*H857,2)</f>
        <v>0</v>
      </c>
      <c r="BL857" s="18" t="s">
        <v>277</v>
      </c>
      <c r="BM857" s="241" t="s">
        <v>3120</v>
      </c>
    </row>
    <row r="858" s="2" customFormat="1">
      <c r="A858" s="39"/>
      <c r="B858" s="40"/>
      <c r="C858" s="41"/>
      <c r="D858" s="245" t="s">
        <v>474</v>
      </c>
      <c r="E858" s="41"/>
      <c r="F858" s="276" t="s">
        <v>978</v>
      </c>
      <c r="G858" s="41"/>
      <c r="H858" s="41"/>
      <c r="I858" s="277"/>
      <c r="J858" s="41"/>
      <c r="K858" s="41"/>
      <c r="L858" s="45"/>
      <c r="M858" s="278"/>
      <c r="N858" s="279"/>
      <c r="O858" s="92"/>
      <c r="P858" s="92"/>
      <c r="Q858" s="92"/>
      <c r="R858" s="92"/>
      <c r="S858" s="92"/>
      <c r="T858" s="93"/>
      <c r="U858" s="39"/>
      <c r="V858" s="39"/>
      <c r="W858" s="39"/>
      <c r="X858" s="39"/>
      <c r="Y858" s="39"/>
      <c r="Z858" s="39"/>
      <c r="AA858" s="39"/>
      <c r="AB858" s="39"/>
      <c r="AC858" s="39"/>
      <c r="AD858" s="39"/>
      <c r="AE858" s="39"/>
      <c r="AT858" s="18" t="s">
        <v>474</v>
      </c>
      <c r="AU858" s="18" t="s">
        <v>85</v>
      </c>
    </row>
    <row r="859" s="2" customFormat="1" ht="24.15" customHeight="1">
      <c r="A859" s="39"/>
      <c r="B859" s="40"/>
      <c r="C859" s="229" t="s">
        <v>1685</v>
      </c>
      <c r="D859" s="229" t="s">
        <v>205</v>
      </c>
      <c r="E859" s="230" t="s">
        <v>3121</v>
      </c>
      <c r="F859" s="231" t="s">
        <v>3122</v>
      </c>
      <c r="G859" s="232" t="s">
        <v>960</v>
      </c>
      <c r="H859" s="233">
        <v>25.760000000000002</v>
      </c>
      <c r="I859" s="234"/>
      <c r="J859" s="235">
        <f>ROUND(I859*H859,2)</f>
        <v>0</v>
      </c>
      <c r="K859" s="236"/>
      <c r="L859" s="45"/>
      <c r="M859" s="237" t="s">
        <v>1</v>
      </c>
      <c r="N859" s="238" t="s">
        <v>41</v>
      </c>
      <c r="O859" s="92"/>
      <c r="P859" s="239">
        <f>O859*H859</f>
        <v>0</v>
      </c>
      <c r="Q859" s="239">
        <v>0</v>
      </c>
      <c r="R859" s="239">
        <f>Q859*H859</f>
        <v>0</v>
      </c>
      <c r="S859" s="239">
        <v>0</v>
      </c>
      <c r="T859" s="240">
        <f>S859*H859</f>
        <v>0</v>
      </c>
      <c r="U859" s="39"/>
      <c r="V859" s="39"/>
      <c r="W859" s="39"/>
      <c r="X859" s="39"/>
      <c r="Y859" s="39"/>
      <c r="Z859" s="39"/>
      <c r="AA859" s="39"/>
      <c r="AB859" s="39"/>
      <c r="AC859" s="39"/>
      <c r="AD859" s="39"/>
      <c r="AE859" s="39"/>
      <c r="AR859" s="241" t="s">
        <v>277</v>
      </c>
      <c r="AT859" s="241" t="s">
        <v>205</v>
      </c>
      <c r="AU859" s="241" t="s">
        <v>85</v>
      </c>
      <c r="AY859" s="18" t="s">
        <v>203</v>
      </c>
      <c r="BE859" s="242">
        <f>IF(N859="základní",J859,0)</f>
        <v>0</v>
      </c>
      <c r="BF859" s="242">
        <f>IF(N859="snížená",J859,0)</f>
        <v>0</v>
      </c>
      <c r="BG859" s="242">
        <f>IF(N859="zákl. přenesená",J859,0)</f>
        <v>0</v>
      </c>
      <c r="BH859" s="242">
        <f>IF(N859="sníž. přenesená",J859,0)</f>
        <v>0</v>
      </c>
      <c r="BI859" s="242">
        <f>IF(N859="nulová",J859,0)</f>
        <v>0</v>
      </c>
      <c r="BJ859" s="18" t="s">
        <v>83</v>
      </c>
      <c r="BK859" s="242">
        <f>ROUND(I859*H859,2)</f>
        <v>0</v>
      </c>
      <c r="BL859" s="18" t="s">
        <v>277</v>
      </c>
      <c r="BM859" s="241" t="s">
        <v>3123</v>
      </c>
    </row>
    <row r="860" s="2" customFormat="1">
      <c r="A860" s="39"/>
      <c r="B860" s="40"/>
      <c r="C860" s="41"/>
      <c r="D860" s="245" t="s">
        <v>474</v>
      </c>
      <c r="E860" s="41"/>
      <c r="F860" s="276" t="s">
        <v>978</v>
      </c>
      <c r="G860" s="41"/>
      <c r="H860" s="41"/>
      <c r="I860" s="277"/>
      <c r="J860" s="41"/>
      <c r="K860" s="41"/>
      <c r="L860" s="45"/>
      <c r="M860" s="278"/>
      <c r="N860" s="279"/>
      <c r="O860" s="92"/>
      <c r="P860" s="92"/>
      <c r="Q860" s="92"/>
      <c r="R860" s="92"/>
      <c r="S860" s="92"/>
      <c r="T860" s="93"/>
      <c r="U860" s="39"/>
      <c r="V860" s="39"/>
      <c r="W860" s="39"/>
      <c r="X860" s="39"/>
      <c r="Y860" s="39"/>
      <c r="Z860" s="39"/>
      <c r="AA860" s="39"/>
      <c r="AB860" s="39"/>
      <c r="AC860" s="39"/>
      <c r="AD860" s="39"/>
      <c r="AE860" s="39"/>
      <c r="AT860" s="18" t="s">
        <v>474</v>
      </c>
      <c r="AU860" s="18" t="s">
        <v>85</v>
      </c>
    </row>
    <row r="861" s="2" customFormat="1" ht="24.15" customHeight="1">
      <c r="A861" s="39"/>
      <c r="B861" s="40"/>
      <c r="C861" s="229" t="s">
        <v>3124</v>
      </c>
      <c r="D861" s="229" t="s">
        <v>205</v>
      </c>
      <c r="E861" s="230" t="s">
        <v>3125</v>
      </c>
      <c r="F861" s="231" t="s">
        <v>3126</v>
      </c>
      <c r="G861" s="232" t="s">
        <v>960</v>
      </c>
      <c r="H861" s="233">
        <v>15.869999999999999</v>
      </c>
      <c r="I861" s="234"/>
      <c r="J861" s="235">
        <f>ROUND(I861*H861,2)</f>
        <v>0</v>
      </c>
      <c r="K861" s="236"/>
      <c r="L861" s="45"/>
      <c r="M861" s="237" t="s">
        <v>1</v>
      </c>
      <c r="N861" s="238" t="s">
        <v>41</v>
      </c>
      <c r="O861" s="92"/>
      <c r="P861" s="239">
        <f>O861*H861</f>
        <v>0</v>
      </c>
      <c r="Q861" s="239">
        <v>0</v>
      </c>
      <c r="R861" s="239">
        <f>Q861*H861</f>
        <v>0</v>
      </c>
      <c r="S861" s="239">
        <v>0</v>
      </c>
      <c r="T861" s="240">
        <f>S861*H861</f>
        <v>0</v>
      </c>
      <c r="U861" s="39"/>
      <c r="V861" s="39"/>
      <c r="W861" s="39"/>
      <c r="X861" s="39"/>
      <c r="Y861" s="39"/>
      <c r="Z861" s="39"/>
      <c r="AA861" s="39"/>
      <c r="AB861" s="39"/>
      <c r="AC861" s="39"/>
      <c r="AD861" s="39"/>
      <c r="AE861" s="39"/>
      <c r="AR861" s="241" t="s">
        <v>277</v>
      </c>
      <c r="AT861" s="241" t="s">
        <v>205</v>
      </c>
      <c r="AU861" s="241" t="s">
        <v>85</v>
      </c>
      <c r="AY861" s="18" t="s">
        <v>203</v>
      </c>
      <c r="BE861" s="242">
        <f>IF(N861="základní",J861,0)</f>
        <v>0</v>
      </c>
      <c r="BF861" s="242">
        <f>IF(N861="snížená",J861,0)</f>
        <v>0</v>
      </c>
      <c r="BG861" s="242">
        <f>IF(N861="zákl. přenesená",J861,0)</f>
        <v>0</v>
      </c>
      <c r="BH861" s="242">
        <f>IF(N861="sníž. přenesená",J861,0)</f>
        <v>0</v>
      </c>
      <c r="BI861" s="242">
        <f>IF(N861="nulová",J861,0)</f>
        <v>0</v>
      </c>
      <c r="BJ861" s="18" t="s">
        <v>83</v>
      </c>
      <c r="BK861" s="242">
        <f>ROUND(I861*H861,2)</f>
        <v>0</v>
      </c>
      <c r="BL861" s="18" t="s">
        <v>277</v>
      </c>
      <c r="BM861" s="241" t="s">
        <v>3127</v>
      </c>
    </row>
    <row r="862" s="2" customFormat="1">
      <c r="A862" s="39"/>
      <c r="B862" s="40"/>
      <c r="C862" s="41"/>
      <c r="D862" s="245" t="s">
        <v>474</v>
      </c>
      <c r="E862" s="41"/>
      <c r="F862" s="276" t="s">
        <v>978</v>
      </c>
      <c r="G862" s="41"/>
      <c r="H862" s="41"/>
      <c r="I862" s="277"/>
      <c r="J862" s="41"/>
      <c r="K862" s="41"/>
      <c r="L862" s="45"/>
      <c r="M862" s="278"/>
      <c r="N862" s="279"/>
      <c r="O862" s="92"/>
      <c r="P862" s="92"/>
      <c r="Q862" s="92"/>
      <c r="R862" s="92"/>
      <c r="S862" s="92"/>
      <c r="T862" s="93"/>
      <c r="U862" s="39"/>
      <c r="V862" s="39"/>
      <c r="W862" s="39"/>
      <c r="X862" s="39"/>
      <c r="Y862" s="39"/>
      <c r="Z862" s="39"/>
      <c r="AA862" s="39"/>
      <c r="AB862" s="39"/>
      <c r="AC862" s="39"/>
      <c r="AD862" s="39"/>
      <c r="AE862" s="39"/>
      <c r="AT862" s="18" t="s">
        <v>474</v>
      </c>
      <c r="AU862" s="18" t="s">
        <v>85</v>
      </c>
    </row>
    <row r="863" s="2" customFormat="1" ht="37.8" customHeight="1">
      <c r="A863" s="39"/>
      <c r="B863" s="40"/>
      <c r="C863" s="229" t="s">
        <v>444</v>
      </c>
      <c r="D863" s="229" t="s">
        <v>205</v>
      </c>
      <c r="E863" s="230" t="s">
        <v>996</v>
      </c>
      <c r="F863" s="231" t="s">
        <v>997</v>
      </c>
      <c r="G863" s="232" t="s">
        <v>797</v>
      </c>
      <c r="H863" s="233">
        <v>2</v>
      </c>
      <c r="I863" s="234"/>
      <c r="J863" s="235">
        <f>ROUND(I863*H863,2)</f>
        <v>0</v>
      </c>
      <c r="K863" s="236"/>
      <c r="L863" s="45"/>
      <c r="M863" s="237" t="s">
        <v>1</v>
      </c>
      <c r="N863" s="238" t="s">
        <v>41</v>
      </c>
      <c r="O863" s="92"/>
      <c r="P863" s="239">
        <f>O863*H863</f>
        <v>0</v>
      </c>
      <c r="Q863" s="239">
        <v>0</v>
      </c>
      <c r="R863" s="239">
        <f>Q863*H863</f>
        <v>0</v>
      </c>
      <c r="S863" s="239">
        <v>0</v>
      </c>
      <c r="T863" s="240">
        <f>S863*H863</f>
        <v>0</v>
      </c>
      <c r="U863" s="39"/>
      <c r="V863" s="39"/>
      <c r="W863" s="39"/>
      <c r="X863" s="39"/>
      <c r="Y863" s="39"/>
      <c r="Z863" s="39"/>
      <c r="AA863" s="39"/>
      <c r="AB863" s="39"/>
      <c r="AC863" s="39"/>
      <c r="AD863" s="39"/>
      <c r="AE863" s="39"/>
      <c r="AR863" s="241" t="s">
        <v>277</v>
      </c>
      <c r="AT863" s="241" t="s">
        <v>205</v>
      </c>
      <c r="AU863" s="241" t="s">
        <v>85</v>
      </c>
      <c r="AY863" s="18" t="s">
        <v>203</v>
      </c>
      <c r="BE863" s="242">
        <f>IF(N863="základní",J863,0)</f>
        <v>0</v>
      </c>
      <c r="BF863" s="242">
        <f>IF(N863="snížená",J863,0)</f>
        <v>0</v>
      </c>
      <c r="BG863" s="242">
        <f>IF(N863="zákl. přenesená",J863,0)</f>
        <v>0</v>
      </c>
      <c r="BH863" s="242">
        <f>IF(N863="sníž. přenesená",J863,0)</f>
        <v>0</v>
      </c>
      <c r="BI863" s="242">
        <f>IF(N863="nulová",J863,0)</f>
        <v>0</v>
      </c>
      <c r="BJ863" s="18" t="s">
        <v>83</v>
      </c>
      <c r="BK863" s="242">
        <f>ROUND(I863*H863,2)</f>
        <v>0</v>
      </c>
      <c r="BL863" s="18" t="s">
        <v>277</v>
      </c>
      <c r="BM863" s="241" t="s">
        <v>3128</v>
      </c>
    </row>
    <row r="864" s="2" customFormat="1">
      <c r="A864" s="39"/>
      <c r="B864" s="40"/>
      <c r="C864" s="41"/>
      <c r="D864" s="245" t="s">
        <v>474</v>
      </c>
      <c r="E864" s="41"/>
      <c r="F864" s="276" t="s">
        <v>978</v>
      </c>
      <c r="G864" s="41"/>
      <c r="H864" s="41"/>
      <c r="I864" s="277"/>
      <c r="J864" s="41"/>
      <c r="K864" s="41"/>
      <c r="L864" s="45"/>
      <c r="M864" s="278"/>
      <c r="N864" s="279"/>
      <c r="O864" s="92"/>
      <c r="P864" s="92"/>
      <c r="Q864" s="92"/>
      <c r="R864" s="92"/>
      <c r="S864" s="92"/>
      <c r="T864" s="93"/>
      <c r="U864" s="39"/>
      <c r="V864" s="39"/>
      <c r="W864" s="39"/>
      <c r="X864" s="39"/>
      <c r="Y864" s="39"/>
      <c r="Z864" s="39"/>
      <c r="AA864" s="39"/>
      <c r="AB864" s="39"/>
      <c r="AC864" s="39"/>
      <c r="AD864" s="39"/>
      <c r="AE864" s="39"/>
      <c r="AT864" s="18" t="s">
        <v>474</v>
      </c>
      <c r="AU864" s="18" t="s">
        <v>85</v>
      </c>
    </row>
    <row r="865" s="2" customFormat="1" ht="37.8" customHeight="1">
      <c r="A865" s="39"/>
      <c r="B865" s="40"/>
      <c r="C865" s="229" t="s">
        <v>3129</v>
      </c>
      <c r="D865" s="229" t="s">
        <v>205</v>
      </c>
      <c r="E865" s="230" t="s">
        <v>1004</v>
      </c>
      <c r="F865" s="231" t="s">
        <v>1005</v>
      </c>
      <c r="G865" s="232" t="s">
        <v>797</v>
      </c>
      <c r="H865" s="233">
        <v>3</v>
      </c>
      <c r="I865" s="234"/>
      <c r="J865" s="235">
        <f>ROUND(I865*H865,2)</f>
        <v>0</v>
      </c>
      <c r="K865" s="236"/>
      <c r="L865" s="45"/>
      <c r="M865" s="237" t="s">
        <v>1</v>
      </c>
      <c r="N865" s="238" t="s">
        <v>41</v>
      </c>
      <c r="O865" s="92"/>
      <c r="P865" s="239">
        <f>O865*H865</f>
        <v>0</v>
      </c>
      <c r="Q865" s="239">
        <v>0</v>
      </c>
      <c r="R865" s="239">
        <f>Q865*H865</f>
        <v>0</v>
      </c>
      <c r="S865" s="239">
        <v>0</v>
      </c>
      <c r="T865" s="240">
        <f>S865*H865</f>
        <v>0</v>
      </c>
      <c r="U865" s="39"/>
      <c r="V865" s="39"/>
      <c r="W865" s="39"/>
      <c r="X865" s="39"/>
      <c r="Y865" s="39"/>
      <c r="Z865" s="39"/>
      <c r="AA865" s="39"/>
      <c r="AB865" s="39"/>
      <c r="AC865" s="39"/>
      <c r="AD865" s="39"/>
      <c r="AE865" s="39"/>
      <c r="AR865" s="241" t="s">
        <v>277</v>
      </c>
      <c r="AT865" s="241" t="s">
        <v>205</v>
      </c>
      <c r="AU865" s="241" t="s">
        <v>85</v>
      </c>
      <c r="AY865" s="18" t="s">
        <v>203</v>
      </c>
      <c r="BE865" s="242">
        <f>IF(N865="základní",J865,0)</f>
        <v>0</v>
      </c>
      <c r="BF865" s="242">
        <f>IF(N865="snížená",J865,0)</f>
        <v>0</v>
      </c>
      <c r="BG865" s="242">
        <f>IF(N865="zákl. přenesená",J865,0)</f>
        <v>0</v>
      </c>
      <c r="BH865" s="242">
        <f>IF(N865="sníž. přenesená",J865,0)</f>
        <v>0</v>
      </c>
      <c r="BI865" s="242">
        <f>IF(N865="nulová",J865,0)</f>
        <v>0</v>
      </c>
      <c r="BJ865" s="18" t="s">
        <v>83</v>
      </c>
      <c r="BK865" s="242">
        <f>ROUND(I865*H865,2)</f>
        <v>0</v>
      </c>
      <c r="BL865" s="18" t="s">
        <v>277</v>
      </c>
      <c r="BM865" s="241" t="s">
        <v>3130</v>
      </c>
    </row>
    <row r="866" s="2" customFormat="1">
      <c r="A866" s="39"/>
      <c r="B866" s="40"/>
      <c r="C866" s="41"/>
      <c r="D866" s="245" t="s">
        <v>474</v>
      </c>
      <c r="E866" s="41"/>
      <c r="F866" s="276" t="s">
        <v>978</v>
      </c>
      <c r="G866" s="41"/>
      <c r="H866" s="41"/>
      <c r="I866" s="277"/>
      <c r="J866" s="41"/>
      <c r="K866" s="41"/>
      <c r="L866" s="45"/>
      <c r="M866" s="278"/>
      <c r="N866" s="279"/>
      <c r="O866" s="92"/>
      <c r="P866" s="92"/>
      <c r="Q866" s="92"/>
      <c r="R866" s="92"/>
      <c r="S866" s="92"/>
      <c r="T866" s="93"/>
      <c r="U866" s="39"/>
      <c r="V866" s="39"/>
      <c r="W866" s="39"/>
      <c r="X866" s="39"/>
      <c r="Y866" s="39"/>
      <c r="Z866" s="39"/>
      <c r="AA866" s="39"/>
      <c r="AB866" s="39"/>
      <c r="AC866" s="39"/>
      <c r="AD866" s="39"/>
      <c r="AE866" s="39"/>
      <c r="AT866" s="18" t="s">
        <v>474</v>
      </c>
      <c r="AU866" s="18" t="s">
        <v>85</v>
      </c>
    </row>
    <row r="867" s="2" customFormat="1" ht="37.8" customHeight="1">
      <c r="A867" s="39"/>
      <c r="B867" s="40"/>
      <c r="C867" s="229" t="s">
        <v>1690</v>
      </c>
      <c r="D867" s="229" t="s">
        <v>205</v>
      </c>
      <c r="E867" s="230" t="s">
        <v>1016</v>
      </c>
      <c r="F867" s="231" t="s">
        <v>1017</v>
      </c>
      <c r="G867" s="232" t="s">
        <v>797</v>
      </c>
      <c r="H867" s="233">
        <v>3</v>
      </c>
      <c r="I867" s="234"/>
      <c r="J867" s="235">
        <f>ROUND(I867*H867,2)</f>
        <v>0</v>
      </c>
      <c r="K867" s="236"/>
      <c r="L867" s="45"/>
      <c r="M867" s="237" t="s">
        <v>1</v>
      </c>
      <c r="N867" s="238" t="s">
        <v>41</v>
      </c>
      <c r="O867" s="92"/>
      <c r="P867" s="239">
        <f>O867*H867</f>
        <v>0</v>
      </c>
      <c r="Q867" s="239">
        <v>0</v>
      </c>
      <c r="R867" s="239">
        <f>Q867*H867</f>
        <v>0</v>
      </c>
      <c r="S867" s="239">
        <v>0</v>
      </c>
      <c r="T867" s="240">
        <f>S867*H867</f>
        <v>0</v>
      </c>
      <c r="U867" s="39"/>
      <c r="V867" s="39"/>
      <c r="W867" s="39"/>
      <c r="X867" s="39"/>
      <c r="Y867" s="39"/>
      <c r="Z867" s="39"/>
      <c r="AA867" s="39"/>
      <c r="AB867" s="39"/>
      <c r="AC867" s="39"/>
      <c r="AD867" s="39"/>
      <c r="AE867" s="39"/>
      <c r="AR867" s="241" t="s">
        <v>277</v>
      </c>
      <c r="AT867" s="241" t="s">
        <v>205</v>
      </c>
      <c r="AU867" s="241" t="s">
        <v>85</v>
      </c>
      <c r="AY867" s="18" t="s">
        <v>203</v>
      </c>
      <c r="BE867" s="242">
        <f>IF(N867="základní",J867,0)</f>
        <v>0</v>
      </c>
      <c r="BF867" s="242">
        <f>IF(N867="snížená",J867,0)</f>
        <v>0</v>
      </c>
      <c r="BG867" s="242">
        <f>IF(N867="zákl. přenesená",J867,0)</f>
        <v>0</v>
      </c>
      <c r="BH867" s="242">
        <f>IF(N867="sníž. přenesená",J867,0)</f>
        <v>0</v>
      </c>
      <c r="BI867" s="242">
        <f>IF(N867="nulová",J867,0)</f>
        <v>0</v>
      </c>
      <c r="BJ867" s="18" t="s">
        <v>83</v>
      </c>
      <c r="BK867" s="242">
        <f>ROUND(I867*H867,2)</f>
        <v>0</v>
      </c>
      <c r="BL867" s="18" t="s">
        <v>277</v>
      </c>
      <c r="BM867" s="241" t="s">
        <v>3131</v>
      </c>
    </row>
    <row r="868" s="2" customFormat="1">
      <c r="A868" s="39"/>
      <c r="B868" s="40"/>
      <c r="C868" s="41"/>
      <c r="D868" s="245" t="s">
        <v>474</v>
      </c>
      <c r="E868" s="41"/>
      <c r="F868" s="276" t="s">
        <v>978</v>
      </c>
      <c r="G868" s="41"/>
      <c r="H868" s="41"/>
      <c r="I868" s="277"/>
      <c r="J868" s="41"/>
      <c r="K868" s="41"/>
      <c r="L868" s="45"/>
      <c r="M868" s="278"/>
      <c r="N868" s="279"/>
      <c r="O868" s="92"/>
      <c r="P868" s="92"/>
      <c r="Q868" s="92"/>
      <c r="R868" s="92"/>
      <c r="S868" s="92"/>
      <c r="T868" s="93"/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  <c r="AT868" s="18" t="s">
        <v>474</v>
      </c>
      <c r="AU868" s="18" t="s">
        <v>85</v>
      </c>
    </row>
    <row r="869" s="2" customFormat="1" ht="37.8" customHeight="1">
      <c r="A869" s="39"/>
      <c r="B869" s="40"/>
      <c r="C869" s="229" t="s">
        <v>3132</v>
      </c>
      <c r="D869" s="229" t="s">
        <v>205</v>
      </c>
      <c r="E869" s="230" t="s">
        <v>1019</v>
      </c>
      <c r="F869" s="231" t="s">
        <v>1020</v>
      </c>
      <c r="G869" s="232" t="s">
        <v>797</v>
      </c>
      <c r="H869" s="233">
        <v>8</v>
      </c>
      <c r="I869" s="234"/>
      <c r="J869" s="235">
        <f>ROUND(I869*H869,2)</f>
        <v>0</v>
      </c>
      <c r="K869" s="236"/>
      <c r="L869" s="45"/>
      <c r="M869" s="237" t="s">
        <v>1</v>
      </c>
      <c r="N869" s="238" t="s">
        <v>41</v>
      </c>
      <c r="O869" s="92"/>
      <c r="P869" s="239">
        <f>O869*H869</f>
        <v>0</v>
      </c>
      <c r="Q869" s="239">
        <v>0</v>
      </c>
      <c r="R869" s="239">
        <f>Q869*H869</f>
        <v>0</v>
      </c>
      <c r="S869" s="239">
        <v>0</v>
      </c>
      <c r="T869" s="240">
        <f>S869*H869</f>
        <v>0</v>
      </c>
      <c r="U869" s="39"/>
      <c r="V869" s="39"/>
      <c r="W869" s="39"/>
      <c r="X869" s="39"/>
      <c r="Y869" s="39"/>
      <c r="Z869" s="39"/>
      <c r="AA869" s="39"/>
      <c r="AB869" s="39"/>
      <c r="AC869" s="39"/>
      <c r="AD869" s="39"/>
      <c r="AE869" s="39"/>
      <c r="AR869" s="241" t="s">
        <v>277</v>
      </c>
      <c r="AT869" s="241" t="s">
        <v>205</v>
      </c>
      <c r="AU869" s="241" t="s">
        <v>85</v>
      </c>
      <c r="AY869" s="18" t="s">
        <v>203</v>
      </c>
      <c r="BE869" s="242">
        <f>IF(N869="základní",J869,0)</f>
        <v>0</v>
      </c>
      <c r="BF869" s="242">
        <f>IF(N869="snížená",J869,0)</f>
        <v>0</v>
      </c>
      <c r="BG869" s="242">
        <f>IF(N869="zákl. přenesená",J869,0)</f>
        <v>0</v>
      </c>
      <c r="BH869" s="242">
        <f>IF(N869="sníž. přenesená",J869,0)</f>
        <v>0</v>
      </c>
      <c r="BI869" s="242">
        <f>IF(N869="nulová",J869,0)</f>
        <v>0</v>
      </c>
      <c r="BJ869" s="18" t="s">
        <v>83</v>
      </c>
      <c r="BK869" s="242">
        <f>ROUND(I869*H869,2)</f>
        <v>0</v>
      </c>
      <c r="BL869" s="18" t="s">
        <v>277</v>
      </c>
      <c r="BM869" s="241" t="s">
        <v>3133</v>
      </c>
    </row>
    <row r="870" s="2" customFormat="1">
      <c r="A870" s="39"/>
      <c r="B870" s="40"/>
      <c r="C870" s="41"/>
      <c r="D870" s="245" t="s">
        <v>474</v>
      </c>
      <c r="E870" s="41"/>
      <c r="F870" s="276" t="s">
        <v>978</v>
      </c>
      <c r="G870" s="41"/>
      <c r="H870" s="41"/>
      <c r="I870" s="277"/>
      <c r="J870" s="41"/>
      <c r="K870" s="41"/>
      <c r="L870" s="45"/>
      <c r="M870" s="278"/>
      <c r="N870" s="279"/>
      <c r="O870" s="92"/>
      <c r="P870" s="92"/>
      <c r="Q870" s="92"/>
      <c r="R870" s="92"/>
      <c r="S870" s="92"/>
      <c r="T870" s="93"/>
      <c r="U870" s="39"/>
      <c r="V870" s="39"/>
      <c r="W870" s="39"/>
      <c r="X870" s="39"/>
      <c r="Y870" s="39"/>
      <c r="Z870" s="39"/>
      <c r="AA870" s="39"/>
      <c r="AB870" s="39"/>
      <c r="AC870" s="39"/>
      <c r="AD870" s="39"/>
      <c r="AE870" s="39"/>
      <c r="AT870" s="18" t="s">
        <v>474</v>
      </c>
      <c r="AU870" s="18" t="s">
        <v>85</v>
      </c>
    </row>
    <row r="871" s="2" customFormat="1" ht="37.8" customHeight="1">
      <c r="A871" s="39"/>
      <c r="B871" s="40"/>
      <c r="C871" s="229" t="s">
        <v>1693</v>
      </c>
      <c r="D871" s="229" t="s">
        <v>205</v>
      </c>
      <c r="E871" s="230" t="s">
        <v>1023</v>
      </c>
      <c r="F871" s="231" t="s">
        <v>1024</v>
      </c>
      <c r="G871" s="232" t="s">
        <v>797</v>
      </c>
      <c r="H871" s="233">
        <v>1</v>
      </c>
      <c r="I871" s="234"/>
      <c r="J871" s="235">
        <f>ROUND(I871*H871,2)</f>
        <v>0</v>
      </c>
      <c r="K871" s="236"/>
      <c r="L871" s="45"/>
      <c r="M871" s="237" t="s">
        <v>1</v>
      </c>
      <c r="N871" s="238" t="s">
        <v>41</v>
      </c>
      <c r="O871" s="92"/>
      <c r="P871" s="239">
        <f>O871*H871</f>
        <v>0</v>
      </c>
      <c r="Q871" s="239">
        <v>0</v>
      </c>
      <c r="R871" s="239">
        <f>Q871*H871</f>
        <v>0</v>
      </c>
      <c r="S871" s="239">
        <v>0</v>
      </c>
      <c r="T871" s="240">
        <f>S871*H871</f>
        <v>0</v>
      </c>
      <c r="U871" s="39"/>
      <c r="V871" s="39"/>
      <c r="W871" s="39"/>
      <c r="X871" s="39"/>
      <c r="Y871" s="39"/>
      <c r="Z871" s="39"/>
      <c r="AA871" s="39"/>
      <c r="AB871" s="39"/>
      <c r="AC871" s="39"/>
      <c r="AD871" s="39"/>
      <c r="AE871" s="39"/>
      <c r="AR871" s="241" t="s">
        <v>277</v>
      </c>
      <c r="AT871" s="241" t="s">
        <v>205</v>
      </c>
      <c r="AU871" s="241" t="s">
        <v>85</v>
      </c>
      <c r="AY871" s="18" t="s">
        <v>203</v>
      </c>
      <c r="BE871" s="242">
        <f>IF(N871="základní",J871,0)</f>
        <v>0</v>
      </c>
      <c r="BF871" s="242">
        <f>IF(N871="snížená",J871,0)</f>
        <v>0</v>
      </c>
      <c r="BG871" s="242">
        <f>IF(N871="zákl. přenesená",J871,0)</f>
        <v>0</v>
      </c>
      <c r="BH871" s="242">
        <f>IF(N871="sníž. přenesená",J871,0)</f>
        <v>0</v>
      </c>
      <c r="BI871" s="242">
        <f>IF(N871="nulová",J871,0)</f>
        <v>0</v>
      </c>
      <c r="BJ871" s="18" t="s">
        <v>83</v>
      </c>
      <c r="BK871" s="242">
        <f>ROUND(I871*H871,2)</f>
        <v>0</v>
      </c>
      <c r="BL871" s="18" t="s">
        <v>277</v>
      </c>
      <c r="BM871" s="241" t="s">
        <v>3134</v>
      </c>
    </row>
    <row r="872" s="2" customFormat="1">
      <c r="A872" s="39"/>
      <c r="B872" s="40"/>
      <c r="C872" s="41"/>
      <c r="D872" s="245" t="s">
        <v>474</v>
      </c>
      <c r="E872" s="41"/>
      <c r="F872" s="276" t="s">
        <v>978</v>
      </c>
      <c r="G872" s="41"/>
      <c r="H872" s="41"/>
      <c r="I872" s="277"/>
      <c r="J872" s="41"/>
      <c r="K872" s="41"/>
      <c r="L872" s="45"/>
      <c r="M872" s="278"/>
      <c r="N872" s="279"/>
      <c r="O872" s="92"/>
      <c r="P872" s="92"/>
      <c r="Q872" s="92"/>
      <c r="R872" s="92"/>
      <c r="S872" s="92"/>
      <c r="T872" s="93"/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T872" s="18" t="s">
        <v>474</v>
      </c>
      <c r="AU872" s="18" t="s">
        <v>85</v>
      </c>
    </row>
    <row r="873" s="2" customFormat="1" ht="37.8" customHeight="1">
      <c r="A873" s="39"/>
      <c r="B873" s="40"/>
      <c r="C873" s="229" t="s">
        <v>3135</v>
      </c>
      <c r="D873" s="229" t="s">
        <v>205</v>
      </c>
      <c r="E873" s="230" t="s">
        <v>1038</v>
      </c>
      <c r="F873" s="231" t="s">
        <v>1039</v>
      </c>
      <c r="G873" s="232" t="s">
        <v>797</v>
      </c>
      <c r="H873" s="233">
        <v>13</v>
      </c>
      <c r="I873" s="234"/>
      <c r="J873" s="235">
        <f>ROUND(I873*H873,2)</f>
        <v>0</v>
      </c>
      <c r="K873" s="236"/>
      <c r="L873" s="45"/>
      <c r="M873" s="237" t="s">
        <v>1</v>
      </c>
      <c r="N873" s="238" t="s">
        <v>41</v>
      </c>
      <c r="O873" s="92"/>
      <c r="P873" s="239">
        <f>O873*H873</f>
        <v>0</v>
      </c>
      <c r="Q873" s="239">
        <v>0</v>
      </c>
      <c r="R873" s="239">
        <f>Q873*H873</f>
        <v>0</v>
      </c>
      <c r="S873" s="239">
        <v>0</v>
      </c>
      <c r="T873" s="240">
        <f>S873*H873</f>
        <v>0</v>
      </c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  <c r="AR873" s="241" t="s">
        <v>277</v>
      </c>
      <c r="AT873" s="241" t="s">
        <v>205</v>
      </c>
      <c r="AU873" s="241" t="s">
        <v>85</v>
      </c>
      <c r="AY873" s="18" t="s">
        <v>203</v>
      </c>
      <c r="BE873" s="242">
        <f>IF(N873="základní",J873,0)</f>
        <v>0</v>
      </c>
      <c r="BF873" s="242">
        <f>IF(N873="snížená",J873,0)</f>
        <v>0</v>
      </c>
      <c r="BG873" s="242">
        <f>IF(N873="zákl. přenesená",J873,0)</f>
        <v>0</v>
      </c>
      <c r="BH873" s="242">
        <f>IF(N873="sníž. přenesená",J873,0)</f>
        <v>0</v>
      </c>
      <c r="BI873" s="242">
        <f>IF(N873="nulová",J873,0)</f>
        <v>0</v>
      </c>
      <c r="BJ873" s="18" t="s">
        <v>83</v>
      </c>
      <c r="BK873" s="242">
        <f>ROUND(I873*H873,2)</f>
        <v>0</v>
      </c>
      <c r="BL873" s="18" t="s">
        <v>277</v>
      </c>
      <c r="BM873" s="241" t="s">
        <v>3136</v>
      </c>
    </row>
    <row r="874" s="2" customFormat="1">
      <c r="A874" s="39"/>
      <c r="B874" s="40"/>
      <c r="C874" s="41"/>
      <c r="D874" s="245" t="s">
        <v>474</v>
      </c>
      <c r="E874" s="41"/>
      <c r="F874" s="276" t="s">
        <v>978</v>
      </c>
      <c r="G874" s="41"/>
      <c r="H874" s="41"/>
      <c r="I874" s="277"/>
      <c r="J874" s="41"/>
      <c r="K874" s="41"/>
      <c r="L874" s="45"/>
      <c r="M874" s="278"/>
      <c r="N874" s="279"/>
      <c r="O874" s="92"/>
      <c r="P874" s="92"/>
      <c r="Q874" s="92"/>
      <c r="R874" s="92"/>
      <c r="S874" s="92"/>
      <c r="T874" s="93"/>
      <c r="U874" s="39"/>
      <c r="V874" s="39"/>
      <c r="W874" s="39"/>
      <c r="X874" s="39"/>
      <c r="Y874" s="39"/>
      <c r="Z874" s="39"/>
      <c r="AA874" s="39"/>
      <c r="AB874" s="39"/>
      <c r="AC874" s="39"/>
      <c r="AD874" s="39"/>
      <c r="AE874" s="39"/>
      <c r="AT874" s="18" t="s">
        <v>474</v>
      </c>
      <c r="AU874" s="18" t="s">
        <v>85</v>
      </c>
    </row>
    <row r="875" s="2" customFormat="1" ht="37.8" customHeight="1">
      <c r="A875" s="39"/>
      <c r="B875" s="40"/>
      <c r="C875" s="229" t="s">
        <v>1696</v>
      </c>
      <c r="D875" s="229" t="s">
        <v>205</v>
      </c>
      <c r="E875" s="230" t="s">
        <v>3137</v>
      </c>
      <c r="F875" s="231" t="s">
        <v>3138</v>
      </c>
      <c r="G875" s="232" t="s">
        <v>797</v>
      </c>
      <c r="H875" s="233">
        <v>1</v>
      </c>
      <c r="I875" s="234"/>
      <c r="J875" s="235">
        <f>ROUND(I875*H875,2)</f>
        <v>0</v>
      </c>
      <c r="K875" s="236"/>
      <c r="L875" s="45"/>
      <c r="M875" s="237" t="s">
        <v>1</v>
      </c>
      <c r="N875" s="238" t="s">
        <v>41</v>
      </c>
      <c r="O875" s="92"/>
      <c r="P875" s="239">
        <f>O875*H875</f>
        <v>0</v>
      </c>
      <c r="Q875" s="239">
        <v>0</v>
      </c>
      <c r="R875" s="239">
        <f>Q875*H875</f>
        <v>0</v>
      </c>
      <c r="S875" s="239">
        <v>0</v>
      </c>
      <c r="T875" s="240">
        <f>S875*H875</f>
        <v>0</v>
      </c>
      <c r="U875" s="39"/>
      <c r="V875" s="39"/>
      <c r="W875" s="39"/>
      <c r="X875" s="39"/>
      <c r="Y875" s="39"/>
      <c r="Z875" s="39"/>
      <c r="AA875" s="39"/>
      <c r="AB875" s="39"/>
      <c r="AC875" s="39"/>
      <c r="AD875" s="39"/>
      <c r="AE875" s="39"/>
      <c r="AR875" s="241" t="s">
        <v>277</v>
      </c>
      <c r="AT875" s="241" t="s">
        <v>205</v>
      </c>
      <c r="AU875" s="241" t="s">
        <v>85</v>
      </c>
      <c r="AY875" s="18" t="s">
        <v>203</v>
      </c>
      <c r="BE875" s="242">
        <f>IF(N875="základní",J875,0)</f>
        <v>0</v>
      </c>
      <c r="BF875" s="242">
        <f>IF(N875="snížená",J875,0)</f>
        <v>0</v>
      </c>
      <c r="BG875" s="242">
        <f>IF(N875="zákl. přenesená",J875,0)</f>
        <v>0</v>
      </c>
      <c r="BH875" s="242">
        <f>IF(N875="sníž. přenesená",J875,0)</f>
        <v>0</v>
      </c>
      <c r="BI875" s="242">
        <f>IF(N875="nulová",J875,0)</f>
        <v>0</v>
      </c>
      <c r="BJ875" s="18" t="s">
        <v>83</v>
      </c>
      <c r="BK875" s="242">
        <f>ROUND(I875*H875,2)</f>
        <v>0</v>
      </c>
      <c r="BL875" s="18" t="s">
        <v>277</v>
      </c>
      <c r="BM875" s="241" t="s">
        <v>3139</v>
      </c>
    </row>
    <row r="876" s="2" customFormat="1">
      <c r="A876" s="39"/>
      <c r="B876" s="40"/>
      <c r="C876" s="41"/>
      <c r="D876" s="245" t="s">
        <v>474</v>
      </c>
      <c r="E876" s="41"/>
      <c r="F876" s="276" t="s">
        <v>978</v>
      </c>
      <c r="G876" s="41"/>
      <c r="H876" s="41"/>
      <c r="I876" s="277"/>
      <c r="J876" s="41"/>
      <c r="K876" s="41"/>
      <c r="L876" s="45"/>
      <c r="M876" s="278"/>
      <c r="N876" s="279"/>
      <c r="O876" s="92"/>
      <c r="P876" s="92"/>
      <c r="Q876" s="92"/>
      <c r="R876" s="92"/>
      <c r="S876" s="92"/>
      <c r="T876" s="93"/>
      <c r="U876" s="39"/>
      <c r="V876" s="39"/>
      <c r="W876" s="39"/>
      <c r="X876" s="39"/>
      <c r="Y876" s="39"/>
      <c r="Z876" s="39"/>
      <c r="AA876" s="39"/>
      <c r="AB876" s="39"/>
      <c r="AC876" s="39"/>
      <c r="AD876" s="39"/>
      <c r="AE876" s="39"/>
      <c r="AT876" s="18" t="s">
        <v>474</v>
      </c>
      <c r="AU876" s="18" t="s">
        <v>85</v>
      </c>
    </row>
    <row r="877" s="2" customFormat="1" ht="37.8" customHeight="1">
      <c r="A877" s="39"/>
      <c r="B877" s="40"/>
      <c r="C877" s="229" t="s">
        <v>3140</v>
      </c>
      <c r="D877" s="229" t="s">
        <v>205</v>
      </c>
      <c r="E877" s="230" t="s">
        <v>3141</v>
      </c>
      <c r="F877" s="231" t="s">
        <v>3142</v>
      </c>
      <c r="G877" s="232" t="s">
        <v>797</v>
      </c>
      <c r="H877" s="233">
        <v>2</v>
      </c>
      <c r="I877" s="234"/>
      <c r="J877" s="235">
        <f>ROUND(I877*H877,2)</f>
        <v>0</v>
      </c>
      <c r="K877" s="236"/>
      <c r="L877" s="45"/>
      <c r="M877" s="237" t="s">
        <v>1</v>
      </c>
      <c r="N877" s="238" t="s">
        <v>41</v>
      </c>
      <c r="O877" s="92"/>
      <c r="P877" s="239">
        <f>O877*H877</f>
        <v>0</v>
      </c>
      <c r="Q877" s="239">
        <v>0</v>
      </c>
      <c r="R877" s="239">
        <f>Q877*H877</f>
        <v>0</v>
      </c>
      <c r="S877" s="239">
        <v>0</v>
      </c>
      <c r="T877" s="240">
        <f>S877*H877</f>
        <v>0</v>
      </c>
      <c r="U877" s="39"/>
      <c r="V877" s="39"/>
      <c r="W877" s="39"/>
      <c r="X877" s="39"/>
      <c r="Y877" s="39"/>
      <c r="Z877" s="39"/>
      <c r="AA877" s="39"/>
      <c r="AB877" s="39"/>
      <c r="AC877" s="39"/>
      <c r="AD877" s="39"/>
      <c r="AE877" s="39"/>
      <c r="AR877" s="241" t="s">
        <v>277</v>
      </c>
      <c r="AT877" s="241" t="s">
        <v>205</v>
      </c>
      <c r="AU877" s="241" t="s">
        <v>85</v>
      </c>
      <c r="AY877" s="18" t="s">
        <v>203</v>
      </c>
      <c r="BE877" s="242">
        <f>IF(N877="základní",J877,0)</f>
        <v>0</v>
      </c>
      <c r="BF877" s="242">
        <f>IF(N877="snížená",J877,0)</f>
        <v>0</v>
      </c>
      <c r="BG877" s="242">
        <f>IF(N877="zákl. přenesená",J877,0)</f>
        <v>0</v>
      </c>
      <c r="BH877" s="242">
        <f>IF(N877="sníž. přenesená",J877,0)</f>
        <v>0</v>
      </c>
      <c r="BI877" s="242">
        <f>IF(N877="nulová",J877,0)</f>
        <v>0</v>
      </c>
      <c r="BJ877" s="18" t="s">
        <v>83</v>
      </c>
      <c r="BK877" s="242">
        <f>ROUND(I877*H877,2)</f>
        <v>0</v>
      </c>
      <c r="BL877" s="18" t="s">
        <v>277</v>
      </c>
      <c r="BM877" s="241" t="s">
        <v>3143</v>
      </c>
    </row>
    <row r="878" s="2" customFormat="1">
      <c r="A878" s="39"/>
      <c r="B878" s="40"/>
      <c r="C878" s="41"/>
      <c r="D878" s="245" t="s">
        <v>474</v>
      </c>
      <c r="E878" s="41"/>
      <c r="F878" s="276" t="s">
        <v>978</v>
      </c>
      <c r="G878" s="41"/>
      <c r="H878" s="41"/>
      <c r="I878" s="277"/>
      <c r="J878" s="41"/>
      <c r="K878" s="41"/>
      <c r="L878" s="45"/>
      <c r="M878" s="278"/>
      <c r="N878" s="279"/>
      <c r="O878" s="92"/>
      <c r="P878" s="92"/>
      <c r="Q878" s="92"/>
      <c r="R878" s="92"/>
      <c r="S878" s="92"/>
      <c r="T878" s="93"/>
      <c r="U878" s="39"/>
      <c r="V878" s="39"/>
      <c r="W878" s="39"/>
      <c r="X878" s="39"/>
      <c r="Y878" s="39"/>
      <c r="Z878" s="39"/>
      <c r="AA878" s="39"/>
      <c r="AB878" s="39"/>
      <c r="AC878" s="39"/>
      <c r="AD878" s="39"/>
      <c r="AE878" s="39"/>
      <c r="AT878" s="18" t="s">
        <v>474</v>
      </c>
      <c r="AU878" s="18" t="s">
        <v>85</v>
      </c>
    </row>
    <row r="879" s="2" customFormat="1" ht="37.8" customHeight="1">
      <c r="A879" s="39"/>
      <c r="B879" s="40"/>
      <c r="C879" s="229" t="s">
        <v>1699</v>
      </c>
      <c r="D879" s="229" t="s">
        <v>205</v>
      </c>
      <c r="E879" s="230" t="s">
        <v>1062</v>
      </c>
      <c r="F879" s="231" t="s">
        <v>1063</v>
      </c>
      <c r="G879" s="232" t="s">
        <v>797</v>
      </c>
      <c r="H879" s="233">
        <v>1</v>
      </c>
      <c r="I879" s="234"/>
      <c r="J879" s="235">
        <f>ROUND(I879*H879,2)</f>
        <v>0</v>
      </c>
      <c r="K879" s="236"/>
      <c r="L879" s="45"/>
      <c r="M879" s="237" t="s">
        <v>1</v>
      </c>
      <c r="N879" s="238" t="s">
        <v>41</v>
      </c>
      <c r="O879" s="92"/>
      <c r="P879" s="239">
        <f>O879*H879</f>
        <v>0</v>
      </c>
      <c r="Q879" s="239">
        <v>0</v>
      </c>
      <c r="R879" s="239">
        <f>Q879*H879</f>
        <v>0</v>
      </c>
      <c r="S879" s="239">
        <v>0</v>
      </c>
      <c r="T879" s="240">
        <f>S879*H879</f>
        <v>0</v>
      </c>
      <c r="U879" s="39"/>
      <c r="V879" s="39"/>
      <c r="W879" s="39"/>
      <c r="X879" s="39"/>
      <c r="Y879" s="39"/>
      <c r="Z879" s="39"/>
      <c r="AA879" s="39"/>
      <c r="AB879" s="39"/>
      <c r="AC879" s="39"/>
      <c r="AD879" s="39"/>
      <c r="AE879" s="39"/>
      <c r="AR879" s="241" t="s">
        <v>277</v>
      </c>
      <c r="AT879" s="241" t="s">
        <v>205</v>
      </c>
      <c r="AU879" s="241" t="s">
        <v>85</v>
      </c>
      <c r="AY879" s="18" t="s">
        <v>203</v>
      </c>
      <c r="BE879" s="242">
        <f>IF(N879="základní",J879,0)</f>
        <v>0</v>
      </c>
      <c r="BF879" s="242">
        <f>IF(N879="snížená",J879,0)</f>
        <v>0</v>
      </c>
      <c r="BG879" s="242">
        <f>IF(N879="zákl. přenesená",J879,0)</f>
        <v>0</v>
      </c>
      <c r="BH879" s="242">
        <f>IF(N879="sníž. přenesená",J879,0)</f>
        <v>0</v>
      </c>
      <c r="BI879" s="242">
        <f>IF(N879="nulová",J879,0)</f>
        <v>0</v>
      </c>
      <c r="BJ879" s="18" t="s">
        <v>83</v>
      </c>
      <c r="BK879" s="242">
        <f>ROUND(I879*H879,2)</f>
        <v>0</v>
      </c>
      <c r="BL879" s="18" t="s">
        <v>277</v>
      </c>
      <c r="BM879" s="241" t="s">
        <v>3144</v>
      </c>
    </row>
    <row r="880" s="2" customFormat="1">
      <c r="A880" s="39"/>
      <c r="B880" s="40"/>
      <c r="C880" s="41"/>
      <c r="D880" s="245" t="s">
        <v>474</v>
      </c>
      <c r="E880" s="41"/>
      <c r="F880" s="276" t="s">
        <v>978</v>
      </c>
      <c r="G880" s="41"/>
      <c r="H880" s="41"/>
      <c r="I880" s="277"/>
      <c r="J880" s="41"/>
      <c r="K880" s="41"/>
      <c r="L880" s="45"/>
      <c r="M880" s="278"/>
      <c r="N880" s="279"/>
      <c r="O880" s="92"/>
      <c r="P880" s="92"/>
      <c r="Q880" s="92"/>
      <c r="R880" s="92"/>
      <c r="S880" s="92"/>
      <c r="T880" s="93"/>
      <c r="U880" s="39"/>
      <c r="V880" s="39"/>
      <c r="W880" s="39"/>
      <c r="X880" s="39"/>
      <c r="Y880" s="39"/>
      <c r="Z880" s="39"/>
      <c r="AA880" s="39"/>
      <c r="AB880" s="39"/>
      <c r="AC880" s="39"/>
      <c r="AD880" s="39"/>
      <c r="AE880" s="39"/>
      <c r="AT880" s="18" t="s">
        <v>474</v>
      </c>
      <c r="AU880" s="18" t="s">
        <v>85</v>
      </c>
    </row>
    <row r="881" s="2" customFormat="1" ht="33" customHeight="1">
      <c r="A881" s="39"/>
      <c r="B881" s="40"/>
      <c r="C881" s="229" t="s">
        <v>3145</v>
      </c>
      <c r="D881" s="229" t="s">
        <v>205</v>
      </c>
      <c r="E881" s="230" t="s">
        <v>3146</v>
      </c>
      <c r="F881" s="231" t="s">
        <v>3147</v>
      </c>
      <c r="G881" s="232" t="s">
        <v>960</v>
      </c>
      <c r="H881" s="233">
        <v>134.55000000000001</v>
      </c>
      <c r="I881" s="234"/>
      <c r="J881" s="235">
        <f>ROUND(I881*H881,2)</f>
        <v>0</v>
      </c>
      <c r="K881" s="236"/>
      <c r="L881" s="45"/>
      <c r="M881" s="237" t="s">
        <v>1</v>
      </c>
      <c r="N881" s="238" t="s">
        <v>41</v>
      </c>
      <c r="O881" s="92"/>
      <c r="P881" s="239">
        <f>O881*H881</f>
        <v>0</v>
      </c>
      <c r="Q881" s="239">
        <v>0</v>
      </c>
      <c r="R881" s="239">
        <f>Q881*H881</f>
        <v>0</v>
      </c>
      <c r="S881" s="239">
        <v>0</v>
      </c>
      <c r="T881" s="240">
        <f>S881*H881</f>
        <v>0</v>
      </c>
      <c r="U881" s="39"/>
      <c r="V881" s="39"/>
      <c r="W881" s="39"/>
      <c r="X881" s="39"/>
      <c r="Y881" s="39"/>
      <c r="Z881" s="39"/>
      <c r="AA881" s="39"/>
      <c r="AB881" s="39"/>
      <c r="AC881" s="39"/>
      <c r="AD881" s="39"/>
      <c r="AE881" s="39"/>
      <c r="AR881" s="241" t="s">
        <v>277</v>
      </c>
      <c r="AT881" s="241" t="s">
        <v>205</v>
      </c>
      <c r="AU881" s="241" t="s">
        <v>85</v>
      </c>
      <c r="AY881" s="18" t="s">
        <v>203</v>
      </c>
      <c r="BE881" s="242">
        <f>IF(N881="základní",J881,0)</f>
        <v>0</v>
      </c>
      <c r="BF881" s="242">
        <f>IF(N881="snížená",J881,0)</f>
        <v>0</v>
      </c>
      <c r="BG881" s="242">
        <f>IF(N881="zákl. přenesená",J881,0)</f>
        <v>0</v>
      </c>
      <c r="BH881" s="242">
        <f>IF(N881="sníž. přenesená",J881,0)</f>
        <v>0</v>
      </c>
      <c r="BI881" s="242">
        <f>IF(N881="nulová",J881,0)</f>
        <v>0</v>
      </c>
      <c r="BJ881" s="18" t="s">
        <v>83</v>
      </c>
      <c r="BK881" s="242">
        <f>ROUND(I881*H881,2)</f>
        <v>0</v>
      </c>
      <c r="BL881" s="18" t="s">
        <v>277</v>
      </c>
      <c r="BM881" s="241" t="s">
        <v>3148</v>
      </c>
    </row>
    <row r="882" s="2" customFormat="1">
      <c r="A882" s="39"/>
      <c r="B882" s="40"/>
      <c r="C882" s="41"/>
      <c r="D882" s="245" t="s">
        <v>474</v>
      </c>
      <c r="E882" s="41"/>
      <c r="F882" s="276" t="s">
        <v>978</v>
      </c>
      <c r="G882" s="41"/>
      <c r="H882" s="41"/>
      <c r="I882" s="277"/>
      <c r="J882" s="41"/>
      <c r="K882" s="41"/>
      <c r="L882" s="45"/>
      <c r="M882" s="278"/>
      <c r="N882" s="279"/>
      <c r="O882" s="92"/>
      <c r="P882" s="92"/>
      <c r="Q882" s="92"/>
      <c r="R882" s="92"/>
      <c r="S882" s="92"/>
      <c r="T882" s="93"/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  <c r="AT882" s="18" t="s">
        <v>474</v>
      </c>
      <c r="AU882" s="18" t="s">
        <v>85</v>
      </c>
    </row>
    <row r="883" s="2" customFormat="1" ht="24.15" customHeight="1">
      <c r="A883" s="39"/>
      <c r="B883" s="40"/>
      <c r="C883" s="229" t="s">
        <v>1702</v>
      </c>
      <c r="D883" s="229" t="s">
        <v>205</v>
      </c>
      <c r="E883" s="230" t="s">
        <v>3149</v>
      </c>
      <c r="F883" s="231" t="s">
        <v>3150</v>
      </c>
      <c r="G883" s="232" t="s">
        <v>797</v>
      </c>
      <c r="H883" s="233">
        <v>4</v>
      </c>
      <c r="I883" s="234"/>
      <c r="J883" s="235">
        <f>ROUND(I883*H883,2)</f>
        <v>0</v>
      </c>
      <c r="K883" s="236"/>
      <c r="L883" s="45"/>
      <c r="M883" s="237" t="s">
        <v>1</v>
      </c>
      <c r="N883" s="238" t="s">
        <v>41</v>
      </c>
      <c r="O883" s="92"/>
      <c r="P883" s="239">
        <f>O883*H883</f>
        <v>0</v>
      </c>
      <c r="Q883" s="239">
        <v>0</v>
      </c>
      <c r="R883" s="239">
        <f>Q883*H883</f>
        <v>0</v>
      </c>
      <c r="S883" s="239">
        <v>0</v>
      </c>
      <c r="T883" s="240">
        <f>S883*H883</f>
        <v>0</v>
      </c>
      <c r="U883" s="39"/>
      <c r="V883" s="39"/>
      <c r="W883" s="39"/>
      <c r="X883" s="39"/>
      <c r="Y883" s="39"/>
      <c r="Z883" s="39"/>
      <c r="AA883" s="39"/>
      <c r="AB883" s="39"/>
      <c r="AC883" s="39"/>
      <c r="AD883" s="39"/>
      <c r="AE883" s="39"/>
      <c r="AR883" s="241" t="s">
        <v>277</v>
      </c>
      <c r="AT883" s="241" t="s">
        <v>205</v>
      </c>
      <c r="AU883" s="241" t="s">
        <v>85</v>
      </c>
      <c r="AY883" s="18" t="s">
        <v>203</v>
      </c>
      <c r="BE883" s="242">
        <f>IF(N883="základní",J883,0)</f>
        <v>0</v>
      </c>
      <c r="BF883" s="242">
        <f>IF(N883="snížená",J883,0)</f>
        <v>0</v>
      </c>
      <c r="BG883" s="242">
        <f>IF(N883="zákl. přenesená",J883,0)</f>
        <v>0</v>
      </c>
      <c r="BH883" s="242">
        <f>IF(N883="sníž. přenesená",J883,0)</f>
        <v>0</v>
      </c>
      <c r="BI883" s="242">
        <f>IF(N883="nulová",J883,0)</f>
        <v>0</v>
      </c>
      <c r="BJ883" s="18" t="s">
        <v>83</v>
      </c>
      <c r="BK883" s="242">
        <f>ROUND(I883*H883,2)</f>
        <v>0</v>
      </c>
      <c r="BL883" s="18" t="s">
        <v>277</v>
      </c>
      <c r="BM883" s="241" t="s">
        <v>3151</v>
      </c>
    </row>
    <row r="884" s="2" customFormat="1">
      <c r="A884" s="39"/>
      <c r="B884" s="40"/>
      <c r="C884" s="41"/>
      <c r="D884" s="245" t="s">
        <v>474</v>
      </c>
      <c r="E884" s="41"/>
      <c r="F884" s="276" t="s">
        <v>978</v>
      </c>
      <c r="G884" s="41"/>
      <c r="H884" s="41"/>
      <c r="I884" s="277"/>
      <c r="J884" s="41"/>
      <c r="K884" s="41"/>
      <c r="L884" s="45"/>
      <c r="M884" s="278"/>
      <c r="N884" s="279"/>
      <c r="O884" s="92"/>
      <c r="P884" s="92"/>
      <c r="Q884" s="92"/>
      <c r="R884" s="92"/>
      <c r="S884" s="92"/>
      <c r="T884" s="93"/>
      <c r="U884" s="39"/>
      <c r="V884" s="39"/>
      <c r="W884" s="39"/>
      <c r="X884" s="39"/>
      <c r="Y884" s="39"/>
      <c r="Z884" s="39"/>
      <c r="AA884" s="39"/>
      <c r="AB884" s="39"/>
      <c r="AC884" s="39"/>
      <c r="AD884" s="39"/>
      <c r="AE884" s="39"/>
      <c r="AT884" s="18" t="s">
        <v>474</v>
      </c>
      <c r="AU884" s="18" t="s">
        <v>85</v>
      </c>
    </row>
    <row r="885" s="2" customFormat="1" ht="37.8" customHeight="1">
      <c r="A885" s="39"/>
      <c r="B885" s="40"/>
      <c r="C885" s="229" t="s">
        <v>3152</v>
      </c>
      <c r="D885" s="229" t="s">
        <v>205</v>
      </c>
      <c r="E885" s="230" t="s">
        <v>3153</v>
      </c>
      <c r="F885" s="231" t="s">
        <v>3154</v>
      </c>
      <c r="G885" s="232" t="s">
        <v>960</v>
      </c>
      <c r="H885" s="233">
        <v>109.25</v>
      </c>
      <c r="I885" s="234"/>
      <c r="J885" s="235">
        <f>ROUND(I885*H885,2)</f>
        <v>0</v>
      </c>
      <c r="K885" s="236"/>
      <c r="L885" s="45"/>
      <c r="M885" s="237" t="s">
        <v>1</v>
      </c>
      <c r="N885" s="238" t="s">
        <v>41</v>
      </c>
      <c r="O885" s="92"/>
      <c r="P885" s="239">
        <f>O885*H885</f>
        <v>0</v>
      </c>
      <c r="Q885" s="239">
        <v>0</v>
      </c>
      <c r="R885" s="239">
        <f>Q885*H885</f>
        <v>0</v>
      </c>
      <c r="S885" s="239">
        <v>0</v>
      </c>
      <c r="T885" s="240">
        <f>S885*H885</f>
        <v>0</v>
      </c>
      <c r="U885" s="39"/>
      <c r="V885" s="39"/>
      <c r="W885" s="39"/>
      <c r="X885" s="39"/>
      <c r="Y885" s="39"/>
      <c r="Z885" s="39"/>
      <c r="AA885" s="39"/>
      <c r="AB885" s="39"/>
      <c r="AC885" s="39"/>
      <c r="AD885" s="39"/>
      <c r="AE885" s="39"/>
      <c r="AR885" s="241" t="s">
        <v>277</v>
      </c>
      <c r="AT885" s="241" t="s">
        <v>205</v>
      </c>
      <c r="AU885" s="241" t="s">
        <v>85</v>
      </c>
      <c r="AY885" s="18" t="s">
        <v>203</v>
      </c>
      <c r="BE885" s="242">
        <f>IF(N885="základní",J885,0)</f>
        <v>0</v>
      </c>
      <c r="BF885" s="242">
        <f>IF(N885="snížená",J885,0)</f>
        <v>0</v>
      </c>
      <c r="BG885" s="242">
        <f>IF(N885="zákl. přenesená",J885,0)</f>
        <v>0</v>
      </c>
      <c r="BH885" s="242">
        <f>IF(N885="sníž. přenesená",J885,0)</f>
        <v>0</v>
      </c>
      <c r="BI885" s="242">
        <f>IF(N885="nulová",J885,0)</f>
        <v>0</v>
      </c>
      <c r="BJ885" s="18" t="s">
        <v>83</v>
      </c>
      <c r="BK885" s="242">
        <f>ROUND(I885*H885,2)</f>
        <v>0</v>
      </c>
      <c r="BL885" s="18" t="s">
        <v>277</v>
      </c>
      <c r="BM885" s="241" t="s">
        <v>3155</v>
      </c>
    </row>
    <row r="886" s="2" customFormat="1">
      <c r="A886" s="39"/>
      <c r="B886" s="40"/>
      <c r="C886" s="41"/>
      <c r="D886" s="245" t="s">
        <v>474</v>
      </c>
      <c r="E886" s="41"/>
      <c r="F886" s="276" t="s">
        <v>978</v>
      </c>
      <c r="G886" s="41"/>
      <c r="H886" s="41"/>
      <c r="I886" s="277"/>
      <c r="J886" s="41"/>
      <c r="K886" s="41"/>
      <c r="L886" s="45"/>
      <c r="M886" s="278"/>
      <c r="N886" s="279"/>
      <c r="O886" s="92"/>
      <c r="P886" s="92"/>
      <c r="Q886" s="92"/>
      <c r="R886" s="92"/>
      <c r="S886" s="92"/>
      <c r="T886" s="93"/>
      <c r="U886" s="39"/>
      <c r="V886" s="39"/>
      <c r="W886" s="39"/>
      <c r="X886" s="39"/>
      <c r="Y886" s="39"/>
      <c r="Z886" s="39"/>
      <c r="AA886" s="39"/>
      <c r="AB886" s="39"/>
      <c r="AC886" s="39"/>
      <c r="AD886" s="39"/>
      <c r="AE886" s="39"/>
      <c r="AT886" s="18" t="s">
        <v>474</v>
      </c>
      <c r="AU886" s="18" t="s">
        <v>85</v>
      </c>
    </row>
    <row r="887" s="2" customFormat="1" ht="37.8" customHeight="1">
      <c r="A887" s="39"/>
      <c r="B887" s="40"/>
      <c r="C887" s="229" t="s">
        <v>1705</v>
      </c>
      <c r="D887" s="229" t="s">
        <v>205</v>
      </c>
      <c r="E887" s="230" t="s">
        <v>3156</v>
      </c>
      <c r="F887" s="231" t="s">
        <v>3157</v>
      </c>
      <c r="G887" s="232" t="s">
        <v>797</v>
      </c>
      <c r="H887" s="233">
        <v>1</v>
      </c>
      <c r="I887" s="234"/>
      <c r="J887" s="235">
        <f>ROUND(I887*H887,2)</f>
        <v>0</v>
      </c>
      <c r="K887" s="236"/>
      <c r="L887" s="45"/>
      <c r="M887" s="237" t="s">
        <v>1</v>
      </c>
      <c r="N887" s="238" t="s">
        <v>41</v>
      </c>
      <c r="O887" s="92"/>
      <c r="P887" s="239">
        <f>O887*H887</f>
        <v>0</v>
      </c>
      <c r="Q887" s="239">
        <v>0</v>
      </c>
      <c r="R887" s="239">
        <f>Q887*H887</f>
        <v>0</v>
      </c>
      <c r="S887" s="239">
        <v>0</v>
      </c>
      <c r="T887" s="240">
        <f>S887*H887</f>
        <v>0</v>
      </c>
      <c r="U887" s="39"/>
      <c r="V887" s="39"/>
      <c r="W887" s="39"/>
      <c r="X887" s="39"/>
      <c r="Y887" s="39"/>
      <c r="Z887" s="39"/>
      <c r="AA887" s="39"/>
      <c r="AB887" s="39"/>
      <c r="AC887" s="39"/>
      <c r="AD887" s="39"/>
      <c r="AE887" s="39"/>
      <c r="AR887" s="241" t="s">
        <v>277</v>
      </c>
      <c r="AT887" s="241" t="s">
        <v>205</v>
      </c>
      <c r="AU887" s="241" t="s">
        <v>85</v>
      </c>
      <c r="AY887" s="18" t="s">
        <v>203</v>
      </c>
      <c r="BE887" s="242">
        <f>IF(N887="základní",J887,0)</f>
        <v>0</v>
      </c>
      <c r="BF887" s="242">
        <f>IF(N887="snížená",J887,0)</f>
        <v>0</v>
      </c>
      <c r="BG887" s="242">
        <f>IF(N887="zákl. přenesená",J887,0)</f>
        <v>0</v>
      </c>
      <c r="BH887" s="242">
        <f>IF(N887="sníž. přenesená",J887,0)</f>
        <v>0</v>
      </c>
      <c r="BI887" s="242">
        <f>IF(N887="nulová",J887,0)</f>
        <v>0</v>
      </c>
      <c r="BJ887" s="18" t="s">
        <v>83</v>
      </c>
      <c r="BK887" s="242">
        <f>ROUND(I887*H887,2)</f>
        <v>0</v>
      </c>
      <c r="BL887" s="18" t="s">
        <v>277</v>
      </c>
      <c r="BM887" s="241" t="s">
        <v>3158</v>
      </c>
    </row>
    <row r="888" s="2" customFormat="1">
      <c r="A888" s="39"/>
      <c r="B888" s="40"/>
      <c r="C888" s="41"/>
      <c r="D888" s="245" t="s">
        <v>474</v>
      </c>
      <c r="E888" s="41"/>
      <c r="F888" s="276" t="s">
        <v>978</v>
      </c>
      <c r="G888" s="41"/>
      <c r="H888" s="41"/>
      <c r="I888" s="277"/>
      <c r="J888" s="41"/>
      <c r="K888" s="41"/>
      <c r="L888" s="45"/>
      <c r="M888" s="278"/>
      <c r="N888" s="279"/>
      <c r="O888" s="92"/>
      <c r="P888" s="92"/>
      <c r="Q888" s="92"/>
      <c r="R888" s="92"/>
      <c r="S888" s="92"/>
      <c r="T888" s="93"/>
      <c r="U888" s="39"/>
      <c r="V888" s="39"/>
      <c r="W888" s="39"/>
      <c r="X888" s="39"/>
      <c r="Y888" s="39"/>
      <c r="Z888" s="39"/>
      <c r="AA888" s="39"/>
      <c r="AB888" s="39"/>
      <c r="AC888" s="39"/>
      <c r="AD888" s="39"/>
      <c r="AE888" s="39"/>
      <c r="AT888" s="18" t="s">
        <v>474</v>
      </c>
      <c r="AU888" s="18" t="s">
        <v>85</v>
      </c>
    </row>
    <row r="889" s="2" customFormat="1" ht="37.8" customHeight="1">
      <c r="A889" s="39"/>
      <c r="B889" s="40"/>
      <c r="C889" s="229" t="s">
        <v>3159</v>
      </c>
      <c r="D889" s="229" t="s">
        <v>205</v>
      </c>
      <c r="E889" s="230" t="s">
        <v>3160</v>
      </c>
      <c r="F889" s="231" t="s">
        <v>3161</v>
      </c>
      <c r="G889" s="232" t="s">
        <v>797</v>
      </c>
      <c r="H889" s="233">
        <v>1</v>
      </c>
      <c r="I889" s="234"/>
      <c r="J889" s="235">
        <f>ROUND(I889*H889,2)</f>
        <v>0</v>
      </c>
      <c r="K889" s="236"/>
      <c r="L889" s="45"/>
      <c r="M889" s="237" t="s">
        <v>1</v>
      </c>
      <c r="N889" s="238" t="s">
        <v>41</v>
      </c>
      <c r="O889" s="92"/>
      <c r="P889" s="239">
        <f>O889*H889</f>
        <v>0</v>
      </c>
      <c r="Q889" s="239">
        <v>0</v>
      </c>
      <c r="R889" s="239">
        <f>Q889*H889</f>
        <v>0</v>
      </c>
      <c r="S889" s="239">
        <v>0</v>
      </c>
      <c r="T889" s="240">
        <f>S889*H889</f>
        <v>0</v>
      </c>
      <c r="U889" s="39"/>
      <c r="V889" s="39"/>
      <c r="W889" s="39"/>
      <c r="X889" s="39"/>
      <c r="Y889" s="39"/>
      <c r="Z889" s="39"/>
      <c r="AA889" s="39"/>
      <c r="AB889" s="39"/>
      <c r="AC889" s="39"/>
      <c r="AD889" s="39"/>
      <c r="AE889" s="39"/>
      <c r="AR889" s="241" t="s">
        <v>277</v>
      </c>
      <c r="AT889" s="241" t="s">
        <v>205</v>
      </c>
      <c r="AU889" s="241" t="s">
        <v>85</v>
      </c>
      <c r="AY889" s="18" t="s">
        <v>203</v>
      </c>
      <c r="BE889" s="242">
        <f>IF(N889="základní",J889,0)</f>
        <v>0</v>
      </c>
      <c r="BF889" s="242">
        <f>IF(N889="snížená",J889,0)</f>
        <v>0</v>
      </c>
      <c r="BG889" s="242">
        <f>IF(N889="zákl. přenesená",J889,0)</f>
        <v>0</v>
      </c>
      <c r="BH889" s="242">
        <f>IF(N889="sníž. přenesená",J889,0)</f>
        <v>0</v>
      </c>
      <c r="BI889" s="242">
        <f>IF(N889="nulová",J889,0)</f>
        <v>0</v>
      </c>
      <c r="BJ889" s="18" t="s">
        <v>83</v>
      </c>
      <c r="BK889" s="242">
        <f>ROUND(I889*H889,2)</f>
        <v>0</v>
      </c>
      <c r="BL889" s="18" t="s">
        <v>277</v>
      </c>
      <c r="BM889" s="241" t="s">
        <v>3162</v>
      </c>
    </row>
    <row r="890" s="2" customFormat="1">
      <c r="A890" s="39"/>
      <c r="B890" s="40"/>
      <c r="C890" s="41"/>
      <c r="D890" s="245" t="s">
        <v>474</v>
      </c>
      <c r="E890" s="41"/>
      <c r="F890" s="276" t="s">
        <v>978</v>
      </c>
      <c r="G890" s="41"/>
      <c r="H890" s="41"/>
      <c r="I890" s="277"/>
      <c r="J890" s="41"/>
      <c r="K890" s="41"/>
      <c r="L890" s="45"/>
      <c r="M890" s="278"/>
      <c r="N890" s="279"/>
      <c r="O890" s="92"/>
      <c r="P890" s="92"/>
      <c r="Q890" s="92"/>
      <c r="R890" s="92"/>
      <c r="S890" s="92"/>
      <c r="T890" s="93"/>
      <c r="U890" s="39"/>
      <c r="V890" s="39"/>
      <c r="W890" s="39"/>
      <c r="X890" s="39"/>
      <c r="Y890" s="39"/>
      <c r="Z890" s="39"/>
      <c r="AA890" s="39"/>
      <c r="AB890" s="39"/>
      <c r="AC890" s="39"/>
      <c r="AD890" s="39"/>
      <c r="AE890" s="39"/>
      <c r="AT890" s="18" t="s">
        <v>474</v>
      </c>
      <c r="AU890" s="18" t="s">
        <v>85</v>
      </c>
    </row>
    <row r="891" s="2" customFormat="1" ht="37.8" customHeight="1">
      <c r="A891" s="39"/>
      <c r="B891" s="40"/>
      <c r="C891" s="229" t="s">
        <v>1708</v>
      </c>
      <c r="D891" s="229" t="s">
        <v>205</v>
      </c>
      <c r="E891" s="230" t="s">
        <v>3163</v>
      </c>
      <c r="F891" s="231" t="s">
        <v>3164</v>
      </c>
      <c r="G891" s="232" t="s">
        <v>797</v>
      </c>
      <c r="H891" s="233">
        <v>1</v>
      </c>
      <c r="I891" s="234"/>
      <c r="J891" s="235">
        <f>ROUND(I891*H891,2)</f>
        <v>0</v>
      </c>
      <c r="K891" s="236"/>
      <c r="L891" s="45"/>
      <c r="M891" s="237" t="s">
        <v>1</v>
      </c>
      <c r="N891" s="238" t="s">
        <v>41</v>
      </c>
      <c r="O891" s="92"/>
      <c r="P891" s="239">
        <f>O891*H891</f>
        <v>0</v>
      </c>
      <c r="Q891" s="239">
        <v>0</v>
      </c>
      <c r="R891" s="239">
        <f>Q891*H891</f>
        <v>0</v>
      </c>
      <c r="S891" s="239">
        <v>0</v>
      </c>
      <c r="T891" s="240">
        <f>S891*H891</f>
        <v>0</v>
      </c>
      <c r="U891" s="39"/>
      <c r="V891" s="39"/>
      <c r="W891" s="39"/>
      <c r="X891" s="39"/>
      <c r="Y891" s="39"/>
      <c r="Z891" s="39"/>
      <c r="AA891" s="39"/>
      <c r="AB891" s="39"/>
      <c r="AC891" s="39"/>
      <c r="AD891" s="39"/>
      <c r="AE891" s="39"/>
      <c r="AR891" s="241" t="s">
        <v>277</v>
      </c>
      <c r="AT891" s="241" t="s">
        <v>205</v>
      </c>
      <c r="AU891" s="241" t="s">
        <v>85</v>
      </c>
      <c r="AY891" s="18" t="s">
        <v>203</v>
      </c>
      <c r="BE891" s="242">
        <f>IF(N891="základní",J891,0)</f>
        <v>0</v>
      </c>
      <c r="BF891" s="242">
        <f>IF(N891="snížená",J891,0)</f>
        <v>0</v>
      </c>
      <c r="BG891" s="242">
        <f>IF(N891="zákl. přenesená",J891,0)</f>
        <v>0</v>
      </c>
      <c r="BH891" s="242">
        <f>IF(N891="sníž. přenesená",J891,0)</f>
        <v>0</v>
      </c>
      <c r="BI891" s="242">
        <f>IF(N891="nulová",J891,0)</f>
        <v>0</v>
      </c>
      <c r="BJ891" s="18" t="s">
        <v>83</v>
      </c>
      <c r="BK891" s="242">
        <f>ROUND(I891*H891,2)</f>
        <v>0</v>
      </c>
      <c r="BL891" s="18" t="s">
        <v>277</v>
      </c>
      <c r="BM891" s="241" t="s">
        <v>3165</v>
      </c>
    </row>
    <row r="892" s="2" customFormat="1">
      <c r="A892" s="39"/>
      <c r="B892" s="40"/>
      <c r="C892" s="41"/>
      <c r="D892" s="245" t="s">
        <v>474</v>
      </c>
      <c r="E892" s="41"/>
      <c r="F892" s="276" t="s">
        <v>978</v>
      </c>
      <c r="G892" s="41"/>
      <c r="H892" s="41"/>
      <c r="I892" s="277"/>
      <c r="J892" s="41"/>
      <c r="K892" s="41"/>
      <c r="L892" s="45"/>
      <c r="M892" s="278"/>
      <c r="N892" s="279"/>
      <c r="O892" s="92"/>
      <c r="P892" s="92"/>
      <c r="Q892" s="92"/>
      <c r="R892" s="92"/>
      <c r="S892" s="92"/>
      <c r="T892" s="93"/>
      <c r="U892" s="39"/>
      <c r="V892" s="39"/>
      <c r="W892" s="39"/>
      <c r="X892" s="39"/>
      <c r="Y892" s="39"/>
      <c r="Z892" s="39"/>
      <c r="AA892" s="39"/>
      <c r="AB892" s="39"/>
      <c r="AC892" s="39"/>
      <c r="AD892" s="39"/>
      <c r="AE892" s="39"/>
      <c r="AT892" s="18" t="s">
        <v>474</v>
      </c>
      <c r="AU892" s="18" t="s">
        <v>85</v>
      </c>
    </row>
    <row r="893" s="2" customFormat="1" ht="37.8" customHeight="1">
      <c r="A893" s="39"/>
      <c r="B893" s="40"/>
      <c r="C893" s="229" t="s">
        <v>3166</v>
      </c>
      <c r="D893" s="229" t="s">
        <v>205</v>
      </c>
      <c r="E893" s="230" t="s">
        <v>3167</v>
      </c>
      <c r="F893" s="231" t="s">
        <v>3168</v>
      </c>
      <c r="G893" s="232" t="s">
        <v>797</v>
      </c>
      <c r="H893" s="233">
        <v>2</v>
      </c>
      <c r="I893" s="234"/>
      <c r="J893" s="235">
        <f>ROUND(I893*H893,2)</f>
        <v>0</v>
      </c>
      <c r="K893" s="236"/>
      <c r="L893" s="45"/>
      <c r="M893" s="237" t="s">
        <v>1</v>
      </c>
      <c r="N893" s="238" t="s">
        <v>41</v>
      </c>
      <c r="O893" s="92"/>
      <c r="P893" s="239">
        <f>O893*H893</f>
        <v>0</v>
      </c>
      <c r="Q893" s="239">
        <v>0</v>
      </c>
      <c r="R893" s="239">
        <f>Q893*H893</f>
        <v>0</v>
      </c>
      <c r="S893" s="239">
        <v>0</v>
      </c>
      <c r="T893" s="240">
        <f>S893*H893</f>
        <v>0</v>
      </c>
      <c r="U893" s="39"/>
      <c r="V893" s="39"/>
      <c r="W893" s="39"/>
      <c r="X893" s="39"/>
      <c r="Y893" s="39"/>
      <c r="Z893" s="39"/>
      <c r="AA893" s="39"/>
      <c r="AB893" s="39"/>
      <c r="AC893" s="39"/>
      <c r="AD893" s="39"/>
      <c r="AE893" s="39"/>
      <c r="AR893" s="241" t="s">
        <v>277</v>
      </c>
      <c r="AT893" s="241" t="s">
        <v>205</v>
      </c>
      <c r="AU893" s="241" t="s">
        <v>85</v>
      </c>
      <c r="AY893" s="18" t="s">
        <v>203</v>
      </c>
      <c r="BE893" s="242">
        <f>IF(N893="základní",J893,0)</f>
        <v>0</v>
      </c>
      <c r="BF893" s="242">
        <f>IF(N893="snížená",J893,0)</f>
        <v>0</v>
      </c>
      <c r="BG893" s="242">
        <f>IF(N893="zákl. přenesená",J893,0)</f>
        <v>0</v>
      </c>
      <c r="BH893" s="242">
        <f>IF(N893="sníž. přenesená",J893,0)</f>
        <v>0</v>
      </c>
      <c r="BI893" s="242">
        <f>IF(N893="nulová",J893,0)</f>
        <v>0</v>
      </c>
      <c r="BJ893" s="18" t="s">
        <v>83</v>
      </c>
      <c r="BK893" s="242">
        <f>ROUND(I893*H893,2)</f>
        <v>0</v>
      </c>
      <c r="BL893" s="18" t="s">
        <v>277</v>
      </c>
      <c r="BM893" s="241" t="s">
        <v>3169</v>
      </c>
    </row>
    <row r="894" s="2" customFormat="1">
      <c r="A894" s="39"/>
      <c r="B894" s="40"/>
      <c r="C894" s="41"/>
      <c r="D894" s="245" t="s">
        <v>474</v>
      </c>
      <c r="E894" s="41"/>
      <c r="F894" s="276" t="s">
        <v>978</v>
      </c>
      <c r="G894" s="41"/>
      <c r="H894" s="41"/>
      <c r="I894" s="277"/>
      <c r="J894" s="41"/>
      <c r="K894" s="41"/>
      <c r="L894" s="45"/>
      <c r="M894" s="278"/>
      <c r="N894" s="279"/>
      <c r="O894" s="92"/>
      <c r="P894" s="92"/>
      <c r="Q894" s="92"/>
      <c r="R894" s="92"/>
      <c r="S894" s="92"/>
      <c r="T894" s="93"/>
      <c r="U894" s="39"/>
      <c r="V894" s="39"/>
      <c r="W894" s="39"/>
      <c r="X894" s="39"/>
      <c r="Y894" s="39"/>
      <c r="Z894" s="39"/>
      <c r="AA894" s="39"/>
      <c r="AB894" s="39"/>
      <c r="AC894" s="39"/>
      <c r="AD894" s="39"/>
      <c r="AE894" s="39"/>
      <c r="AT894" s="18" t="s">
        <v>474</v>
      </c>
      <c r="AU894" s="18" t="s">
        <v>85</v>
      </c>
    </row>
    <row r="895" s="2" customFormat="1" ht="37.8" customHeight="1">
      <c r="A895" s="39"/>
      <c r="B895" s="40"/>
      <c r="C895" s="229" t="s">
        <v>1711</v>
      </c>
      <c r="D895" s="229" t="s">
        <v>205</v>
      </c>
      <c r="E895" s="230" t="s">
        <v>3170</v>
      </c>
      <c r="F895" s="231" t="s">
        <v>3171</v>
      </c>
      <c r="G895" s="232" t="s">
        <v>1507</v>
      </c>
      <c r="H895" s="233">
        <v>1</v>
      </c>
      <c r="I895" s="234"/>
      <c r="J895" s="235">
        <f>ROUND(I895*H895,2)</f>
        <v>0</v>
      </c>
      <c r="K895" s="236"/>
      <c r="L895" s="45"/>
      <c r="M895" s="237" t="s">
        <v>1</v>
      </c>
      <c r="N895" s="238" t="s">
        <v>41</v>
      </c>
      <c r="O895" s="92"/>
      <c r="P895" s="239">
        <f>O895*H895</f>
        <v>0</v>
      </c>
      <c r="Q895" s="239">
        <v>0</v>
      </c>
      <c r="R895" s="239">
        <f>Q895*H895</f>
        <v>0</v>
      </c>
      <c r="S895" s="239">
        <v>0</v>
      </c>
      <c r="T895" s="240">
        <f>S895*H895</f>
        <v>0</v>
      </c>
      <c r="U895" s="39"/>
      <c r="V895" s="39"/>
      <c r="W895" s="39"/>
      <c r="X895" s="39"/>
      <c r="Y895" s="39"/>
      <c r="Z895" s="39"/>
      <c r="AA895" s="39"/>
      <c r="AB895" s="39"/>
      <c r="AC895" s="39"/>
      <c r="AD895" s="39"/>
      <c r="AE895" s="39"/>
      <c r="AR895" s="241" t="s">
        <v>277</v>
      </c>
      <c r="AT895" s="241" t="s">
        <v>205</v>
      </c>
      <c r="AU895" s="241" t="s">
        <v>85</v>
      </c>
      <c r="AY895" s="18" t="s">
        <v>203</v>
      </c>
      <c r="BE895" s="242">
        <f>IF(N895="základní",J895,0)</f>
        <v>0</v>
      </c>
      <c r="BF895" s="242">
        <f>IF(N895="snížená",J895,0)</f>
        <v>0</v>
      </c>
      <c r="BG895" s="242">
        <f>IF(N895="zákl. přenesená",J895,0)</f>
        <v>0</v>
      </c>
      <c r="BH895" s="242">
        <f>IF(N895="sníž. přenesená",J895,0)</f>
        <v>0</v>
      </c>
      <c r="BI895" s="242">
        <f>IF(N895="nulová",J895,0)</f>
        <v>0</v>
      </c>
      <c r="BJ895" s="18" t="s">
        <v>83</v>
      </c>
      <c r="BK895" s="242">
        <f>ROUND(I895*H895,2)</f>
        <v>0</v>
      </c>
      <c r="BL895" s="18" t="s">
        <v>277</v>
      </c>
      <c r="BM895" s="241" t="s">
        <v>3172</v>
      </c>
    </row>
    <row r="896" s="2" customFormat="1">
      <c r="A896" s="39"/>
      <c r="B896" s="40"/>
      <c r="C896" s="41"/>
      <c r="D896" s="245" t="s">
        <v>474</v>
      </c>
      <c r="E896" s="41"/>
      <c r="F896" s="276" t="s">
        <v>978</v>
      </c>
      <c r="G896" s="41"/>
      <c r="H896" s="41"/>
      <c r="I896" s="277"/>
      <c r="J896" s="41"/>
      <c r="K896" s="41"/>
      <c r="L896" s="45"/>
      <c r="M896" s="278"/>
      <c r="N896" s="279"/>
      <c r="O896" s="92"/>
      <c r="P896" s="92"/>
      <c r="Q896" s="92"/>
      <c r="R896" s="92"/>
      <c r="S896" s="92"/>
      <c r="T896" s="93"/>
      <c r="U896" s="39"/>
      <c r="V896" s="39"/>
      <c r="W896" s="39"/>
      <c r="X896" s="39"/>
      <c r="Y896" s="39"/>
      <c r="Z896" s="39"/>
      <c r="AA896" s="39"/>
      <c r="AB896" s="39"/>
      <c r="AC896" s="39"/>
      <c r="AD896" s="39"/>
      <c r="AE896" s="39"/>
      <c r="AT896" s="18" t="s">
        <v>474</v>
      </c>
      <c r="AU896" s="18" t="s">
        <v>85</v>
      </c>
    </row>
    <row r="897" s="2" customFormat="1" ht="33" customHeight="1">
      <c r="A897" s="39"/>
      <c r="B897" s="40"/>
      <c r="C897" s="229" t="s">
        <v>3173</v>
      </c>
      <c r="D897" s="229" t="s">
        <v>205</v>
      </c>
      <c r="E897" s="230" t="s">
        <v>3174</v>
      </c>
      <c r="F897" s="231" t="s">
        <v>3175</v>
      </c>
      <c r="G897" s="232" t="s">
        <v>797</v>
      </c>
      <c r="H897" s="233">
        <v>12</v>
      </c>
      <c r="I897" s="234"/>
      <c r="J897" s="235">
        <f>ROUND(I897*H897,2)</f>
        <v>0</v>
      </c>
      <c r="K897" s="236"/>
      <c r="L897" s="45"/>
      <c r="M897" s="237" t="s">
        <v>1</v>
      </c>
      <c r="N897" s="238" t="s">
        <v>41</v>
      </c>
      <c r="O897" s="92"/>
      <c r="P897" s="239">
        <f>O897*H897</f>
        <v>0</v>
      </c>
      <c r="Q897" s="239">
        <v>0</v>
      </c>
      <c r="R897" s="239">
        <f>Q897*H897</f>
        <v>0</v>
      </c>
      <c r="S897" s="239">
        <v>0</v>
      </c>
      <c r="T897" s="240">
        <f>S897*H897</f>
        <v>0</v>
      </c>
      <c r="U897" s="39"/>
      <c r="V897" s="39"/>
      <c r="W897" s="39"/>
      <c r="X897" s="39"/>
      <c r="Y897" s="39"/>
      <c r="Z897" s="39"/>
      <c r="AA897" s="39"/>
      <c r="AB897" s="39"/>
      <c r="AC897" s="39"/>
      <c r="AD897" s="39"/>
      <c r="AE897" s="39"/>
      <c r="AR897" s="241" t="s">
        <v>277</v>
      </c>
      <c r="AT897" s="241" t="s">
        <v>205</v>
      </c>
      <c r="AU897" s="241" t="s">
        <v>85</v>
      </c>
      <c r="AY897" s="18" t="s">
        <v>203</v>
      </c>
      <c r="BE897" s="242">
        <f>IF(N897="základní",J897,0)</f>
        <v>0</v>
      </c>
      <c r="BF897" s="242">
        <f>IF(N897="snížená",J897,0)</f>
        <v>0</v>
      </c>
      <c r="BG897" s="242">
        <f>IF(N897="zákl. přenesená",J897,0)</f>
        <v>0</v>
      </c>
      <c r="BH897" s="242">
        <f>IF(N897="sníž. přenesená",J897,0)</f>
        <v>0</v>
      </c>
      <c r="BI897" s="242">
        <f>IF(N897="nulová",J897,0)</f>
        <v>0</v>
      </c>
      <c r="BJ897" s="18" t="s">
        <v>83</v>
      </c>
      <c r="BK897" s="242">
        <f>ROUND(I897*H897,2)</f>
        <v>0</v>
      </c>
      <c r="BL897" s="18" t="s">
        <v>277</v>
      </c>
      <c r="BM897" s="241" t="s">
        <v>3176</v>
      </c>
    </row>
    <row r="898" s="2" customFormat="1">
      <c r="A898" s="39"/>
      <c r="B898" s="40"/>
      <c r="C898" s="41"/>
      <c r="D898" s="245" t="s">
        <v>474</v>
      </c>
      <c r="E898" s="41"/>
      <c r="F898" s="276" t="s">
        <v>978</v>
      </c>
      <c r="G898" s="41"/>
      <c r="H898" s="41"/>
      <c r="I898" s="277"/>
      <c r="J898" s="41"/>
      <c r="K898" s="41"/>
      <c r="L898" s="45"/>
      <c r="M898" s="278"/>
      <c r="N898" s="279"/>
      <c r="O898" s="92"/>
      <c r="P898" s="92"/>
      <c r="Q898" s="92"/>
      <c r="R898" s="92"/>
      <c r="S898" s="92"/>
      <c r="T898" s="93"/>
      <c r="U898" s="39"/>
      <c r="V898" s="39"/>
      <c r="W898" s="39"/>
      <c r="X898" s="39"/>
      <c r="Y898" s="39"/>
      <c r="Z898" s="39"/>
      <c r="AA898" s="39"/>
      <c r="AB898" s="39"/>
      <c r="AC898" s="39"/>
      <c r="AD898" s="39"/>
      <c r="AE898" s="39"/>
      <c r="AT898" s="18" t="s">
        <v>474</v>
      </c>
      <c r="AU898" s="18" t="s">
        <v>85</v>
      </c>
    </row>
    <row r="899" s="2" customFormat="1" ht="24.15" customHeight="1">
      <c r="A899" s="39"/>
      <c r="B899" s="40"/>
      <c r="C899" s="229" t="s">
        <v>1714</v>
      </c>
      <c r="D899" s="229" t="s">
        <v>205</v>
      </c>
      <c r="E899" s="230" t="s">
        <v>1069</v>
      </c>
      <c r="F899" s="231" t="s">
        <v>3177</v>
      </c>
      <c r="G899" s="232" t="s">
        <v>960</v>
      </c>
      <c r="H899" s="233">
        <v>129</v>
      </c>
      <c r="I899" s="234"/>
      <c r="J899" s="235">
        <f>ROUND(I899*H899,2)</f>
        <v>0</v>
      </c>
      <c r="K899" s="236"/>
      <c r="L899" s="45"/>
      <c r="M899" s="237" t="s">
        <v>1</v>
      </c>
      <c r="N899" s="238" t="s">
        <v>41</v>
      </c>
      <c r="O899" s="92"/>
      <c r="P899" s="239">
        <f>O899*H899</f>
        <v>0</v>
      </c>
      <c r="Q899" s="239">
        <v>0</v>
      </c>
      <c r="R899" s="239">
        <f>Q899*H899</f>
        <v>0</v>
      </c>
      <c r="S899" s="239">
        <v>0</v>
      </c>
      <c r="T899" s="240">
        <f>S899*H899</f>
        <v>0</v>
      </c>
      <c r="U899" s="39"/>
      <c r="V899" s="39"/>
      <c r="W899" s="39"/>
      <c r="X899" s="39"/>
      <c r="Y899" s="39"/>
      <c r="Z899" s="39"/>
      <c r="AA899" s="39"/>
      <c r="AB899" s="39"/>
      <c r="AC899" s="39"/>
      <c r="AD899" s="39"/>
      <c r="AE899" s="39"/>
      <c r="AR899" s="241" t="s">
        <v>277</v>
      </c>
      <c r="AT899" s="241" t="s">
        <v>205</v>
      </c>
      <c r="AU899" s="241" t="s">
        <v>85</v>
      </c>
      <c r="AY899" s="18" t="s">
        <v>203</v>
      </c>
      <c r="BE899" s="242">
        <f>IF(N899="základní",J899,0)</f>
        <v>0</v>
      </c>
      <c r="BF899" s="242">
        <f>IF(N899="snížená",J899,0)</f>
        <v>0</v>
      </c>
      <c r="BG899" s="242">
        <f>IF(N899="zákl. přenesená",J899,0)</f>
        <v>0</v>
      </c>
      <c r="BH899" s="242">
        <f>IF(N899="sníž. přenesená",J899,0)</f>
        <v>0</v>
      </c>
      <c r="BI899" s="242">
        <f>IF(N899="nulová",J899,0)</f>
        <v>0</v>
      </c>
      <c r="BJ899" s="18" t="s">
        <v>83</v>
      </c>
      <c r="BK899" s="242">
        <f>ROUND(I899*H899,2)</f>
        <v>0</v>
      </c>
      <c r="BL899" s="18" t="s">
        <v>277</v>
      </c>
      <c r="BM899" s="241" t="s">
        <v>3178</v>
      </c>
    </row>
    <row r="900" s="2" customFormat="1">
      <c r="A900" s="39"/>
      <c r="B900" s="40"/>
      <c r="C900" s="41"/>
      <c r="D900" s="245" t="s">
        <v>474</v>
      </c>
      <c r="E900" s="41"/>
      <c r="F900" s="276" t="s">
        <v>978</v>
      </c>
      <c r="G900" s="41"/>
      <c r="H900" s="41"/>
      <c r="I900" s="277"/>
      <c r="J900" s="41"/>
      <c r="K900" s="41"/>
      <c r="L900" s="45"/>
      <c r="M900" s="278"/>
      <c r="N900" s="279"/>
      <c r="O900" s="92"/>
      <c r="P900" s="92"/>
      <c r="Q900" s="92"/>
      <c r="R900" s="92"/>
      <c r="S900" s="92"/>
      <c r="T900" s="93"/>
      <c r="U900" s="39"/>
      <c r="V900" s="39"/>
      <c r="W900" s="39"/>
      <c r="X900" s="39"/>
      <c r="Y900" s="39"/>
      <c r="Z900" s="39"/>
      <c r="AA900" s="39"/>
      <c r="AB900" s="39"/>
      <c r="AC900" s="39"/>
      <c r="AD900" s="39"/>
      <c r="AE900" s="39"/>
      <c r="AT900" s="18" t="s">
        <v>474</v>
      </c>
      <c r="AU900" s="18" t="s">
        <v>85</v>
      </c>
    </row>
    <row r="901" s="2" customFormat="1" ht="24.15" customHeight="1">
      <c r="A901" s="39"/>
      <c r="B901" s="40"/>
      <c r="C901" s="229" t="s">
        <v>3179</v>
      </c>
      <c r="D901" s="229" t="s">
        <v>205</v>
      </c>
      <c r="E901" s="230" t="s">
        <v>1073</v>
      </c>
      <c r="F901" s="231" t="s">
        <v>3180</v>
      </c>
      <c r="G901" s="232" t="s">
        <v>960</v>
      </c>
      <c r="H901" s="233">
        <v>33.75</v>
      </c>
      <c r="I901" s="234"/>
      <c r="J901" s="235">
        <f>ROUND(I901*H901,2)</f>
        <v>0</v>
      </c>
      <c r="K901" s="236"/>
      <c r="L901" s="45"/>
      <c r="M901" s="237" t="s">
        <v>1</v>
      </c>
      <c r="N901" s="238" t="s">
        <v>41</v>
      </c>
      <c r="O901" s="92"/>
      <c r="P901" s="239">
        <f>O901*H901</f>
        <v>0</v>
      </c>
      <c r="Q901" s="239">
        <v>0</v>
      </c>
      <c r="R901" s="239">
        <f>Q901*H901</f>
        <v>0</v>
      </c>
      <c r="S901" s="239">
        <v>0</v>
      </c>
      <c r="T901" s="240">
        <f>S901*H901</f>
        <v>0</v>
      </c>
      <c r="U901" s="39"/>
      <c r="V901" s="39"/>
      <c r="W901" s="39"/>
      <c r="X901" s="39"/>
      <c r="Y901" s="39"/>
      <c r="Z901" s="39"/>
      <c r="AA901" s="39"/>
      <c r="AB901" s="39"/>
      <c r="AC901" s="39"/>
      <c r="AD901" s="39"/>
      <c r="AE901" s="39"/>
      <c r="AR901" s="241" t="s">
        <v>277</v>
      </c>
      <c r="AT901" s="241" t="s">
        <v>205</v>
      </c>
      <c r="AU901" s="241" t="s">
        <v>85</v>
      </c>
      <c r="AY901" s="18" t="s">
        <v>203</v>
      </c>
      <c r="BE901" s="242">
        <f>IF(N901="základní",J901,0)</f>
        <v>0</v>
      </c>
      <c r="BF901" s="242">
        <f>IF(N901="snížená",J901,0)</f>
        <v>0</v>
      </c>
      <c r="BG901" s="242">
        <f>IF(N901="zákl. přenesená",J901,0)</f>
        <v>0</v>
      </c>
      <c r="BH901" s="242">
        <f>IF(N901="sníž. přenesená",J901,0)</f>
        <v>0</v>
      </c>
      <c r="BI901" s="242">
        <f>IF(N901="nulová",J901,0)</f>
        <v>0</v>
      </c>
      <c r="BJ901" s="18" t="s">
        <v>83</v>
      </c>
      <c r="BK901" s="242">
        <f>ROUND(I901*H901,2)</f>
        <v>0</v>
      </c>
      <c r="BL901" s="18" t="s">
        <v>277</v>
      </c>
      <c r="BM901" s="241" t="s">
        <v>3181</v>
      </c>
    </row>
    <row r="902" s="2" customFormat="1">
      <c r="A902" s="39"/>
      <c r="B902" s="40"/>
      <c r="C902" s="41"/>
      <c r="D902" s="245" t="s">
        <v>474</v>
      </c>
      <c r="E902" s="41"/>
      <c r="F902" s="276" t="s">
        <v>978</v>
      </c>
      <c r="G902" s="41"/>
      <c r="H902" s="41"/>
      <c r="I902" s="277"/>
      <c r="J902" s="41"/>
      <c r="K902" s="41"/>
      <c r="L902" s="45"/>
      <c r="M902" s="278"/>
      <c r="N902" s="279"/>
      <c r="O902" s="92"/>
      <c r="P902" s="92"/>
      <c r="Q902" s="92"/>
      <c r="R902" s="92"/>
      <c r="S902" s="92"/>
      <c r="T902" s="93"/>
      <c r="U902" s="39"/>
      <c r="V902" s="39"/>
      <c r="W902" s="39"/>
      <c r="X902" s="39"/>
      <c r="Y902" s="39"/>
      <c r="Z902" s="39"/>
      <c r="AA902" s="39"/>
      <c r="AB902" s="39"/>
      <c r="AC902" s="39"/>
      <c r="AD902" s="39"/>
      <c r="AE902" s="39"/>
      <c r="AT902" s="18" t="s">
        <v>474</v>
      </c>
      <c r="AU902" s="18" t="s">
        <v>85</v>
      </c>
    </row>
    <row r="903" s="2" customFormat="1" ht="24.15" customHeight="1">
      <c r="A903" s="39"/>
      <c r="B903" s="40"/>
      <c r="C903" s="229" t="s">
        <v>469</v>
      </c>
      <c r="D903" s="229" t="s">
        <v>205</v>
      </c>
      <c r="E903" s="230" t="s">
        <v>1077</v>
      </c>
      <c r="F903" s="231" t="s">
        <v>3182</v>
      </c>
      <c r="G903" s="232" t="s">
        <v>960</v>
      </c>
      <c r="H903" s="233">
        <v>10</v>
      </c>
      <c r="I903" s="234"/>
      <c r="J903" s="235">
        <f>ROUND(I903*H903,2)</f>
        <v>0</v>
      </c>
      <c r="K903" s="236"/>
      <c r="L903" s="45"/>
      <c r="M903" s="237" t="s">
        <v>1</v>
      </c>
      <c r="N903" s="238" t="s">
        <v>41</v>
      </c>
      <c r="O903" s="92"/>
      <c r="P903" s="239">
        <f>O903*H903</f>
        <v>0</v>
      </c>
      <c r="Q903" s="239">
        <v>0</v>
      </c>
      <c r="R903" s="239">
        <f>Q903*H903</f>
        <v>0</v>
      </c>
      <c r="S903" s="239">
        <v>0</v>
      </c>
      <c r="T903" s="240">
        <f>S903*H903</f>
        <v>0</v>
      </c>
      <c r="U903" s="39"/>
      <c r="V903" s="39"/>
      <c r="W903" s="39"/>
      <c r="X903" s="39"/>
      <c r="Y903" s="39"/>
      <c r="Z903" s="39"/>
      <c r="AA903" s="39"/>
      <c r="AB903" s="39"/>
      <c r="AC903" s="39"/>
      <c r="AD903" s="39"/>
      <c r="AE903" s="39"/>
      <c r="AR903" s="241" t="s">
        <v>277</v>
      </c>
      <c r="AT903" s="241" t="s">
        <v>205</v>
      </c>
      <c r="AU903" s="241" t="s">
        <v>85</v>
      </c>
      <c r="AY903" s="18" t="s">
        <v>203</v>
      </c>
      <c r="BE903" s="242">
        <f>IF(N903="základní",J903,0)</f>
        <v>0</v>
      </c>
      <c r="BF903" s="242">
        <f>IF(N903="snížená",J903,0)</f>
        <v>0</v>
      </c>
      <c r="BG903" s="242">
        <f>IF(N903="zákl. přenesená",J903,0)</f>
        <v>0</v>
      </c>
      <c r="BH903" s="242">
        <f>IF(N903="sníž. přenesená",J903,0)</f>
        <v>0</v>
      </c>
      <c r="BI903" s="242">
        <f>IF(N903="nulová",J903,0)</f>
        <v>0</v>
      </c>
      <c r="BJ903" s="18" t="s">
        <v>83</v>
      </c>
      <c r="BK903" s="242">
        <f>ROUND(I903*H903,2)</f>
        <v>0</v>
      </c>
      <c r="BL903" s="18" t="s">
        <v>277</v>
      </c>
      <c r="BM903" s="241" t="s">
        <v>3183</v>
      </c>
    </row>
    <row r="904" s="2" customFormat="1">
      <c r="A904" s="39"/>
      <c r="B904" s="40"/>
      <c r="C904" s="41"/>
      <c r="D904" s="245" t="s">
        <v>474</v>
      </c>
      <c r="E904" s="41"/>
      <c r="F904" s="276" t="s">
        <v>978</v>
      </c>
      <c r="G904" s="41"/>
      <c r="H904" s="41"/>
      <c r="I904" s="277"/>
      <c r="J904" s="41"/>
      <c r="K904" s="41"/>
      <c r="L904" s="45"/>
      <c r="M904" s="278"/>
      <c r="N904" s="279"/>
      <c r="O904" s="92"/>
      <c r="P904" s="92"/>
      <c r="Q904" s="92"/>
      <c r="R904" s="92"/>
      <c r="S904" s="92"/>
      <c r="T904" s="93"/>
      <c r="U904" s="39"/>
      <c r="V904" s="39"/>
      <c r="W904" s="39"/>
      <c r="X904" s="39"/>
      <c r="Y904" s="39"/>
      <c r="Z904" s="39"/>
      <c r="AA904" s="39"/>
      <c r="AB904" s="39"/>
      <c r="AC904" s="39"/>
      <c r="AD904" s="39"/>
      <c r="AE904" s="39"/>
      <c r="AT904" s="18" t="s">
        <v>474</v>
      </c>
      <c r="AU904" s="18" t="s">
        <v>85</v>
      </c>
    </row>
    <row r="905" s="2" customFormat="1" ht="33" customHeight="1">
      <c r="A905" s="39"/>
      <c r="B905" s="40"/>
      <c r="C905" s="229" t="s">
        <v>3184</v>
      </c>
      <c r="D905" s="229" t="s">
        <v>205</v>
      </c>
      <c r="E905" s="230" t="s">
        <v>3185</v>
      </c>
      <c r="F905" s="231" t="s">
        <v>3186</v>
      </c>
      <c r="G905" s="232" t="s">
        <v>960</v>
      </c>
      <c r="H905" s="233">
        <v>477.25</v>
      </c>
      <c r="I905" s="234"/>
      <c r="J905" s="235">
        <f>ROUND(I905*H905,2)</f>
        <v>0</v>
      </c>
      <c r="K905" s="236"/>
      <c r="L905" s="45"/>
      <c r="M905" s="237" t="s">
        <v>1</v>
      </c>
      <c r="N905" s="238" t="s">
        <v>41</v>
      </c>
      <c r="O905" s="92"/>
      <c r="P905" s="239">
        <f>O905*H905</f>
        <v>0</v>
      </c>
      <c r="Q905" s="239">
        <v>0</v>
      </c>
      <c r="R905" s="239">
        <f>Q905*H905</f>
        <v>0</v>
      </c>
      <c r="S905" s="239">
        <v>0</v>
      </c>
      <c r="T905" s="240">
        <f>S905*H905</f>
        <v>0</v>
      </c>
      <c r="U905" s="39"/>
      <c r="V905" s="39"/>
      <c r="W905" s="39"/>
      <c r="X905" s="39"/>
      <c r="Y905" s="39"/>
      <c r="Z905" s="39"/>
      <c r="AA905" s="39"/>
      <c r="AB905" s="39"/>
      <c r="AC905" s="39"/>
      <c r="AD905" s="39"/>
      <c r="AE905" s="39"/>
      <c r="AR905" s="241" t="s">
        <v>277</v>
      </c>
      <c r="AT905" s="241" t="s">
        <v>205</v>
      </c>
      <c r="AU905" s="241" t="s">
        <v>85</v>
      </c>
      <c r="AY905" s="18" t="s">
        <v>203</v>
      </c>
      <c r="BE905" s="242">
        <f>IF(N905="základní",J905,0)</f>
        <v>0</v>
      </c>
      <c r="BF905" s="242">
        <f>IF(N905="snížená",J905,0)</f>
        <v>0</v>
      </c>
      <c r="BG905" s="242">
        <f>IF(N905="zákl. přenesená",J905,0)</f>
        <v>0</v>
      </c>
      <c r="BH905" s="242">
        <f>IF(N905="sníž. přenesená",J905,0)</f>
        <v>0</v>
      </c>
      <c r="BI905" s="242">
        <f>IF(N905="nulová",J905,0)</f>
        <v>0</v>
      </c>
      <c r="BJ905" s="18" t="s">
        <v>83</v>
      </c>
      <c r="BK905" s="242">
        <f>ROUND(I905*H905,2)</f>
        <v>0</v>
      </c>
      <c r="BL905" s="18" t="s">
        <v>277</v>
      </c>
      <c r="BM905" s="241" t="s">
        <v>3187</v>
      </c>
    </row>
    <row r="906" s="2" customFormat="1">
      <c r="A906" s="39"/>
      <c r="B906" s="40"/>
      <c r="C906" s="41"/>
      <c r="D906" s="245" t="s">
        <v>474</v>
      </c>
      <c r="E906" s="41"/>
      <c r="F906" s="276" t="s">
        <v>978</v>
      </c>
      <c r="G906" s="41"/>
      <c r="H906" s="41"/>
      <c r="I906" s="277"/>
      <c r="J906" s="41"/>
      <c r="K906" s="41"/>
      <c r="L906" s="45"/>
      <c r="M906" s="278"/>
      <c r="N906" s="279"/>
      <c r="O906" s="92"/>
      <c r="P906" s="92"/>
      <c r="Q906" s="92"/>
      <c r="R906" s="92"/>
      <c r="S906" s="92"/>
      <c r="T906" s="93"/>
      <c r="U906" s="39"/>
      <c r="V906" s="39"/>
      <c r="W906" s="39"/>
      <c r="X906" s="39"/>
      <c r="Y906" s="39"/>
      <c r="Z906" s="39"/>
      <c r="AA906" s="39"/>
      <c r="AB906" s="39"/>
      <c r="AC906" s="39"/>
      <c r="AD906" s="39"/>
      <c r="AE906" s="39"/>
      <c r="AT906" s="18" t="s">
        <v>474</v>
      </c>
      <c r="AU906" s="18" t="s">
        <v>85</v>
      </c>
    </row>
    <row r="907" s="2" customFormat="1" ht="24.15" customHeight="1">
      <c r="A907" s="39"/>
      <c r="B907" s="40"/>
      <c r="C907" s="229" t="s">
        <v>473</v>
      </c>
      <c r="D907" s="229" t="s">
        <v>205</v>
      </c>
      <c r="E907" s="230" t="s">
        <v>3188</v>
      </c>
      <c r="F907" s="231" t="s">
        <v>3189</v>
      </c>
      <c r="G907" s="232" t="s">
        <v>960</v>
      </c>
      <c r="H907" s="233">
        <v>61.524999999999999</v>
      </c>
      <c r="I907" s="234"/>
      <c r="J907" s="235">
        <f>ROUND(I907*H907,2)</f>
        <v>0</v>
      </c>
      <c r="K907" s="236"/>
      <c r="L907" s="45"/>
      <c r="M907" s="237" t="s">
        <v>1</v>
      </c>
      <c r="N907" s="238" t="s">
        <v>41</v>
      </c>
      <c r="O907" s="92"/>
      <c r="P907" s="239">
        <f>O907*H907</f>
        <v>0</v>
      </c>
      <c r="Q907" s="239">
        <v>0</v>
      </c>
      <c r="R907" s="239">
        <f>Q907*H907</f>
        <v>0</v>
      </c>
      <c r="S907" s="239">
        <v>0</v>
      </c>
      <c r="T907" s="240">
        <f>S907*H907</f>
        <v>0</v>
      </c>
      <c r="U907" s="39"/>
      <c r="V907" s="39"/>
      <c r="W907" s="39"/>
      <c r="X907" s="39"/>
      <c r="Y907" s="39"/>
      <c r="Z907" s="39"/>
      <c r="AA907" s="39"/>
      <c r="AB907" s="39"/>
      <c r="AC907" s="39"/>
      <c r="AD907" s="39"/>
      <c r="AE907" s="39"/>
      <c r="AR907" s="241" t="s">
        <v>277</v>
      </c>
      <c r="AT907" s="241" t="s">
        <v>205</v>
      </c>
      <c r="AU907" s="241" t="s">
        <v>85</v>
      </c>
      <c r="AY907" s="18" t="s">
        <v>203</v>
      </c>
      <c r="BE907" s="242">
        <f>IF(N907="základní",J907,0)</f>
        <v>0</v>
      </c>
      <c r="BF907" s="242">
        <f>IF(N907="snížená",J907,0)</f>
        <v>0</v>
      </c>
      <c r="BG907" s="242">
        <f>IF(N907="zákl. přenesená",J907,0)</f>
        <v>0</v>
      </c>
      <c r="BH907" s="242">
        <f>IF(N907="sníž. přenesená",J907,0)</f>
        <v>0</v>
      </c>
      <c r="BI907" s="242">
        <f>IF(N907="nulová",J907,0)</f>
        <v>0</v>
      </c>
      <c r="BJ907" s="18" t="s">
        <v>83</v>
      </c>
      <c r="BK907" s="242">
        <f>ROUND(I907*H907,2)</f>
        <v>0</v>
      </c>
      <c r="BL907" s="18" t="s">
        <v>277</v>
      </c>
      <c r="BM907" s="241" t="s">
        <v>3190</v>
      </c>
    </row>
    <row r="908" s="2" customFormat="1">
      <c r="A908" s="39"/>
      <c r="B908" s="40"/>
      <c r="C908" s="41"/>
      <c r="D908" s="245" t="s">
        <v>474</v>
      </c>
      <c r="E908" s="41"/>
      <c r="F908" s="276" t="s">
        <v>978</v>
      </c>
      <c r="G908" s="41"/>
      <c r="H908" s="41"/>
      <c r="I908" s="277"/>
      <c r="J908" s="41"/>
      <c r="K908" s="41"/>
      <c r="L908" s="45"/>
      <c r="M908" s="278"/>
      <c r="N908" s="279"/>
      <c r="O908" s="92"/>
      <c r="P908" s="92"/>
      <c r="Q908" s="92"/>
      <c r="R908" s="92"/>
      <c r="S908" s="92"/>
      <c r="T908" s="93"/>
      <c r="U908" s="39"/>
      <c r="V908" s="39"/>
      <c r="W908" s="39"/>
      <c r="X908" s="39"/>
      <c r="Y908" s="39"/>
      <c r="Z908" s="39"/>
      <c r="AA908" s="39"/>
      <c r="AB908" s="39"/>
      <c r="AC908" s="39"/>
      <c r="AD908" s="39"/>
      <c r="AE908" s="39"/>
      <c r="AT908" s="18" t="s">
        <v>474</v>
      </c>
      <c r="AU908" s="18" t="s">
        <v>85</v>
      </c>
    </row>
    <row r="909" s="2" customFormat="1" ht="33" customHeight="1">
      <c r="A909" s="39"/>
      <c r="B909" s="40"/>
      <c r="C909" s="229" t="s">
        <v>3191</v>
      </c>
      <c r="D909" s="229" t="s">
        <v>205</v>
      </c>
      <c r="E909" s="230" t="s">
        <v>3192</v>
      </c>
      <c r="F909" s="231" t="s">
        <v>3193</v>
      </c>
      <c r="G909" s="232" t="s">
        <v>960</v>
      </c>
      <c r="H909" s="233">
        <v>151.80000000000001</v>
      </c>
      <c r="I909" s="234"/>
      <c r="J909" s="235">
        <f>ROUND(I909*H909,2)</f>
        <v>0</v>
      </c>
      <c r="K909" s="236"/>
      <c r="L909" s="45"/>
      <c r="M909" s="237" t="s">
        <v>1</v>
      </c>
      <c r="N909" s="238" t="s">
        <v>41</v>
      </c>
      <c r="O909" s="92"/>
      <c r="P909" s="239">
        <f>O909*H909</f>
        <v>0</v>
      </c>
      <c r="Q909" s="239">
        <v>0</v>
      </c>
      <c r="R909" s="239">
        <f>Q909*H909</f>
        <v>0</v>
      </c>
      <c r="S909" s="239">
        <v>0</v>
      </c>
      <c r="T909" s="240">
        <f>S909*H909</f>
        <v>0</v>
      </c>
      <c r="U909" s="39"/>
      <c r="V909" s="39"/>
      <c r="W909" s="39"/>
      <c r="X909" s="39"/>
      <c r="Y909" s="39"/>
      <c r="Z909" s="39"/>
      <c r="AA909" s="39"/>
      <c r="AB909" s="39"/>
      <c r="AC909" s="39"/>
      <c r="AD909" s="39"/>
      <c r="AE909" s="39"/>
      <c r="AR909" s="241" t="s">
        <v>277</v>
      </c>
      <c r="AT909" s="241" t="s">
        <v>205</v>
      </c>
      <c r="AU909" s="241" t="s">
        <v>85</v>
      </c>
      <c r="AY909" s="18" t="s">
        <v>203</v>
      </c>
      <c r="BE909" s="242">
        <f>IF(N909="základní",J909,0)</f>
        <v>0</v>
      </c>
      <c r="BF909" s="242">
        <f>IF(N909="snížená",J909,0)</f>
        <v>0</v>
      </c>
      <c r="BG909" s="242">
        <f>IF(N909="zákl. přenesená",J909,0)</f>
        <v>0</v>
      </c>
      <c r="BH909" s="242">
        <f>IF(N909="sníž. přenesená",J909,0)</f>
        <v>0</v>
      </c>
      <c r="BI909" s="242">
        <f>IF(N909="nulová",J909,0)</f>
        <v>0</v>
      </c>
      <c r="BJ909" s="18" t="s">
        <v>83</v>
      </c>
      <c r="BK909" s="242">
        <f>ROUND(I909*H909,2)</f>
        <v>0</v>
      </c>
      <c r="BL909" s="18" t="s">
        <v>277</v>
      </c>
      <c r="BM909" s="241" t="s">
        <v>3194</v>
      </c>
    </row>
    <row r="910" s="2" customFormat="1">
      <c r="A910" s="39"/>
      <c r="B910" s="40"/>
      <c r="C910" s="41"/>
      <c r="D910" s="245" t="s">
        <v>474</v>
      </c>
      <c r="E910" s="41"/>
      <c r="F910" s="276" t="s">
        <v>978</v>
      </c>
      <c r="G910" s="41"/>
      <c r="H910" s="41"/>
      <c r="I910" s="277"/>
      <c r="J910" s="41"/>
      <c r="K910" s="41"/>
      <c r="L910" s="45"/>
      <c r="M910" s="278"/>
      <c r="N910" s="279"/>
      <c r="O910" s="92"/>
      <c r="P910" s="92"/>
      <c r="Q910" s="92"/>
      <c r="R910" s="92"/>
      <c r="S910" s="92"/>
      <c r="T910" s="93"/>
      <c r="U910" s="39"/>
      <c r="V910" s="39"/>
      <c r="W910" s="39"/>
      <c r="X910" s="39"/>
      <c r="Y910" s="39"/>
      <c r="Z910" s="39"/>
      <c r="AA910" s="39"/>
      <c r="AB910" s="39"/>
      <c r="AC910" s="39"/>
      <c r="AD910" s="39"/>
      <c r="AE910" s="39"/>
      <c r="AT910" s="18" t="s">
        <v>474</v>
      </c>
      <c r="AU910" s="18" t="s">
        <v>85</v>
      </c>
    </row>
    <row r="911" s="2" customFormat="1" ht="24.15" customHeight="1">
      <c r="A911" s="39"/>
      <c r="B911" s="40"/>
      <c r="C911" s="229" t="s">
        <v>480</v>
      </c>
      <c r="D911" s="229" t="s">
        <v>205</v>
      </c>
      <c r="E911" s="230" t="s">
        <v>3195</v>
      </c>
      <c r="F911" s="231" t="s">
        <v>3196</v>
      </c>
      <c r="G911" s="232" t="s">
        <v>336</v>
      </c>
      <c r="H911" s="233">
        <v>7.0999999999999996</v>
      </c>
      <c r="I911" s="234"/>
      <c r="J911" s="235">
        <f>ROUND(I911*H911,2)</f>
        <v>0</v>
      </c>
      <c r="K911" s="236"/>
      <c r="L911" s="45"/>
      <c r="M911" s="237" t="s">
        <v>1</v>
      </c>
      <c r="N911" s="238" t="s">
        <v>41</v>
      </c>
      <c r="O911" s="92"/>
      <c r="P911" s="239">
        <f>O911*H911</f>
        <v>0</v>
      </c>
      <c r="Q911" s="239">
        <v>0</v>
      </c>
      <c r="R911" s="239">
        <f>Q911*H911</f>
        <v>0</v>
      </c>
      <c r="S911" s="239">
        <v>0</v>
      </c>
      <c r="T911" s="240">
        <f>S911*H911</f>
        <v>0</v>
      </c>
      <c r="U911" s="39"/>
      <c r="V911" s="39"/>
      <c r="W911" s="39"/>
      <c r="X911" s="39"/>
      <c r="Y911" s="39"/>
      <c r="Z911" s="39"/>
      <c r="AA911" s="39"/>
      <c r="AB911" s="39"/>
      <c r="AC911" s="39"/>
      <c r="AD911" s="39"/>
      <c r="AE911" s="39"/>
      <c r="AR911" s="241" t="s">
        <v>277</v>
      </c>
      <c r="AT911" s="241" t="s">
        <v>205</v>
      </c>
      <c r="AU911" s="241" t="s">
        <v>85</v>
      </c>
      <c r="AY911" s="18" t="s">
        <v>203</v>
      </c>
      <c r="BE911" s="242">
        <f>IF(N911="základní",J911,0)</f>
        <v>0</v>
      </c>
      <c r="BF911" s="242">
        <f>IF(N911="snížená",J911,0)</f>
        <v>0</v>
      </c>
      <c r="BG911" s="242">
        <f>IF(N911="zákl. přenesená",J911,0)</f>
        <v>0</v>
      </c>
      <c r="BH911" s="242">
        <f>IF(N911="sníž. přenesená",J911,0)</f>
        <v>0</v>
      </c>
      <c r="BI911" s="242">
        <f>IF(N911="nulová",J911,0)</f>
        <v>0</v>
      </c>
      <c r="BJ911" s="18" t="s">
        <v>83</v>
      </c>
      <c r="BK911" s="242">
        <f>ROUND(I911*H911,2)</f>
        <v>0</v>
      </c>
      <c r="BL911" s="18" t="s">
        <v>277</v>
      </c>
      <c r="BM911" s="241" t="s">
        <v>3197</v>
      </c>
    </row>
    <row r="912" s="2" customFormat="1">
      <c r="A912" s="39"/>
      <c r="B912" s="40"/>
      <c r="C912" s="41"/>
      <c r="D912" s="245" t="s">
        <v>474</v>
      </c>
      <c r="E912" s="41"/>
      <c r="F912" s="276" t="s">
        <v>978</v>
      </c>
      <c r="G912" s="41"/>
      <c r="H912" s="41"/>
      <c r="I912" s="277"/>
      <c r="J912" s="41"/>
      <c r="K912" s="41"/>
      <c r="L912" s="45"/>
      <c r="M912" s="278"/>
      <c r="N912" s="279"/>
      <c r="O912" s="92"/>
      <c r="P912" s="92"/>
      <c r="Q912" s="92"/>
      <c r="R912" s="92"/>
      <c r="S912" s="92"/>
      <c r="T912" s="93"/>
      <c r="U912" s="39"/>
      <c r="V912" s="39"/>
      <c r="W912" s="39"/>
      <c r="X912" s="39"/>
      <c r="Y912" s="39"/>
      <c r="Z912" s="39"/>
      <c r="AA912" s="39"/>
      <c r="AB912" s="39"/>
      <c r="AC912" s="39"/>
      <c r="AD912" s="39"/>
      <c r="AE912" s="39"/>
      <c r="AT912" s="18" t="s">
        <v>474</v>
      </c>
      <c r="AU912" s="18" t="s">
        <v>85</v>
      </c>
    </row>
    <row r="913" s="2" customFormat="1" ht="24.15" customHeight="1">
      <c r="A913" s="39"/>
      <c r="B913" s="40"/>
      <c r="C913" s="229" t="s">
        <v>3198</v>
      </c>
      <c r="D913" s="229" t="s">
        <v>205</v>
      </c>
      <c r="E913" s="230" t="s">
        <v>3199</v>
      </c>
      <c r="F913" s="231" t="s">
        <v>3200</v>
      </c>
      <c r="G913" s="232" t="s">
        <v>336</v>
      </c>
      <c r="H913" s="233">
        <v>6.0999999999999996</v>
      </c>
      <c r="I913" s="234"/>
      <c r="J913" s="235">
        <f>ROUND(I913*H913,2)</f>
        <v>0</v>
      </c>
      <c r="K913" s="236"/>
      <c r="L913" s="45"/>
      <c r="M913" s="237" t="s">
        <v>1</v>
      </c>
      <c r="N913" s="238" t="s">
        <v>41</v>
      </c>
      <c r="O913" s="92"/>
      <c r="P913" s="239">
        <f>O913*H913</f>
        <v>0</v>
      </c>
      <c r="Q913" s="239">
        <v>0</v>
      </c>
      <c r="R913" s="239">
        <f>Q913*H913</f>
        <v>0</v>
      </c>
      <c r="S913" s="239">
        <v>0</v>
      </c>
      <c r="T913" s="240">
        <f>S913*H913</f>
        <v>0</v>
      </c>
      <c r="U913" s="39"/>
      <c r="V913" s="39"/>
      <c r="W913" s="39"/>
      <c r="X913" s="39"/>
      <c r="Y913" s="39"/>
      <c r="Z913" s="39"/>
      <c r="AA913" s="39"/>
      <c r="AB913" s="39"/>
      <c r="AC913" s="39"/>
      <c r="AD913" s="39"/>
      <c r="AE913" s="39"/>
      <c r="AR913" s="241" t="s">
        <v>277</v>
      </c>
      <c r="AT913" s="241" t="s">
        <v>205</v>
      </c>
      <c r="AU913" s="241" t="s">
        <v>85</v>
      </c>
      <c r="AY913" s="18" t="s">
        <v>203</v>
      </c>
      <c r="BE913" s="242">
        <f>IF(N913="základní",J913,0)</f>
        <v>0</v>
      </c>
      <c r="BF913" s="242">
        <f>IF(N913="snížená",J913,0)</f>
        <v>0</v>
      </c>
      <c r="BG913" s="242">
        <f>IF(N913="zákl. přenesená",J913,0)</f>
        <v>0</v>
      </c>
      <c r="BH913" s="242">
        <f>IF(N913="sníž. přenesená",J913,0)</f>
        <v>0</v>
      </c>
      <c r="BI913" s="242">
        <f>IF(N913="nulová",J913,0)</f>
        <v>0</v>
      </c>
      <c r="BJ913" s="18" t="s">
        <v>83</v>
      </c>
      <c r="BK913" s="242">
        <f>ROUND(I913*H913,2)</f>
        <v>0</v>
      </c>
      <c r="BL913" s="18" t="s">
        <v>277</v>
      </c>
      <c r="BM913" s="241" t="s">
        <v>3201</v>
      </c>
    </row>
    <row r="914" s="2" customFormat="1">
      <c r="A914" s="39"/>
      <c r="B914" s="40"/>
      <c r="C914" s="41"/>
      <c r="D914" s="245" t="s">
        <v>474</v>
      </c>
      <c r="E914" s="41"/>
      <c r="F914" s="276" t="s">
        <v>978</v>
      </c>
      <c r="G914" s="41"/>
      <c r="H914" s="41"/>
      <c r="I914" s="277"/>
      <c r="J914" s="41"/>
      <c r="K914" s="41"/>
      <c r="L914" s="45"/>
      <c r="M914" s="278"/>
      <c r="N914" s="279"/>
      <c r="O914" s="92"/>
      <c r="P914" s="92"/>
      <c r="Q914" s="92"/>
      <c r="R914" s="92"/>
      <c r="S914" s="92"/>
      <c r="T914" s="93"/>
      <c r="U914" s="39"/>
      <c r="V914" s="39"/>
      <c r="W914" s="39"/>
      <c r="X914" s="39"/>
      <c r="Y914" s="39"/>
      <c r="Z914" s="39"/>
      <c r="AA914" s="39"/>
      <c r="AB914" s="39"/>
      <c r="AC914" s="39"/>
      <c r="AD914" s="39"/>
      <c r="AE914" s="39"/>
      <c r="AT914" s="18" t="s">
        <v>474</v>
      </c>
      <c r="AU914" s="18" t="s">
        <v>85</v>
      </c>
    </row>
    <row r="915" s="2" customFormat="1" ht="24.15" customHeight="1">
      <c r="A915" s="39"/>
      <c r="B915" s="40"/>
      <c r="C915" s="229" t="s">
        <v>485</v>
      </c>
      <c r="D915" s="229" t="s">
        <v>205</v>
      </c>
      <c r="E915" s="230" t="s">
        <v>3202</v>
      </c>
      <c r="F915" s="231" t="s">
        <v>3203</v>
      </c>
      <c r="G915" s="232" t="s">
        <v>336</v>
      </c>
      <c r="H915" s="233">
        <v>8.3000000000000007</v>
      </c>
      <c r="I915" s="234"/>
      <c r="J915" s="235">
        <f>ROUND(I915*H915,2)</f>
        <v>0</v>
      </c>
      <c r="K915" s="236"/>
      <c r="L915" s="45"/>
      <c r="M915" s="237" t="s">
        <v>1</v>
      </c>
      <c r="N915" s="238" t="s">
        <v>41</v>
      </c>
      <c r="O915" s="92"/>
      <c r="P915" s="239">
        <f>O915*H915</f>
        <v>0</v>
      </c>
      <c r="Q915" s="239">
        <v>0</v>
      </c>
      <c r="R915" s="239">
        <f>Q915*H915</f>
        <v>0</v>
      </c>
      <c r="S915" s="239">
        <v>0</v>
      </c>
      <c r="T915" s="240">
        <f>S915*H915</f>
        <v>0</v>
      </c>
      <c r="U915" s="39"/>
      <c r="V915" s="39"/>
      <c r="W915" s="39"/>
      <c r="X915" s="39"/>
      <c r="Y915" s="39"/>
      <c r="Z915" s="39"/>
      <c r="AA915" s="39"/>
      <c r="AB915" s="39"/>
      <c r="AC915" s="39"/>
      <c r="AD915" s="39"/>
      <c r="AE915" s="39"/>
      <c r="AR915" s="241" t="s">
        <v>277</v>
      </c>
      <c r="AT915" s="241" t="s">
        <v>205</v>
      </c>
      <c r="AU915" s="241" t="s">
        <v>85</v>
      </c>
      <c r="AY915" s="18" t="s">
        <v>203</v>
      </c>
      <c r="BE915" s="242">
        <f>IF(N915="základní",J915,0)</f>
        <v>0</v>
      </c>
      <c r="BF915" s="242">
        <f>IF(N915="snížená",J915,0)</f>
        <v>0</v>
      </c>
      <c r="BG915" s="242">
        <f>IF(N915="zákl. přenesená",J915,0)</f>
        <v>0</v>
      </c>
      <c r="BH915" s="242">
        <f>IF(N915="sníž. přenesená",J915,0)</f>
        <v>0</v>
      </c>
      <c r="BI915" s="242">
        <f>IF(N915="nulová",J915,0)</f>
        <v>0</v>
      </c>
      <c r="BJ915" s="18" t="s">
        <v>83</v>
      </c>
      <c r="BK915" s="242">
        <f>ROUND(I915*H915,2)</f>
        <v>0</v>
      </c>
      <c r="BL915" s="18" t="s">
        <v>277</v>
      </c>
      <c r="BM915" s="241" t="s">
        <v>3204</v>
      </c>
    </row>
    <row r="916" s="2" customFormat="1">
      <c r="A916" s="39"/>
      <c r="B916" s="40"/>
      <c r="C916" s="41"/>
      <c r="D916" s="245" t="s">
        <v>474</v>
      </c>
      <c r="E916" s="41"/>
      <c r="F916" s="276" t="s">
        <v>978</v>
      </c>
      <c r="G916" s="41"/>
      <c r="H916" s="41"/>
      <c r="I916" s="277"/>
      <c r="J916" s="41"/>
      <c r="K916" s="41"/>
      <c r="L916" s="45"/>
      <c r="M916" s="278"/>
      <c r="N916" s="279"/>
      <c r="O916" s="92"/>
      <c r="P916" s="92"/>
      <c r="Q916" s="92"/>
      <c r="R916" s="92"/>
      <c r="S916" s="92"/>
      <c r="T916" s="93"/>
      <c r="U916" s="39"/>
      <c r="V916" s="39"/>
      <c r="W916" s="39"/>
      <c r="X916" s="39"/>
      <c r="Y916" s="39"/>
      <c r="Z916" s="39"/>
      <c r="AA916" s="39"/>
      <c r="AB916" s="39"/>
      <c r="AC916" s="39"/>
      <c r="AD916" s="39"/>
      <c r="AE916" s="39"/>
      <c r="AT916" s="18" t="s">
        <v>474</v>
      </c>
      <c r="AU916" s="18" t="s">
        <v>85</v>
      </c>
    </row>
    <row r="917" s="2" customFormat="1" ht="24.15" customHeight="1">
      <c r="A917" s="39"/>
      <c r="B917" s="40"/>
      <c r="C917" s="229" t="s">
        <v>3205</v>
      </c>
      <c r="D917" s="229" t="s">
        <v>205</v>
      </c>
      <c r="E917" s="230" t="s">
        <v>3206</v>
      </c>
      <c r="F917" s="231" t="s">
        <v>3207</v>
      </c>
      <c r="G917" s="232" t="s">
        <v>336</v>
      </c>
      <c r="H917" s="233">
        <v>15.800000000000001</v>
      </c>
      <c r="I917" s="234"/>
      <c r="J917" s="235">
        <f>ROUND(I917*H917,2)</f>
        <v>0</v>
      </c>
      <c r="K917" s="236"/>
      <c r="L917" s="45"/>
      <c r="M917" s="237" t="s">
        <v>1</v>
      </c>
      <c r="N917" s="238" t="s">
        <v>41</v>
      </c>
      <c r="O917" s="92"/>
      <c r="P917" s="239">
        <f>O917*H917</f>
        <v>0</v>
      </c>
      <c r="Q917" s="239">
        <v>0</v>
      </c>
      <c r="R917" s="239">
        <f>Q917*H917</f>
        <v>0</v>
      </c>
      <c r="S917" s="239">
        <v>0</v>
      </c>
      <c r="T917" s="240">
        <f>S917*H917</f>
        <v>0</v>
      </c>
      <c r="U917" s="39"/>
      <c r="V917" s="39"/>
      <c r="W917" s="39"/>
      <c r="X917" s="39"/>
      <c r="Y917" s="39"/>
      <c r="Z917" s="39"/>
      <c r="AA917" s="39"/>
      <c r="AB917" s="39"/>
      <c r="AC917" s="39"/>
      <c r="AD917" s="39"/>
      <c r="AE917" s="39"/>
      <c r="AR917" s="241" t="s">
        <v>277</v>
      </c>
      <c r="AT917" s="241" t="s">
        <v>205</v>
      </c>
      <c r="AU917" s="241" t="s">
        <v>85</v>
      </c>
      <c r="AY917" s="18" t="s">
        <v>203</v>
      </c>
      <c r="BE917" s="242">
        <f>IF(N917="základní",J917,0)</f>
        <v>0</v>
      </c>
      <c r="BF917" s="242">
        <f>IF(N917="snížená",J917,0)</f>
        <v>0</v>
      </c>
      <c r="BG917" s="242">
        <f>IF(N917="zákl. přenesená",J917,0)</f>
        <v>0</v>
      </c>
      <c r="BH917" s="242">
        <f>IF(N917="sníž. přenesená",J917,0)</f>
        <v>0</v>
      </c>
      <c r="BI917" s="242">
        <f>IF(N917="nulová",J917,0)</f>
        <v>0</v>
      </c>
      <c r="BJ917" s="18" t="s">
        <v>83</v>
      </c>
      <c r="BK917" s="242">
        <f>ROUND(I917*H917,2)</f>
        <v>0</v>
      </c>
      <c r="BL917" s="18" t="s">
        <v>277</v>
      </c>
      <c r="BM917" s="241" t="s">
        <v>3208</v>
      </c>
    </row>
    <row r="918" s="2" customFormat="1">
      <c r="A918" s="39"/>
      <c r="B918" s="40"/>
      <c r="C918" s="41"/>
      <c r="D918" s="245" t="s">
        <v>474</v>
      </c>
      <c r="E918" s="41"/>
      <c r="F918" s="276" t="s">
        <v>978</v>
      </c>
      <c r="G918" s="41"/>
      <c r="H918" s="41"/>
      <c r="I918" s="277"/>
      <c r="J918" s="41"/>
      <c r="K918" s="41"/>
      <c r="L918" s="45"/>
      <c r="M918" s="278"/>
      <c r="N918" s="279"/>
      <c r="O918" s="92"/>
      <c r="P918" s="92"/>
      <c r="Q918" s="92"/>
      <c r="R918" s="92"/>
      <c r="S918" s="92"/>
      <c r="T918" s="93"/>
      <c r="U918" s="39"/>
      <c r="V918" s="39"/>
      <c r="W918" s="39"/>
      <c r="X918" s="39"/>
      <c r="Y918" s="39"/>
      <c r="Z918" s="39"/>
      <c r="AA918" s="39"/>
      <c r="AB918" s="39"/>
      <c r="AC918" s="39"/>
      <c r="AD918" s="39"/>
      <c r="AE918" s="39"/>
      <c r="AT918" s="18" t="s">
        <v>474</v>
      </c>
      <c r="AU918" s="18" t="s">
        <v>85</v>
      </c>
    </row>
    <row r="919" s="2" customFormat="1" ht="24.15" customHeight="1">
      <c r="A919" s="39"/>
      <c r="B919" s="40"/>
      <c r="C919" s="229" t="s">
        <v>491</v>
      </c>
      <c r="D919" s="229" t="s">
        <v>205</v>
      </c>
      <c r="E919" s="230" t="s">
        <v>3209</v>
      </c>
      <c r="F919" s="231" t="s">
        <v>3210</v>
      </c>
      <c r="G919" s="232" t="s">
        <v>336</v>
      </c>
      <c r="H919" s="233">
        <v>8</v>
      </c>
      <c r="I919" s="234"/>
      <c r="J919" s="235">
        <f>ROUND(I919*H919,2)</f>
        <v>0</v>
      </c>
      <c r="K919" s="236"/>
      <c r="L919" s="45"/>
      <c r="M919" s="237" t="s">
        <v>1</v>
      </c>
      <c r="N919" s="238" t="s">
        <v>41</v>
      </c>
      <c r="O919" s="92"/>
      <c r="P919" s="239">
        <f>O919*H919</f>
        <v>0</v>
      </c>
      <c r="Q919" s="239">
        <v>0</v>
      </c>
      <c r="R919" s="239">
        <f>Q919*H919</f>
        <v>0</v>
      </c>
      <c r="S919" s="239">
        <v>0</v>
      </c>
      <c r="T919" s="240">
        <f>S919*H919</f>
        <v>0</v>
      </c>
      <c r="U919" s="39"/>
      <c r="V919" s="39"/>
      <c r="W919" s="39"/>
      <c r="X919" s="39"/>
      <c r="Y919" s="39"/>
      <c r="Z919" s="39"/>
      <c r="AA919" s="39"/>
      <c r="AB919" s="39"/>
      <c r="AC919" s="39"/>
      <c r="AD919" s="39"/>
      <c r="AE919" s="39"/>
      <c r="AR919" s="241" t="s">
        <v>277</v>
      </c>
      <c r="AT919" s="241" t="s">
        <v>205</v>
      </c>
      <c r="AU919" s="241" t="s">
        <v>85</v>
      </c>
      <c r="AY919" s="18" t="s">
        <v>203</v>
      </c>
      <c r="BE919" s="242">
        <f>IF(N919="základní",J919,0)</f>
        <v>0</v>
      </c>
      <c r="BF919" s="242">
        <f>IF(N919="snížená",J919,0)</f>
        <v>0</v>
      </c>
      <c r="BG919" s="242">
        <f>IF(N919="zákl. přenesená",J919,0)</f>
        <v>0</v>
      </c>
      <c r="BH919" s="242">
        <f>IF(N919="sníž. přenesená",J919,0)</f>
        <v>0</v>
      </c>
      <c r="BI919" s="242">
        <f>IF(N919="nulová",J919,0)</f>
        <v>0</v>
      </c>
      <c r="BJ919" s="18" t="s">
        <v>83</v>
      </c>
      <c r="BK919" s="242">
        <f>ROUND(I919*H919,2)</f>
        <v>0</v>
      </c>
      <c r="BL919" s="18" t="s">
        <v>277</v>
      </c>
      <c r="BM919" s="241" t="s">
        <v>3211</v>
      </c>
    </row>
    <row r="920" s="2" customFormat="1">
      <c r="A920" s="39"/>
      <c r="B920" s="40"/>
      <c r="C920" s="41"/>
      <c r="D920" s="245" t="s">
        <v>474</v>
      </c>
      <c r="E920" s="41"/>
      <c r="F920" s="276" t="s">
        <v>978</v>
      </c>
      <c r="G920" s="41"/>
      <c r="H920" s="41"/>
      <c r="I920" s="277"/>
      <c r="J920" s="41"/>
      <c r="K920" s="41"/>
      <c r="L920" s="45"/>
      <c r="M920" s="278"/>
      <c r="N920" s="279"/>
      <c r="O920" s="92"/>
      <c r="P920" s="92"/>
      <c r="Q920" s="92"/>
      <c r="R920" s="92"/>
      <c r="S920" s="92"/>
      <c r="T920" s="93"/>
      <c r="U920" s="39"/>
      <c r="V920" s="39"/>
      <c r="W920" s="39"/>
      <c r="X920" s="39"/>
      <c r="Y920" s="39"/>
      <c r="Z920" s="39"/>
      <c r="AA920" s="39"/>
      <c r="AB920" s="39"/>
      <c r="AC920" s="39"/>
      <c r="AD920" s="39"/>
      <c r="AE920" s="39"/>
      <c r="AT920" s="18" t="s">
        <v>474</v>
      </c>
      <c r="AU920" s="18" t="s">
        <v>85</v>
      </c>
    </row>
    <row r="921" s="2" customFormat="1" ht="24.15" customHeight="1">
      <c r="A921" s="39"/>
      <c r="B921" s="40"/>
      <c r="C921" s="229" t="s">
        <v>3212</v>
      </c>
      <c r="D921" s="229" t="s">
        <v>205</v>
      </c>
      <c r="E921" s="230" t="s">
        <v>3213</v>
      </c>
      <c r="F921" s="231" t="s">
        <v>3214</v>
      </c>
      <c r="G921" s="232" t="s">
        <v>336</v>
      </c>
      <c r="H921" s="233">
        <v>14.6</v>
      </c>
      <c r="I921" s="234"/>
      <c r="J921" s="235">
        <f>ROUND(I921*H921,2)</f>
        <v>0</v>
      </c>
      <c r="K921" s="236"/>
      <c r="L921" s="45"/>
      <c r="M921" s="237" t="s">
        <v>1</v>
      </c>
      <c r="N921" s="238" t="s">
        <v>41</v>
      </c>
      <c r="O921" s="92"/>
      <c r="P921" s="239">
        <f>O921*H921</f>
        <v>0</v>
      </c>
      <c r="Q921" s="239">
        <v>0</v>
      </c>
      <c r="R921" s="239">
        <f>Q921*H921</f>
        <v>0</v>
      </c>
      <c r="S921" s="239">
        <v>0</v>
      </c>
      <c r="T921" s="240">
        <f>S921*H921</f>
        <v>0</v>
      </c>
      <c r="U921" s="39"/>
      <c r="V921" s="39"/>
      <c r="W921" s="39"/>
      <c r="X921" s="39"/>
      <c r="Y921" s="39"/>
      <c r="Z921" s="39"/>
      <c r="AA921" s="39"/>
      <c r="AB921" s="39"/>
      <c r="AC921" s="39"/>
      <c r="AD921" s="39"/>
      <c r="AE921" s="39"/>
      <c r="AR921" s="241" t="s">
        <v>277</v>
      </c>
      <c r="AT921" s="241" t="s">
        <v>205</v>
      </c>
      <c r="AU921" s="241" t="s">
        <v>85</v>
      </c>
      <c r="AY921" s="18" t="s">
        <v>203</v>
      </c>
      <c r="BE921" s="242">
        <f>IF(N921="základní",J921,0)</f>
        <v>0</v>
      </c>
      <c r="BF921" s="242">
        <f>IF(N921="snížená",J921,0)</f>
        <v>0</v>
      </c>
      <c r="BG921" s="242">
        <f>IF(N921="zákl. přenesená",J921,0)</f>
        <v>0</v>
      </c>
      <c r="BH921" s="242">
        <f>IF(N921="sníž. přenesená",J921,0)</f>
        <v>0</v>
      </c>
      <c r="BI921" s="242">
        <f>IF(N921="nulová",J921,0)</f>
        <v>0</v>
      </c>
      <c r="BJ921" s="18" t="s">
        <v>83</v>
      </c>
      <c r="BK921" s="242">
        <f>ROUND(I921*H921,2)</f>
        <v>0</v>
      </c>
      <c r="BL921" s="18" t="s">
        <v>277</v>
      </c>
      <c r="BM921" s="241" t="s">
        <v>3215</v>
      </c>
    </row>
    <row r="922" s="2" customFormat="1">
      <c r="A922" s="39"/>
      <c r="B922" s="40"/>
      <c r="C922" s="41"/>
      <c r="D922" s="245" t="s">
        <v>474</v>
      </c>
      <c r="E922" s="41"/>
      <c r="F922" s="276" t="s">
        <v>978</v>
      </c>
      <c r="G922" s="41"/>
      <c r="H922" s="41"/>
      <c r="I922" s="277"/>
      <c r="J922" s="41"/>
      <c r="K922" s="41"/>
      <c r="L922" s="45"/>
      <c r="M922" s="278"/>
      <c r="N922" s="279"/>
      <c r="O922" s="92"/>
      <c r="P922" s="92"/>
      <c r="Q922" s="92"/>
      <c r="R922" s="92"/>
      <c r="S922" s="92"/>
      <c r="T922" s="93"/>
      <c r="U922" s="39"/>
      <c r="V922" s="39"/>
      <c r="W922" s="39"/>
      <c r="X922" s="39"/>
      <c r="Y922" s="39"/>
      <c r="Z922" s="39"/>
      <c r="AA922" s="39"/>
      <c r="AB922" s="39"/>
      <c r="AC922" s="39"/>
      <c r="AD922" s="39"/>
      <c r="AE922" s="39"/>
      <c r="AT922" s="18" t="s">
        <v>474</v>
      </c>
      <c r="AU922" s="18" t="s">
        <v>85</v>
      </c>
    </row>
    <row r="923" s="2" customFormat="1" ht="37.8" customHeight="1">
      <c r="A923" s="39"/>
      <c r="B923" s="40"/>
      <c r="C923" s="229" t="s">
        <v>495</v>
      </c>
      <c r="D923" s="229" t="s">
        <v>205</v>
      </c>
      <c r="E923" s="230" t="s">
        <v>3216</v>
      </c>
      <c r="F923" s="231" t="s">
        <v>3217</v>
      </c>
      <c r="G923" s="232" t="s">
        <v>797</v>
      </c>
      <c r="H923" s="233">
        <v>1</v>
      </c>
      <c r="I923" s="234"/>
      <c r="J923" s="235">
        <f>ROUND(I923*H923,2)</f>
        <v>0</v>
      </c>
      <c r="K923" s="236"/>
      <c r="L923" s="45"/>
      <c r="M923" s="237" t="s">
        <v>1</v>
      </c>
      <c r="N923" s="238" t="s">
        <v>41</v>
      </c>
      <c r="O923" s="92"/>
      <c r="P923" s="239">
        <f>O923*H923</f>
        <v>0</v>
      </c>
      <c r="Q923" s="239">
        <v>0</v>
      </c>
      <c r="R923" s="239">
        <f>Q923*H923</f>
        <v>0</v>
      </c>
      <c r="S923" s="239">
        <v>0</v>
      </c>
      <c r="T923" s="240">
        <f>S923*H923</f>
        <v>0</v>
      </c>
      <c r="U923" s="39"/>
      <c r="V923" s="39"/>
      <c r="W923" s="39"/>
      <c r="X923" s="39"/>
      <c r="Y923" s="39"/>
      <c r="Z923" s="39"/>
      <c r="AA923" s="39"/>
      <c r="AB923" s="39"/>
      <c r="AC923" s="39"/>
      <c r="AD923" s="39"/>
      <c r="AE923" s="39"/>
      <c r="AR923" s="241" t="s">
        <v>277</v>
      </c>
      <c r="AT923" s="241" t="s">
        <v>205</v>
      </c>
      <c r="AU923" s="241" t="s">
        <v>85</v>
      </c>
      <c r="AY923" s="18" t="s">
        <v>203</v>
      </c>
      <c r="BE923" s="242">
        <f>IF(N923="základní",J923,0)</f>
        <v>0</v>
      </c>
      <c r="BF923" s="242">
        <f>IF(N923="snížená",J923,0)</f>
        <v>0</v>
      </c>
      <c r="BG923" s="242">
        <f>IF(N923="zákl. přenesená",J923,0)</f>
        <v>0</v>
      </c>
      <c r="BH923" s="242">
        <f>IF(N923="sníž. přenesená",J923,0)</f>
        <v>0</v>
      </c>
      <c r="BI923" s="242">
        <f>IF(N923="nulová",J923,0)</f>
        <v>0</v>
      </c>
      <c r="BJ923" s="18" t="s">
        <v>83</v>
      </c>
      <c r="BK923" s="242">
        <f>ROUND(I923*H923,2)</f>
        <v>0</v>
      </c>
      <c r="BL923" s="18" t="s">
        <v>277</v>
      </c>
      <c r="BM923" s="241" t="s">
        <v>3218</v>
      </c>
    </row>
    <row r="924" s="2" customFormat="1">
      <c r="A924" s="39"/>
      <c r="B924" s="40"/>
      <c r="C924" s="41"/>
      <c r="D924" s="245" t="s">
        <v>474</v>
      </c>
      <c r="E924" s="41"/>
      <c r="F924" s="276" t="s">
        <v>978</v>
      </c>
      <c r="G924" s="41"/>
      <c r="H924" s="41"/>
      <c r="I924" s="277"/>
      <c r="J924" s="41"/>
      <c r="K924" s="41"/>
      <c r="L924" s="45"/>
      <c r="M924" s="278"/>
      <c r="N924" s="279"/>
      <c r="O924" s="92"/>
      <c r="P924" s="92"/>
      <c r="Q924" s="92"/>
      <c r="R924" s="92"/>
      <c r="S924" s="92"/>
      <c r="T924" s="93"/>
      <c r="U924" s="39"/>
      <c r="V924" s="39"/>
      <c r="W924" s="39"/>
      <c r="X924" s="39"/>
      <c r="Y924" s="39"/>
      <c r="Z924" s="39"/>
      <c r="AA924" s="39"/>
      <c r="AB924" s="39"/>
      <c r="AC924" s="39"/>
      <c r="AD924" s="39"/>
      <c r="AE924" s="39"/>
      <c r="AT924" s="18" t="s">
        <v>474</v>
      </c>
      <c r="AU924" s="18" t="s">
        <v>85</v>
      </c>
    </row>
    <row r="925" s="2" customFormat="1" ht="24.15" customHeight="1">
      <c r="A925" s="39"/>
      <c r="B925" s="40"/>
      <c r="C925" s="229" t="s">
        <v>3219</v>
      </c>
      <c r="D925" s="229" t="s">
        <v>205</v>
      </c>
      <c r="E925" s="230" t="s">
        <v>3220</v>
      </c>
      <c r="F925" s="231" t="s">
        <v>3221</v>
      </c>
      <c r="G925" s="232" t="s">
        <v>797</v>
      </c>
      <c r="H925" s="233">
        <v>2</v>
      </c>
      <c r="I925" s="234"/>
      <c r="J925" s="235">
        <f>ROUND(I925*H925,2)</f>
        <v>0</v>
      </c>
      <c r="K925" s="236"/>
      <c r="L925" s="45"/>
      <c r="M925" s="237" t="s">
        <v>1</v>
      </c>
      <c r="N925" s="238" t="s">
        <v>41</v>
      </c>
      <c r="O925" s="92"/>
      <c r="P925" s="239">
        <f>O925*H925</f>
        <v>0</v>
      </c>
      <c r="Q925" s="239">
        <v>0</v>
      </c>
      <c r="R925" s="239">
        <f>Q925*H925</f>
        <v>0</v>
      </c>
      <c r="S925" s="239">
        <v>0</v>
      </c>
      <c r="T925" s="240">
        <f>S925*H925</f>
        <v>0</v>
      </c>
      <c r="U925" s="39"/>
      <c r="V925" s="39"/>
      <c r="W925" s="39"/>
      <c r="X925" s="39"/>
      <c r="Y925" s="39"/>
      <c r="Z925" s="39"/>
      <c r="AA925" s="39"/>
      <c r="AB925" s="39"/>
      <c r="AC925" s="39"/>
      <c r="AD925" s="39"/>
      <c r="AE925" s="39"/>
      <c r="AR925" s="241" t="s">
        <v>277</v>
      </c>
      <c r="AT925" s="241" t="s">
        <v>205</v>
      </c>
      <c r="AU925" s="241" t="s">
        <v>85</v>
      </c>
      <c r="AY925" s="18" t="s">
        <v>203</v>
      </c>
      <c r="BE925" s="242">
        <f>IF(N925="základní",J925,0)</f>
        <v>0</v>
      </c>
      <c r="BF925" s="242">
        <f>IF(N925="snížená",J925,0)</f>
        <v>0</v>
      </c>
      <c r="BG925" s="242">
        <f>IF(N925="zákl. přenesená",J925,0)</f>
        <v>0</v>
      </c>
      <c r="BH925" s="242">
        <f>IF(N925="sníž. přenesená",J925,0)</f>
        <v>0</v>
      </c>
      <c r="BI925" s="242">
        <f>IF(N925="nulová",J925,0)</f>
        <v>0</v>
      </c>
      <c r="BJ925" s="18" t="s">
        <v>83</v>
      </c>
      <c r="BK925" s="242">
        <f>ROUND(I925*H925,2)</f>
        <v>0</v>
      </c>
      <c r="BL925" s="18" t="s">
        <v>277</v>
      </c>
      <c r="BM925" s="241" t="s">
        <v>3222</v>
      </c>
    </row>
    <row r="926" s="2" customFormat="1">
      <c r="A926" s="39"/>
      <c r="B926" s="40"/>
      <c r="C926" s="41"/>
      <c r="D926" s="245" t="s">
        <v>474</v>
      </c>
      <c r="E926" s="41"/>
      <c r="F926" s="276" t="s">
        <v>978</v>
      </c>
      <c r="G926" s="41"/>
      <c r="H926" s="41"/>
      <c r="I926" s="277"/>
      <c r="J926" s="41"/>
      <c r="K926" s="41"/>
      <c r="L926" s="45"/>
      <c r="M926" s="278"/>
      <c r="N926" s="279"/>
      <c r="O926" s="92"/>
      <c r="P926" s="92"/>
      <c r="Q926" s="92"/>
      <c r="R926" s="92"/>
      <c r="S926" s="92"/>
      <c r="T926" s="93"/>
      <c r="U926" s="39"/>
      <c r="V926" s="39"/>
      <c r="W926" s="39"/>
      <c r="X926" s="39"/>
      <c r="Y926" s="39"/>
      <c r="Z926" s="39"/>
      <c r="AA926" s="39"/>
      <c r="AB926" s="39"/>
      <c r="AC926" s="39"/>
      <c r="AD926" s="39"/>
      <c r="AE926" s="39"/>
      <c r="AT926" s="18" t="s">
        <v>474</v>
      </c>
      <c r="AU926" s="18" t="s">
        <v>85</v>
      </c>
    </row>
    <row r="927" s="2" customFormat="1" ht="37.8" customHeight="1">
      <c r="A927" s="39"/>
      <c r="B927" s="40"/>
      <c r="C927" s="229" t="s">
        <v>1729</v>
      </c>
      <c r="D927" s="229" t="s">
        <v>205</v>
      </c>
      <c r="E927" s="230" t="s">
        <v>3223</v>
      </c>
      <c r="F927" s="231" t="s">
        <v>3224</v>
      </c>
      <c r="G927" s="232" t="s">
        <v>797</v>
      </c>
      <c r="H927" s="233">
        <v>1</v>
      </c>
      <c r="I927" s="234"/>
      <c r="J927" s="235">
        <f>ROUND(I927*H927,2)</f>
        <v>0</v>
      </c>
      <c r="K927" s="236"/>
      <c r="L927" s="45"/>
      <c r="M927" s="237" t="s">
        <v>1</v>
      </c>
      <c r="N927" s="238" t="s">
        <v>41</v>
      </c>
      <c r="O927" s="92"/>
      <c r="P927" s="239">
        <f>O927*H927</f>
        <v>0</v>
      </c>
      <c r="Q927" s="239">
        <v>0</v>
      </c>
      <c r="R927" s="239">
        <f>Q927*H927</f>
        <v>0</v>
      </c>
      <c r="S927" s="239">
        <v>0</v>
      </c>
      <c r="T927" s="240">
        <f>S927*H927</f>
        <v>0</v>
      </c>
      <c r="U927" s="39"/>
      <c r="V927" s="39"/>
      <c r="W927" s="39"/>
      <c r="X927" s="39"/>
      <c r="Y927" s="39"/>
      <c r="Z927" s="39"/>
      <c r="AA927" s="39"/>
      <c r="AB927" s="39"/>
      <c r="AC927" s="39"/>
      <c r="AD927" s="39"/>
      <c r="AE927" s="39"/>
      <c r="AR927" s="241" t="s">
        <v>277</v>
      </c>
      <c r="AT927" s="241" t="s">
        <v>205</v>
      </c>
      <c r="AU927" s="241" t="s">
        <v>85</v>
      </c>
      <c r="AY927" s="18" t="s">
        <v>203</v>
      </c>
      <c r="BE927" s="242">
        <f>IF(N927="základní",J927,0)</f>
        <v>0</v>
      </c>
      <c r="BF927" s="242">
        <f>IF(N927="snížená",J927,0)</f>
        <v>0</v>
      </c>
      <c r="BG927" s="242">
        <f>IF(N927="zákl. přenesená",J927,0)</f>
        <v>0</v>
      </c>
      <c r="BH927" s="242">
        <f>IF(N927="sníž. přenesená",J927,0)</f>
        <v>0</v>
      </c>
      <c r="BI927" s="242">
        <f>IF(N927="nulová",J927,0)</f>
        <v>0</v>
      </c>
      <c r="BJ927" s="18" t="s">
        <v>83</v>
      </c>
      <c r="BK927" s="242">
        <f>ROUND(I927*H927,2)</f>
        <v>0</v>
      </c>
      <c r="BL927" s="18" t="s">
        <v>277</v>
      </c>
      <c r="BM927" s="241" t="s">
        <v>3225</v>
      </c>
    </row>
    <row r="928" s="2" customFormat="1">
      <c r="A928" s="39"/>
      <c r="B928" s="40"/>
      <c r="C928" s="41"/>
      <c r="D928" s="245" t="s">
        <v>474</v>
      </c>
      <c r="E928" s="41"/>
      <c r="F928" s="276" t="s">
        <v>978</v>
      </c>
      <c r="G928" s="41"/>
      <c r="H928" s="41"/>
      <c r="I928" s="277"/>
      <c r="J928" s="41"/>
      <c r="K928" s="41"/>
      <c r="L928" s="45"/>
      <c r="M928" s="278"/>
      <c r="N928" s="279"/>
      <c r="O928" s="92"/>
      <c r="P928" s="92"/>
      <c r="Q928" s="92"/>
      <c r="R928" s="92"/>
      <c r="S928" s="92"/>
      <c r="T928" s="93"/>
      <c r="U928" s="39"/>
      <c r="V928" s="39"/>
      <c r="W928" s="39"/>
      <c r="X928" s="39"/>
      <c r="Y928" s="39"/>
      <c r="Z928" s="39"/>
      <c r="AA928" s="39"/>
      <c r="AB928" s="39"/>
      <c r="AC928" s="39"/>
      <c r="AD928" s="39"/>
      <c r="AE928" s="39"/>
      <c r="AT928" s="18" t="s">
        <v>474</v>
      </c>
      <c r="AU928" s="18" t="s">
        <v>85</v>
      </c>
    </row>
    <row r="929" s="2" customFormat="1" ht="33" customHeight="1">
      <c r="A929" s="39"/>
      <c r="B929" s="40"/>
      <c r="C929" s="229" t="s">
        <v>3226</v>
      </c>
      <c r="D929" s="229" t="s">
        <v>205</v>
      </c>
      <c r="E929" s="230" t="s">
        <v>3227</v>
      </c>
      <c r="F929" s="231" t="s">
        <v>3228</v>
      </c>
      <c r="G929" s="232" t="s">
        <v>930</v>
      </c>
      <c r="H929" s="233">
        <v>3.7999999999999998</v>
      </c>
      <c r="I929" s="234"/>
      <c r="J929" s="235">
        <f>ROUND(I929*H929,2)</f>
        <v>0</v>
      </c>
      <c r="K929" s="236"/>
      <c r="L929" s="45"/>
      <c r="M929" s="237" t="s">
        <v>1</v>
      </c>
      <c r="N929" s="238" t="s">
        <v>41</v>
      </c>
      <c r="O929" s="92"/>
      <c r="P929" s="239">
        <f>O929*H929</f>
        <v>0</v>
      </c>
      <c r="Q929" s="239">
        <v>0</v>
      </c>
      <c r="R929" s="239">
        <f>Q929*H929</f>
        <v>0</v>
      </c>
      <c r="S929" s="239">
        <v>0</v>
      </c>
      <c r="T929" s="240">
        <f>S929*H929</f>
        <v>0</v>
      </c>
      <c r="U929" s="39"/>
      <c r="V929" s="39"/>
      <c r="W929" s="39"/>
      <c r="X929" s="39"/>
      <c r="Y929" s="39"/>
      <c r="Z929" s="39"/>
      <c r="AA929" s="39"/>
      <c r="AB929" s="39"/>
      <c r="AC929" s="39"/>
      <c r="AD929" s="39"/>
      <c r="AE929" s="39"/>
      <c r="AR929" s="241" t="s">
        <v>277</v>
      </c>
      <c r="AT929" s="241" t="s">
        <v>205</v>
      </c>
      <c r="AU929" s="241" t="s">
        <v>85</v>
      </c>
      <c r="AY929" s="18" t="s">
        <v>203</v>
      </c>
      <c r="BE929" s="242">
        <f>IF(N929="základní",J929,0)</f>
        <v>0</v>
      </c>
      <c r="BF929" s="242">
        <f>IF(N929="snížená",J929,0)</f>
        <v>0</v>
      </c>
      <c r="BG929" s="242">
        <f>IF(N929="zákl. přenesená",J929,0)</f>
        <v>0</v>
      </c>
      <c r="BH929" s="242">
        <f>IF(N929="sníž. přenesená",J929,0)</f>
        <v>0</v>
      </c>
      <c r="BI929" s="242">
        <f>IF(N929="nulová",J929,0)</f>
        <v>0</v>
      </c>
      <c r="BJ929" s="18" t="s">
        <v>83</v>
      </c>
      <c r="BK929" s="242">
        <f>ROUND(I929*H929,2)</f>
        <v>0</v>
      </c>
      <c r="BL929" s="18" t="s">
        <v>277</v>
      </c>
      <c r="BM929" s="241" t="s">
        <v>3229</v>
      </c>
    </row>
    <row r="930" s="2" customFormat="1">
      <c r="A930" s="39"/>
      <c r="B930" s="40"/>
      <c r="C930" s="41"/>
      <c r="D930" s="245" t="s">
        <v>474</v>
      </c>
      <c r="E930" s="41"/>
      <c r="F930" s="276" t="s">
        <v>978</v>
      </c>
      <c r="G930" s="41"/>
      <c r="H930" s="41"/>
      <c r="I930" s="277"/>
      <c r="J930" s="41"/>
      <c r="K930" s="41"/>
      <c r="L930" s="45"/>
      <c r="M930" s="278"/>
      <c r="N930" s="279"/>
      <c r="O930" s="92"/>
      <c r="P930" s="92"/>
      <c r="Q930" s="92"/>
      <c r="R930" s="92"/>
      <c r="S930" s="92"/>
      <c r="T930" s="93"/>
      <c r="U930" s="39"/>
      <c r="V930" s="39"/>
      <c r="W930" s="39"/>
      <c r="X930" s="39"/>
      <c r="Y930" s="39"/>
      <c r="Z930" s="39"/>
      <c r="AA930" s="39"/>
      <c r="AB930" s="39"/>
      <c r="AC930" s="39"/>
      <c r="AD930" s="39"/>
      <c r="AE930" s="39"/>
      <c r="AT930" s="18" t="s">
        <v>474</v>
      </c>
      <c r="AU930" s="18" t="s">
        <v>85</v>
      </c>
    </row>
    <row r="931" s="2" customFormat="1" ht="33" customHeight="1">
      <c r="A931" s="39"/>
      <c r="B931" s="40"/>
      <c r="C931" s="229" t="s">
        <v>1732</v>
      </c>
      <c r="D931" s="229" t="s">
        <v>205</v>
      </c>
      <c r="E931" s="230" t="s">
        <v>3230</v>
      </c>
      <c r="F931" s="231" t="s">
        <v>3231</v>
      </c>
      <c r="G931" s="232" t="s">
        <v>930</v>
      </c>
      <c r="H931" s="233">
        <v>18</v>
      </c>
      <c r="I931" s="234"/>
      <c r="J931" s="235">
        <f>ROUND(I931*H931,2)</f>
        <v>0</v>
      </c>
      <c r="K931" s="236"/>
      <c r="L931" s="45"/>
      <c r="M931" s="237" t="s">
        <v>1</v>
      </c>
      <c r="N931" s="238" t="s">
        <v>41</v>
      </c>
      <c r="O931" s="92"/>
      <c r="P931" s="239">
        <f>O931*H931</f>
        <v>0</v>
      </c>
      <c r="Q931" s="239">
        <v>0</v>
      </c>
      <c r="R931" s="239">
        <f>Q931*H931</f>
        <v>0</v>
      </c>
      <c r="S931" s="239">
        <v>0</v>
      </c>
      <c r="T931" s="240">
        <f>S931*H931</f>
        <v>0</v>
      </c>
      <c r="U931" s="39"/>
      <c r="V931" s="39"/>
      <c r="W931" s="39"/>
      <c r="X931" s="39"/>
      <c r="Y931" s="39"/>
      <c r="Z931" s="39"/>
      <c r="AA931" s="39"/>
      <c r="AB931" s="39"/>
      <c r="AC931" s="39"/>
      <c r="AD931" s="39"/>
      <c r="AE931" s="39"/>
      <c r="AR931" s="241" t="s">
        <v>277</v>
      </c>
      <c r="AT931" s="241" t="s">
        <v>205</v>
      </c>
      <c r="AU931" s="241" t="s">
        <v>85</v>
      </c>
      <c r="AY931" s="18" t="s">
        <v>203</v>
      </c>
      <c r="BE931" s="242">
        <f>IF(N931="základní",J931,0)</f>
        <v>0</v>
      </c>
      <c r="BF931" s="242">
        <f>IF(N931="snížená",J931,0)</f>
        <v>0</v>
      </c>
      <c r="BG931" s="242">
        <f>IF(N931="zákl. přenesená",J931,0)</f>
        <v>0</v>
      </c>
      <c r="BH931" s="242">
        <f>IF(N931="sníž. přenesená",J931,0)</f>
        <v>0</v>
      </c>
      <c r="BI931" s="242">
        <f>IF(N931="nulová",J931,0)</f>
        <v>0</v>
      </c>
      <c r="BJ931" s="18" t="s">
        <v>83</v>
      </c>
      <c r="BK931" s="242">
        <f>ROUND(I931*H931,2)</f>
        <v>0</v>
      </c>
      <c r="BL931" s="18" t="s">
        <v>277</v>
      </c>
      <c r="BM931" s="241" t="s">
        <v>3232</v>
      </c>
    </row>
    <row r="932" s="2" customFormat="1">
      <c r="A932" s="39"/>
      <c r="B932" s="40"/>
      <c r="C932" s="41"/>
      <c r="D932" s="245" t="s">
        <v>474</v>
      </c>
      <c r="E932" s="41"/>
      <c r="F932" s="276" t="s">
        <v>978</v>
      </c>
      <c r="G932" s="41"/>
      <c r="H932" s="41"/>
      <c r="I932" s="277"/>
      <c r="J932" s="41"/>
      <c r="K932" s="41"/>
      <c r="L932" s="45"/>
      <c r="M932" s="278"/>
      <c r="N932" s="279"/>
      <c r="O932" s="92"/>
      <c r="P932" s="92"/>
      <c r="Q932" s="92"/>
      <c r="R932" s="92"/>
      <c r="S932" s="92"/>
      <c r="T932" s="93"/>
      <c r="U932" s="39"/>
      <c r="V932" s="39"/>
      <c r="W932" s="39"/>
      <c r="X932" s="39"/>
      <c r="Y932" s="39"/>
      <c r="Z932" s="39"/>
      <c r="AA932" s="39"/>
      <c r="AB932" s="39"/>
      <c r="AC932" s="39"/>
      <c r="AD932" s="39"/>
      <c r="AE932" s="39"/>
      <c r="AT932" s="18" t="s">
        <v>474</v>
      </c>
      <c r="AU932" s="18" t="s">
        <v>85</v>
      </c>
    </row>
    <row r="933" s="2" customFormat="1" ht="24.15" customHeight="1">
      <c r="A933" s="39"/>
      <c r="B933" s="40"/>
      <c r="C933" s="229" t="s">
        <v>3233</v>
      </c>
      <c r="D933" s="229" t="s">
        <v>205</v>
      </c>
      <c r="E933" s="230" t="s">
        <v>3234</v>
      </c>
      <c r="F933" s="231" t="s">
        <v>3235</v>
      </c>
      <c r="G933" s="232" t="s">
        <v>960</v>
      </c>
      <c r="H933" s="233">
        <v>425</v>
      </c>
      <c r="I933" s="234"/>
      <c r="J933" s="235">
        <f>ROUND(I933*H933,2)</f>
        <v>0</v>
      </c>
      <c r="K933" s="236"/>
      <c r="L933" s="45"/>
      <c r="M933" s="237" t="s">
        <v>1</v>
      </c>
      <c r="N933" s="238" t="s">
        <v>41</v>
      </c>
      <c r="O933" s="92"/>
      <c r="P933" s="239">
        <f>O933*H933</f>
        <v>0</v>
      </c>
      <c r="Q933" s="239">
        <v>0</v>
      </c>
      <c r="R933" s="239">
        <f>Q933*H933</f>
        <v>0</v>
      </c>
      <c r="S933" s="239">
        <v>0.001</v>
      </c>
      <c r="T933" s="240">
        <f>S933*H933</f>
        <v>0.42499999999999999</v>
      </c>
      <c r="U933" s="39"/>
      <c r="V933" s="39"/>
      <c r="W933" s="39"/>
      <c r="X933" s="39"/>
      <c r="Y933" s="39"/>
      <c r="Z933" s="39"/>
      <c r="AA933" s="39"/>
      <c r="AB933" s="39"/>
      <c r="AC933" s="39"/>
      <c r="AD933" s="39"/>
      <c r="AE933" s="39"/>
      <c r="AR933" s="241" t="s">
        <v>277</v>
      </c>
      <c r="AT933" s="241" t="s">
        <v>205</v>
      </c>
      <c r="AU933" s="241" t="s">
        <v>85</v>
      </c>
      <c r="AY933" s="18" t="s">
        <v>203</v>
      </c>
      <c r="BE933" s="242">
        <f>IF(N933="základní",J933,0)</f>
        <v>0</v>
      </c>
      <c r="BF933" s="242">
        <f>IF(N933="snížená",J933,0)</f>
        <v>0</v>
      </c>
      <c r="BG933" s="242">
        <f>IF(N933="zákl. přenesená",J933,0)</f>
        <v>0</v>
      </c>
      <c r="BH933" s="242">
        <f>IF(N933="sníž. přenesená",J933,0)</f>
        <v>0</v>
      </c>
      <c r="BI933" s="242">
        <f>IF(N933="nulová",J933,0)</f>
        <v>0</v>
      </c>
      <c r="BJ933" s="18" t="s">
        <v>83</v>
      </c>
      <c r="BK933" s="242">
        <f>ROUND(I933*H933,2)</f>
        <v>0</v>
      </c>
      <c r="BL933" s="18" t="s">
        <v>277</v>
      </c>
      <c r="BM933" s="241" t="s">
        <v>3236</v>
      </c>
    </row>
    <row r="934" s="14" customFormat="1">
      <c r="A934" s="14"/>
      <c r="B934" s="254"/>
      <c r="C934" s="255"/>
      <c r="D934" s="245" t="s">
        <v>243</v>
      </c>
      <c r="E934" s="256" t="s">
        <v>1</v>
      </c>
      <c r="F934" s="257" t="s">
        <v>3237</v>
      </c>
      <c r="G934" s="255"/>
      <c r="H934" s="258">
        <v>425</v>
      </c>
      <c r="I934" s="259"/>
      <c r="J934" s="255"/>
      <c r="K934" s="255"/>
      <c r="L934" s="260"/>
      <c r="M934" s="261"/>
      <c r="N934" s="262"/>
      <c r="O934" s="262"/>
      <c r="P934" s="262"/>
      <c r="Q934" s="262"/>
      <c r="R934" s="262"/>
      <c r="S934" s="262"/>
      <c r="T934" s="263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64" t="s">
        <v>243</v>
      </c>
      <c r="AU934" s="264" t="s">
        <v>85</v>
      </c>
      <c r="AV934" s="14" t="s">
        <v>85</v>
      </c>
      <c r="AW934" s="14" t="s">
        <v>32</v>
      </c>
      <c r="AX934" s="14" t="s">
        <v>76</v>
      </c>
      <c r="AY934" s="264" t="s">
        <v>203</v>
      </c>
    </row>
    <row r="935" s="15" customFormat="1">
      <c r="A935" s="15"/>
      <c r="B935" s="265"/>
      <c r="C935" s="266"/>
      <c r="D935" s="245" t="s">
        <v>243</v>
      </c>
      <c r="E935" s="267" t="s">
        <v>1</v>
      </c>
      <c r="F935" s="268" t="s">
        <v>247</v>
      </c>
      <c r="G935" s="266"/>
      <c r="H935" s="269">
        <v>425</v>
      </c>
      <c r="I935" s="270"/>
      <c r="J935" s="266"/>
      <c r="K935" s="266"/>
      <c r="L935" s="271"/>
      <c r="M935" s="272"/>
      <c r="N935" s="273"/>
      <c r="O935" s="273"/>
      <c r="P935" s="273"/>
      <c r="Q935" s="273"/>
      <c r="R935" s="273"/>
      <c r="S935" s="273"/>
      <c r="T935" s="274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T935" s="275" t="s">
        <v>243</v>
      </c>
      <c r="AU935" s="275" t="s">
        <v>85</v>
      </c>
      <c r="AV935" s="15" t="s">
        <v>209</v>
      </c>
      <c r="AW935" s="15" t="s">
        <v>32</v>
      </c>
      <c r="AX935" s="15" t="s">
        <v>83</v>
      </c>
      <c r="AY935" s="275" t="s">
        <v>203</v>
      </c>
    </row>
    <row r="936" s="2" customFormat="1" ht="24.15" customHeight="1">
      <c r="A936" s="39"/>
      <c r="B936" s="40"/>
      <c r="C936" s="229" t="s">
        <v>500</v>
      </c>
      <c r="D936" s="229" t="s">
        <v>205</v>
      </c>
      <c r="E936" s="230" t="s">
        <v>1081</v>
      </c>
      <c r="F936" s="231" t="s">
        <v>1082</v>
      </c>
      <c r="G936" s="232" t="s">
        <v>960</v>
      </c>
      <c r="H936" s="233">
        <v>1063</v>
      </c>
      <c r="I936" s="234"/>
      <c r="J936" s="235">
        <f>ROUND(I936*H936,2)</f>
        <v>0</v>
      </c>
      <c r="K936" s="236"/>
      <c r="L936" s="45"/>
      <c r="M936" s="237" t="s">
        <v>1</v>
      </c>
      <c r="N936" s="238" t="s">
        <v>41</v>
      </c>
      <c r="O936" s="92"/>
      <c r="P936" s="239">
        <f>O936*H936</f>
        <v>0</v>
      </c>
      <c r="Q936" s="239">
        <v>0</v>
      </c>
      <c r="R936" s="239">
        <f>Q936*H936</f>
        <v>0</v>
      </c>
      <c r="S936" s="239">
        <v>0.001</v>
      </c>
      <c r="T936" s="240">
        <f>S936*H936</f>
        <v>1.0629999999999999</v>
      </c>
      <c r="U936" s="39"/>
      <c r="V936" s="39"/>
      <c r="W936" s="39"/>
      <c r="X936" s="39"/>
      <c r="Y936" s="39"/>
      <c r="Z936" s="39"/>
      <c r="AA936" s="39"/>
      <c r="AB936" s="39"/>
      <c r="AC936" s="39"/>
      <c r="AD936" s="39"/>
      <c r="AE936" s="39"/>
      <c r="AR936" s="241" t="s">
        <v>277</v>
      </c>
      <c r="AT936" s="241" t="s">
        <v>205</v>
      </c>
      <c r="AU936" s="241" t="s">
        <v>85</v>
      </c>
      <c r="AY936" s="18" t="s">
        <v>203</v>
      </c>
      <c r="BE936" s="242">
        <f>IF(N936="základní",J936,0)</f>
        <v>0</v>
      </c>
      <c r="BF936" s="242">
        <f>IF(N936="snížená",J936,0)</f>
        <v>0</v>
      </c>
      <c r="BG936" s="242">
        <f>IF(N936="zákl. přenesená",J936,0)</f>
        <v>0</v>
      </c>
      <c r="BH936" s="242">
        <f>IF(N936="sníž. přenesená",J936,0)</f>
        <v>0</v>
      </c>
      <c r="BI936" s="242">
        <f>IF(N936="nulová",J936,0)</f>
        <v>0</v>
      </c>
      <c r="BJ936" s="18" t="s">
        <v>83</v>
      </c>
      <c r="BK936" s="242">
        <f>ROUND(I936*H936,2)</f>
        <v>0</v>
      </c>
      <c r="BL936" s="18" t="s">
        <v>277</v>
      </c>
      <c r="BM936" s="241" t="s">
        <v>1083</v>
      </c>
    </row>
    <row r="937" s="2" customFormat="1" ht="24.15" customHeight="1">
      <c r="A937" s="39"/>
      <c r="B937" s="40"/>
      <c r="C937" s="229" t="s">
        <v>3238</v>
      </c>
      <c r="D937" s="229" t="s">
        <v>205</v>
      </c>
      <c r="E937" s="230" t="s">
        <v>1085</v>
      </c>
      <c r="F937" s="231" t="s">
        <v>1086</v>
      </c>
      <c r="G937" s="232" t="s">
        <v>620</v>
      </c>
      <c r="H937" s="280"/>
      <c r="I937" s="234"/>
      <c r="J937" s="235">
        <f>ROUND(I937*H937,2)</f>
        <v>0</v>
      </c>
      <c r="K937" s="236"/>
      <c r="L937" s="45"/>
      <c r="M937" s="237" t="s">
        <v>1</v>
      </c>
      <c r="N937" s="238" t="s">
        <v>41</v>
      </c>
      <c r="O937" s="92"/>
      <c r="P937" s="239">
        <f>O937*H937</f>
        <v>0</v>
      </c>
      <c r="Q937" s="239">
        <v>0</v>
      </c>
      <c r="R937" s="239">
        <f>Q937*H937</f>
        <v>0</v>
      </c>
      <c r="S937" s="239">
        <v>0</v>
      </c>
      <c r="T937" s="240">
        <f>S937*H937</f>
        <v>0</v>
      </c>
      <c r="U937" s="39"/>
      <c r="V937" s="39"/>
      <c r="W937" s="39"/>
      <c r="X937" s="39"/>
      <c r="Y937" s="39"/>
      <c r="Z937" s="39"/>
      <c r="AA937" s="39"/>
      <c r="AB937" s="39"/>
      <c r="AC937" s="39"/>
      <c r="AD937" s="39"/>
      <c r="AE937" s="39"/>
      <c r="AR937" s="241" t="s">
        <v>277</v>
      </c>
      <c r="AT937" s="241" t="s">
        <v>205</v>
      </c>
      <c r="AU937" s="241" t="s">
        <v>85</v>
      </c>
      <c r="AY937" s="18" t="s">
        <v>203</v>
      </c>
      <c r="BE937" s="242">
        <f>IF(N937="základní",J937,0)</f>
        <v>0</v>
      </c>
      <c r="BF937" s="242">
        <f>IF(N937="snížená",J937,0)</f>
        <v>0</v>
      </c>
      <c r="BG937" s="242">
        <f>IF(N937="zákl. přenesená",J937,0)</f>
        <v>0</v>
      </c>
      <c r="BH937" s="242">
        <f>IF(N937="sníž. přenesená",J937,0)</f>
        <v>0</v>
      </c>
      <c r="BI937" s="242">
        <f>IF(N937="nulová",J937,0)</f>
        <v>0</v>
      </c>
      <c r="BJ937" s="18" t="s">
        <v>83</v>
      </c>
      <c r="BK937" s="242">
        <f>ROUND(I937*H937,2)</f>
        <v>0</v>
      </c>
      <c r="BL937" s="18" t="s">
        <v>277</v>
      </c>
      <c r="BM937" s="241" t="s">
        <v>1087</v>
      </c>
    </row>
    <row r="938" s="12" customFormat="1" ht="22.8" customHeight="1">
      <c r="A938" s="12"/>
      <c r="B938" s="213"/>
      <c r="C938" s="214"/>
      <c r="D938" s="215" t="s">
        <v>75</v>
      </c>
      <c r="E938" s="227" t="s">
        <v>1088</v>
      </c>
      <c r="F938" s="227" t="s">
        <v>1089</v>
      </c>
      <c r="G938" s="214"/>
      <c r="H938" s="214"/>
      <c r="I938" s="217"/>
      <c r="J938" s="228">
        <f>BK938</f>
        <v>0</v>
      </c>
      <c r="K938" s="214"/>
      <c r="L938" s="219"/>
      <c r="M938" s="220"/>
      <c r="N938" s="221"/>
      <c r="O938" s="221"/>
      <c r="P938" s="222">
        <f>SUM(P939:P953)</f>
        <v>0</v>
      </c>
      <c r="Q938" s="221"/>
      <c r="R938" s="222">
        <f>SUM(R939:R953)</f>
        <v>0</v>
      </c>
      <c r="S938" s="221"/>
      <c r="T938" s="223">
        <f>SUM(T939:T953)</f>
        <v>0</v>
      </c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R938" s="224" t="s">
        <v>85</v>
      </c>
      <c r="AT938" s="225" t="s">
        <v>75</v>
      </c>
      <c r="AU938" s="225" t="s">
        <v>83</v>
      </c>
      <c r="AY938" s="224" t="s">
        <v>203</v>
      </c>
      <c r="BK938" s="226">
        <f>SUM(BK939:BK953)</f>
        <v>0</v>
      </c>
    </row>
    <row r="939" s="2" customFormat="1" ht="24.15" customHeight="1">
      <c r="A939" s="39"/>
      <c r="B939" s="40"/>
      <c r="C939" s="229" t="s">
        <v>1737</v>
      </c>
      <c r="D939" s="229" t="s">
        <v>205</v>
      </c>
      <c r="E939" s="230" t="s">
        <v>1090</v>
      </c>
      <c r="F939" s="231" t="s">
        <v>1091</v>
      </c>
      <c r="G939" s="232" t="s">
        <v>213</v>
      </c>
      <c r="H939" s="233">
        <v>270.41199999999998</v>
      </c>
      <c r="I939" s="234"/>
      <c r="J939" s="235">
        <f>ROUND(I939*H939,2)</f>
        <v>0</v>
      </c>
      <c r="K939" s="236"/>
      <c r="L939" s="45"/>
      <c r="M939" s="237" t="s">
        <v>1</v>
      </c>
      <c r="N939" s="238" t="s">
        <v>41</v>
      </c>
      <c r="O939" s="92"/>
      <c r="P939" s="239">
        <f>O939*H939</f>
        <v>0</v>
      </c>
      <c r="Q939" s="239">
        <v>0</v>
      </c>
      <c r="R939" s="239">
        <f>Q939*H939</f>
        <v>0</v>
      </c>
      <c r="S939" s="239">
        <v>0</v>
      </c>
      <c r="T939" s="240">
        <f>S939*H939</f>
        <v>0</v>
      </c>
      <c r="U939" s="39"/>
      <c r="V939" s="39"/>
      <c r="W939" s="39"/>
      <c r="X939" s="39"/>
      <c r="Y939" s="39"/>
      <c r="Z939" s="39"/>
      <c r="AA939" s="39"/>
      <c r="AB939" s="39"/>
      <c r="AC939" s="39"/>
      <c r="AD939" s="39"/>
      <c r="AE939" s="39"/>
      <c r="AR939" s="241" t="s">
        <v>277</v>
      </c>
      <c r="AT939" s="241" t="s">
        <v>205</v>
      </c>
      <c r="AU939" s="241" t="s">
        <v>85</v>
      </c>
      <c r="AY939" s="18" t="s">
        <v>203</v>
      </c>
      <c r="BE939" s="242">
        <f>IF(N939="základní",J939,0)</f>
        <v>0</v>
      </c>
      <c r="BF939" s="242">
        <f>IF(N939="snížená",J939,0)</f>
        <v>0</v>
      </c>
      <c r="BG939" s="242">
        <f>IF(N939="zákl. přenesená",J939,0)</f>
        <v>0</v>
      </c>
      <c r="BH939" s="242">
        <f>IF(N939="sníž. přenesená",J939,0)</f>
        <v>0</v>
      </c>
      <c r="BI939" s="242">
        <f>IF(N939="nulová",J939,0)</f>
        <v>0</v>
      </c>
      <c r="BJ939" s="18" t="s">
        <v>83</v>
      </c>
      <c r="BK939" s="242">
        <f>ROUND(I939*H939,2)</f>
        <v>0</v>
      </c>
      <c r="BL939" s="18" t="s">
        <v>277</v>
      </c>
      <c r="BM939" s="241" t="s">
        <v>1092</v>
      </c>
    </row>
    <row r="940" s="2" customFormat="1">
      <c r="A940" s="39"/>
      <c r="B940" s="40"/>
      <c r="C940" s="41"/>
      <c r="D940" s="245" t="s">
        <v>474</v>
      </c>
      <c r="E940" s="41"/>
      <c r="F940" s="276" t="s">
        <v>1093</v>
      </c>
      <c r="G940" s="41"/>
      <c r="H940" s="41"/>
      <c r="I940" s="277"/>
      <c r="J940" s="41"/>
      <c r="K940" s="41"/>
      <c r="L940" s="45"/>
      <c r="M940" s="278"/>
      <c r="N940" s="279"/>
      <c r="O940" s="92"/>
      <c r="P940" s="92"/>
      <c r="Q940" s="92"/>
      <c r="R940" s="92"/>
      <c r="S940" s="92"/>
      <c r="T940" s="93"/>
      <c r="U940" s="39"/>
      <c r="V940" s="39"/>
      <c r="W940" s="39"/>
      <c r="X940" s="39"/>
      <c r="Y940" s="39"/>
      <c r="Z940" s="39"/>
      <c r="AA940" s="39"/>
      <c r="AB940" s="39"/>
      <c r="AC940" s="39"/>
      <c r="AD940" s="39"/>
      <c r="AE940" s="39"/>
      <c r="AT940" s="18" t="s">
        <v>474</v>
      </c>
      <c r="AU940" s="18" t="s">
        <v>85</v>
      </c>
    </row>
    <row r="941" s="14" customFormat="1">
      <c r="A941" s="14"/>
      <c r="B941" s="254"/>
      <c r="C941" s="255"/>
      <c r="D941" s="245" t="s">
        <v>243</v>
      </c>
      <c r="E941" s="256" t="s">
        <v>1</v>
      </c>
      <c r="F941" s="257" t="s">
        <v>3239</v>
      </c>
      <c r="G941" s="255"/>
      <c r="H941" s="258">
        <v>245.82900000000001</v>
      </c>
      <c r="I941" s="259"/>
      <c r="J941" s="255"/>
      <c r="K941" s="255"/>
      <c r="L941" s="260"/>
      <c r="M941" s="261"/>
      <c r="N941" s="262"/>
      <c r="O941" s="262"/>
      <c r="P941" s="262"/>
      <c r="Q941" s="262"/>
      <c r="R941" s="262"/>
      <c r="S941" s="262"/>
      <c r="T941" s="263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T941" s="264" t="s">
        <v>243</v>
      </c>
      <c r="AU941" s="264" t="s">
        <v>85</v>
      </c>
      <c r="AV941" s="14" t="s">
        <v>85</v>
      </c>
      <c r="AW941" s="14" t="s">
        <v>32</v>
      </c>
      <c r="AX941" s="14" t="s">
        <v>76</v>
      </c>
      <c r="AY941" s="264" t="s">
        <v>203</v>
      </c>
    </row>
    <row r="942" s="16" customFormat="1">
      <c r="A942" s="16"/>
      <c r="B942" s="292"/>
      <c r="C942" s="293"/>
      <c r="D942" s="245" t="s">
        <v>243</v>
      </c>
      <c r="E942" s="294" t="s">
        <v>1</v>
      </c>
      <c r="F942" s="295" t="s">
        <v>669</v>
      </c>
      <c r="G942" s="293"/>
      <c r="H942" s="296">
        <v>245.82900000000001</v>
      </c>
      <c r="I942" s="297"/>
      <c r="J942" s="293"/>
      <c r="K942" s="293"/>
      <c r="L942" s="298"/>
      <c r="M942" s="299"/>
      <c r="N942" s="300"/>
      <c r="O942" s="300"/>
      <c r="P942" s="300"/>
      <c r="Q942" s="300"/>
      <c r="R942" s="300"/>
      <c r="S942" s="300"/>
      <c r="T942" s="301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T942" s="302" t="s">
        <v>243</v>
      </c>
      <c r="AU942" s="302" t="s">
        <v>85</v>
      </c>
      <c r="AV942" s="16" t="s">
        <v>108</v>
      </c>
      <c r="AW942" s="16" t="s">
        <v>32</v>
      </c>
      <c r="AX942" s="16" t="s">
        <v>76</v>
      </c>
      <c r="AY942" s="302" t="s">
        <v>203</v>
      </c>
    </row>
    <row r="943" s="14" customFormat="1">
      <c r="A943" s="14"/>
      <c r="B943" s="254"/>
      <c r="C943" s="255"/>
      <c r="D943" s="245" t="s">
        <v>243</v>
      </c>
      <c r="E943" s="256" t="s">
        <v>1</v>
      </c>
      <c r="F943" s="257" t="s">
        <v>3240</v>
      </c>
      <c r="G943" s="255"/>
      <c r="H943" s="258">
        <v>24.582999999999998</v>
      </c>
      <c r="I943" s="259"/>
      <c r="J943" s="255"/>
      <c r="K943" s="255"/>
      <c r="L943" s="260"/>
      <c r="M943" s="261"/>
      <c r="N943" s="262"/>
      <c r="O943" s="262"/>
      <c r="P943" s="262"/>
      <c r="Q943" s="262"/>
      <c r="R943" s="262"/>
      <c r="S943" s="262"/>
      <c r="T943" s="263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T943" s="264" t="s">
        <v>243</v>
      </c>
      <c r="AU943" s="264" t="s">
        <v>85</v>
      </c>
      <c r="AV943" s="14" t="s">
        <v>85</v>
      </c>
      <c r="AW943" s="14" t="s">
        <v>32</v>
      </c>
      <c r="AX943" s="14" t="s">
        <v>76</v>
      </c>
      <c r="AY943" s="264" t="s">
        <v>203</v>
      </c>
    </row>
    <row r="944" s="15" customFormat="1">
      <c r="A944" s="15"/>
      <c r="B944" s="265"/>
      <c r="C944" s="266"/>
      <c r="D944" s="245" t="s">
        <v>243</v>
      </c>
      <c r="E944" s="267" t="s">
        <v>1</v>
      </c>
      <c r="F944" s="268" t="s">
        <v>247</v>
      </c>
      <c r="G944" s="266"/>
      <c r="H944" s="269">
        <v>270.41199999999998</v>
      </c>
      <c r="I944" s="270"/>
      <c r="J944" s="266"/>
      <c r="K944" s="266"/>
      <c r="L944" s="271"/>
      <c r="M944" s="272"/>
      <c r="N944" s="273"/>
      <c r="O944" s="273"/>
      <c r="P944" s="273"/>
      <c r="Q944" s="273"/>
      <c r="R944" s="273"/>
      <c r="S944" s="273"/>
      <c r="T944" s="274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T944" s="275" t="s">
        <v>243</v>
      </c>
      <c r="AU944" s="275" t="s">
        <v>85</v>
      </c>
      <c r="AV944" s="15" t="s">
        <v>209</v>
      </c>
      <c r="AW944" s="15" t="s">
        <v>32</v>
      </c>
      <c r="AX944" s="15" t="s">
        <v>83</v>
      </c>
      <c r="AY944" s="275" t="s">
        <v>203</v>
      </c>
    </row>
    <row r="945" s="2" customFormat="1" ht="24.15" customHeight="1">
      <c r="A945" s="39"/>
      <c r="B945" s="40"/>
      <c r="C945" s="281" t="s">
        <v>3241</v>
      </c>
      <c r="D945" s="281" t="s">
        <v>643</v>
      </c>
      <c r="E945" s="282" t="s">
        <v>1097</v>
      </c>
      <c r="F945" s="283" t="s">
        <v>1098</v>
      </c>
      <c r="G945" s="284" t="s">
        <v>213</v>
      </c>
      <c r="H945" s="285">
        <v>310.97399999999999</v>
      </c>
      <c r="I945" s="286"/>
      <c r="J945" s="287">
        <f>ROUND(I945*H945,2)</f>
        <v>0</v>
      </c>
      <c r="K945" s="288"/>
      <c r="L945" s="289"/>
      <c r="M945" s="290" t="s">
        <v>1</v>
      </c>
      <c r="N945" s="291" t="s">
        <v>41</v>
      </c>
      <c r="O945" s="92"/>
      <c r="P945" s="239">
        <f>O945*H945</f>
        <v>0</v>
      </c>
      <c r="Q945" s="239">
        <v>0</v>
      </c>
      <c r="R945" s="239">
        <f>Q945*H945</f>
        <v>0</v>
      </c>
      <c r="S945" s="239">
        <v>0</v>
      </c>
      <c r="T945" s="240">
        <f>S945*H945</f>
        <v>0</v>
      </c>
      <c r="U945" s="39"/>
      <c r="V945" s="39"/>
      <c r="W945" s="39"/>
      <c r="X945" s="39"/>
      <c r="Y945" s="39"/>
      <c r="Z945" s="39"/>
      <c r="AA945" s="39"/>
      <c r="AB945" s="39"/>
      <c r="AC945" s="39"/>
      <c r="AD945" s="39"/>
      <c r="AE945" s="39"/>
      <c r="AR945" s="241" t="s">
        <v>214</v>
      </c>
      <c r="AT945" s="241" t="s">
        <v>643</v>
      </c>
      <c r="AU945" s="241" t="s">
        <v>85</v>
      </c>
      <c r="AY945" s="18" t="s">
        <v>203</v>
      </c>
      <c r="BE945" s="242">
        <f>IF(N945="základní",J945,0)</f>
        <v>0</v>
      </c>
      <c r="BF945" s="242">
        <f>IF(N945="snížená",J945,0)</f>
        <v>0</v>
      </c>
      <c r="BG945" s="242">
        <f>IF(N945="zákl. přenesená",J945,0)</f>
        <v>0</v>
      </c>
      <c r="BH945" s="242">
        <f>IF(N945="sníž. přenesená",J945,0)</f>
        <v>0</v>
      </c>
      <c r="BI945" s="242">
        <f>IF(N945="nulová",J945,0)</f>
        <v>0</v>
      </c>
      <c r="BJ945" s="18" t="s">
        <v>83</v>
      </c>
      <c r="BK945" s="242">
        <f>ROUND(I945*H945,2)</f>
        <v>0</v>
      </c>
      <c r="BL945" s="18" t="s">
        <v>277</v>
      </c>
      <c r="BM945" s="241" t="s">
        <v>1099</v>
      </c>
    </row>
    <row r="946" s="2" customFormat="1">
      <c r="A946" s="39"/>
      <c r="B946" s="40"/>
      <c r="C946" s="41"/>
      <c r="D946" s="245" t="s">
        <v>474</v>
      </c>
      <c r="E946" s="41"/>
      <c r="F946" s="276" t="s">
        <v>1100</v>
      </c>
      <c r="G946" s="41"/>
      <c r="H946" s="41"/>
      <c r="I946" s="277"/>
      <c r="J946" s="41"/>
      <c r="K946" s="41"/>
      <c r="L946" s="45"/>
      <c r="M946" s="278"/>
      <c r="N946" s="279"/>
      <c r="O946" s="92"/>
      <c r="P946" s="92"/>
      <c r="Q946" s="92"/>
      <c r="R946" s="92"/>
      <c r="S946" s="92"/>
      <c r="T946" s="93"/>
      <c r="U946" s="39"/>
      <c r="V946" s="39"/>
      <c r="W946" s="39"/>
      <c r="X946" s="39"/>
      <c r="Y946" s="39"/>
      <c r="Z946" s="39"/>
      <c r="AA946" s="39"/>
      <c r="AB946" s="39"/>
      <c r="AC946" s="39"/>
      <c r="AD946" s="39"/>
      <c r="AE946" s="39"/>
      <c r="AT946" s="18" t="s">
        <v>474</v>
      </c>
      <c r="AU946" s="18" t="s">
        <v>85</v>
      </c>
    </row>
    <row r="947" s="14" customFormat="1">
      <c r="A947" s="14"/>
      <c r="B947" s="254"/>
      <c r="C947" s="255"/>
      <c r="D947" s="245" t="s">
        <v>243</v>
      </c>
      <c r="E947" s="255"/>
      <c r="F947" s="257" t="s">
        <v>3242</v>
      </c>
      <c r="G947" s="255"/>
      <c r="H947" s="258">
        <v>310.97399999999999</v>
      </c>
      <c r="I947" s="259"/>
      <c r="J947" s="255"/>
      <c r="K947" s="255"/>
      <c r="L947" s="260"/>
      <c r="M947" s="261"/>
      <c r="N947" s="262"/>
      <c r="O947" s="262"/>
      <c r="P947" s="262"/>
      <c r="Q947" s="262"/>
      <c r="R947" s="262"/>
      <c r="S947" s="262"/>
      <c r="T947" s="263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T947" s="264" t="s">
        <v>243</v>
      </c>
      <c r="AU947" s="264" t="s">
        <v>85</v>
      </c>
      <c r="AV947" s="14" t="s">
        <v>85</v>
      </c>
      <c r="AW947" s="14" t="s">
        <v>4</v>
      </c>
      <c r="AX947" s="14" t="s">
        <v>83</v>
      </c>
      <c r="AY947" s="264" t="s">
        <v>203</v>
      </c>
    </row>
    <row r="948" s="2" customFormat="1" ht="24.15" customHeight="1">
      <c r="A948" s="39"/>
      <c r="B948" s="40"/>
      <c r="C948" s="229" t="s">
        <v>503</v>
      </c>
      <c r="D948" s="229" t="s">
        <v>205</v>
      </c>
      <c r="E948" s="230" t="s">
        <v>1102</v>
      </c>
      <c r="F948" s="231" t="s">
        <v>1103</v>
      </c>
      <c r="G948" s="232" t="s">
        <v>213</v>
      </c>
      <c r="H948" s="233">
        <v>270.41199999999998</v>
      </c>
      <c r="I948" s="234"/>
      <c r="J948" s="235">
        <f>ROUND(I948*H948,2)</f>
        <v>0</v>
      </c>
      <c r="K948" s="236"/>
      <c r="L948" s="45"/>
      <c r="M948" s="237" t="s">
        <v>1</v>
      </c>
      <c r="N948" s="238" t="s">
        <v>41</v>
      </c>
      <c r="O948" s="92"/>
      <c r="P948" s="239">
        <f>O948*H948</f>
        <v>0</v>
      </c>
      <c r="Q948" s="239">
        <v>0</v>
      </c>
      <c r="R948" s="239">
        <f>Q948*H948</f>
        <v>0</v>
      </c>
      <c r="S948" s="239">
        <v>0</v>
      </c>
      <c r="T948" s="240">
        <f>S948*H948</f>
        <v>0</v>
      </c>
      <c r="U948" s="39"/>
      <c r="V948" s="39"/>
      <c r="W948" s="39"/>
      <c r="X948" s="39"/>
      <c r="Y948" s="39"/>
      <c r="Z948" s="39"/>
      <c r="AA948" s="39"/>
      <c r="AB948" s="39"/>
      <c r="AC948" s="39"/>
      <c r="AD948" s="39"/>
      <c r="AE948" s="39"/>
      <c r="AR948" s="241" t="s">
        <v>277</v>
      </c>
      <c r="AT948" s="241" t="s">
        <v>205</v>
      </c>
      <c r="AU948" s="241" t="s">
        <v>85</v>
      </c>
      <c r="AY948" s="18" t="s">
        <v>203</v>
      </c>
      <c r="BE948" s="242">
        <f>IF(N948="základní",J948,0)</f>
        <v>0</v>
      </c>
      <c r="BF948" s="242">
        <f>IF(N948="snížená",J948,0)</f>
        <v>0</v>
      </c>
      <c r="BG948" s="242">
        <f>IF(N948="zákl. přenesená",J948,0)</f>
        <v>0</v>
      </c>
      <c r="BH948" s="242">
        <f>IF(N948="sníž. přenesená",J948,0)</f>
        <v>0</v>
      </c>
      <c r="BI948" s="242">
        <f>IF(N948="nulová",J948,0)</f>
        <v>0</v>
      </c>
      <c r="BJ948" s="18" t="s">
        <v>83</v>
      </c>
      <c r="BK948" s="242">
        <f>ROUND(I948*H948,2)</f>
        <v>0</v>
      </c>
      <c r="BL948" s="18" t="s">
        <v>277</v>
      </c>
      <c r="BM948" s="241" t="s">
        <v>1104</v>
      </c>
    </row>
    <row r="949" s="2" customFormat="1" ht="33" customHeight="1">
      <c r="A949" s="39"/>
      <c r="B949" s="40"/>
      <c r="C949" s="229" t="s">
        <v>3243</v>
      </c>
      <c r="D949" s="229" t="s">
        <v>205</v>
      </c>
      <c r="E949" s="230" t="s">
        <v>1106</v>
      </c>
      <c r="F949" s="231" t="s">
        <v>1107</v>
      </c>
      <c r="G949" s="232" t="s">
        <v>213</v>
      </c>
      <c r="H949" s="233">
        <v>270.41199999999998</v>
      </c>
      <c r="I949" s="234"/>
      <c r="J949" s="235">
        <f>ROUND(I949*H949,2)</f>
        <v>0</v>
      </c>
      <c r="K949" s="236"/>
      <c r="L949" s="45"/>
      <c r="M949" s="237" t="s">
        <v>1</v>
      </c>
      <c r="N949" s="238" t="s">
        <v>41</v>
      </c>
      <c r="O949" s="92"/>
      <c r="P949" s="239">
        <f>O949*H949</f>
        <v>0</v>
      </c>
      <c r="Q949" s="239">
        <v>0</v>
      </c>
      <c r="R949" s="239">
        <f>Q949*H949</f>
        <v>0</v>
      </c>
      <c r="S949" s="239">
        <v>0</v>
      </c>
      <c r="T949" s="240">
        <f>S949*H949</f>
        <v>0</v>
      </c>
      <c r="U949" s="39"/>
      <c r="V949" s="39"/>
      <c r="W949" s="39"/>
      <c r="X949" s="39"/>
      <c r="Y949" s="39"/>
      <c r="Z949" s="39"/>
      <c r="AA949" s="39"/>
      <c r="AB949" s="39"/>
      <c r="AC949" s="39"/>
      <c r="AD949" s="39"/>
      <c r="AE949" s="39"/>
      <c r="AR949" s="241" t="s">
        <v>277</v>
      </c>
      <c r="AT949" s="241" t="s">
        <v>205</v>
      </c>
      <c r="AU949" s="241" t="s">
        <v>85</v>
      </c>
      <c r="AY949" s="18" t="s">
        <v>203</v>
      </c>
      <c r="BE949" s="242">
        <f>IF(N949="základní",J949,0)</f>
        <v>0</v>
      </c>
      <c r="BF949" s="242">
        <f>IF(N949="snížená",J949,0)</f>
        <v>0</v>
      </c>
      <c r="BG949" s="242">
        <f>IF(N949="zákl. přenesená",J949,0)</f>
        <v>0</v>
      </c>
      <c r="BH949" s="242">
        <f>IF(N949="sníž. přenesená",J949,0)</f>
        <v>0</v>
      </c>
      <c r="BI949" s="242">
        <f>IF(N949="nulová",J949,0)</f>
        <v>0</v>
      </c>
      <c r="BJ949" s="18" t="s">
        <v>83</v>
      </c>
      <c r="BK949" s="242">
        <f>ROUND(I949*H949,2)</f>
        <v>0</v>
      </c>
      <c r="BL949" s="18" t="s">
        <v>277</v>
      </c>
      <c r="BM949" s="241" t="s">
        <v>1108</v>
      </c>
    </row>
    <row r="950" s="2" customFormat="1">
      <c r="A950" s="39"/>
      <c r="B950" s="40"/>
      <c r="C950" s="41"/>
      <c r="D950" s="245" t="s">
        <v>474</v>
      </c>
      <c r="E950" s="41"/>
      <c r="F950" s="276" t="s">
        <v>1109</v>
      </c>
      <c r="G950" s="41"/>
      <c r="H950" s="41"/>
      <c r="I950" s="277"/>
      <c r="J950" s="41"/>
      <c r="K950" s="41"/>
      <c r="L950" s="45"/>
      <c r="M950" s="278"/>
      <c r="N950" s="279"/>
      <c r="O950" s="92"/>
      <c r="P950" s="92"/>
      <c r="Q950" s="92"/>
      <c r="R950" s="92"/>
      <c r="S950" s="92"/>
      <c r="T950" s="93"/>
      <c r="U950" s="39"/>
      <c r="V950" s="39"/>
      <c r="W950" s="39"/>
      <c r="X950" s="39"/>
      <c r="Y950" s="39"/>
      <c r="Z950" s="39"/>
      <c r="AA950" s="39"/>
      <c r="AB950" s="39"/>
      <c r="AC950" s="39"/>
      <c r="AD950" s="39"/>
      <c r="AE950" s="39"/>
      <c r="AT950" s="18" t="s">
        <v>474</v>
      </c>
      <c r="AU950" s="18" t="s">
        <v>85</v>
      </c>
    </row>
    <row r="951" s="2" customFormat="1" ht="16.5" customHeight="1">
      <c r="A951" s="39"/>
      <c r="B951" s="40"/>
      <c r="C951" s="229" t="s">
        <v>507</v>
      </c>
      <c r="D951" s="229" t="s">
        <v>205</v>
      </c>
      <c r="E951" s="230" t="s">
        <v>1111</v>
      </c>
      <c r="F951" s="231" t="s">
        <v>1112</v>
      </c>
      <c r="G951" s="232" t="s">
        <v>213</v>
      </c>
      <c r="H951" s="233">
        <v>270.41199999999998</v>
      </c>
      <c r="I951" s="234"/>
      <c r="J951" s="235">
        <f>ROUND(I951*H951,2)</f>
        <v>0</v>
      </c>
      <c r="K951" s="236"/>
      <c r="L951" s="45"/>
      <c r="M951" s="237" t="s">
        <v>1</v>
      </c>
      <c r="N951" s="238" t="s">
        <v>41</v>
      </c>
      <c r="O951" s="92"/>
      <c r="P951" s="239">
        <f>O951*H951</f>
        <v>0</v>
      </c>
      <c r="Q951" s="239">
        <v>0</v>
      </c>
      <c r="R951" s="239">
        <f>Q951*H951</f>
        <v>0</v>
      </c>
      <c r="S951" s="239">
        <v>0</v>
      </c>
      <c r="T951" s="240">
        <f>S951*H951</f>
        <v>0</v>
      </c>
      <c r="U951" s="39"/>
      <c r="V951" s="39"/>
      <c r="W951" s="39"/>
      <c r="X951" s="39"/>
      <c r="Y951" s="39"/>
      <c r="Z951" s="39"/>
      <c r="AA951" s="39"/>
      <c r="AB951" s="39"/>
      <c r="AC951" s="39"/>
      <c r="AD951" s="39"/>
      <c r="AE951" s="39"/>
      <c r="AR951" s="241" t="s">
        <v>277</v>
      </c>
      <c r="AT951" s="241" t="s">
        <v>205</v>
      </c>
      <c r="AU951" s="241" t="s">
        <v>85</v>
      </c>
      <c r="AY951" s="18" t="s">
        <v>203</v>
      </c>
      <c r="BE951" s="242">
        <f>IF(N951="základní",J951,0)</f>
        <v>0</v>
      </c>
      <c r="BF951" s="242">
        <f>IF(N951="snížená",J951,0)</f>
        <v>0</v>
      </c>
      <c r="BG951" s="242">
        <f>IF(N951="zákl. přenesená",J951,0)</f>
        <v>0</v>
      </c>
      <c r="BH951" s="242">
        <f>IF(N951="sníž. přenesená",J951,0)</f>
        <v>0</v>
      </c>
      <c r="BI951" s="242">
        <f>IF(N951="nulová",J951,0)</f>
        <v>0</v>
      </c>
      <c r="BJ951" s="18" t="s">
        <v>83</v>
      </c>
      <c r="BK951" s="242">
        <f>ROUND(I951*H951,2)</f>
        <v>0</v>
      </c>
      <c r="BL951" s="18" t="s">
        <v>277</v>
      </c>
      <c r="BM951" s="241" t="s">
        <v>1113</v>
      </c>
    </row>
    <row r="952" s="2" customFormat="1" ht="24.15" customHeight="1">
      <c r="A952" s="39"/>
      <c r="B952" s="40"/>
      <c r="C952" s="229" t="s">
        <v>3244</v>
      </c>
      <c r="D952" s="229" t="s">
        <v>205</v>
      </c>
      <c r="E952" s="230" t="s">
        <v>1115</v>
      </c>
      <c r="F952" s="231" t="s">
        <v>1116</v>
      </c>
      <c r="G952" s="232" t="s">
        <v>213</v>
      </c>
      <c r="H952" s="233">
        <v>270.41199999999998</v>
      </c>
      <c r="I952" s="234"/>
      <c r="J952" s="235">
        <f>ROUND(I952*H952,2)</f>
        <v>0</v>
      </c>
      <c r="K952" s="236"/>
      <c r="L952" s="45"/>
      <c r="M952" s="237" t="s">
        <v>1</v>
      </c>
      <c r="N952" s="238" t="s">
        <v>41</v>
      </c>
      <c r="O952" s="92"/>
      <c r="P952" s="239">
        <f>O952*H952</f>
        <v>0</v>
      </c>
      <c r="Q952" s="239">
        <v>0</v>
      </c>
      <c r="R952" s="239">
        <f>Q952*H952</f>
        <v>0</v>
      </c>
      <c r="S952" s="239">
        <v>0</v>
      </c>
      <c r="T952" s="240">
        <f>S952*H952</f>
        <v>0</v>
      </c>
      <c r="U952" s="39"/>
      <c r="V952" s="39"/>
      <c r="W952" s="39"/>
      <c r="X952" s="39"/>
      <c r="Y952" s="39"/>
      <c r="Z952" s="39"/>
      <c r="AA952" s="39"/>
      <c r="AB952" s="39"/>
      <c r="AC952" s="39"/>
      <c r="AD952" s="39"/>
      <c r="AE952" s="39"/>
      <c r="AR952" s="241" t="s">
        <v>277</v>
      </c>
      <c r="AT952" s="241" t="s">
        <v>205</v>
      </c>
      <c r="AU952" s="241" t="s">
        <v>85</v>
      </c>
      <c r="AY952" s="18" t="s">
        <v>203</v>
      </c>
      <c r="BE952" s="242">
        <f>IF(N952="základní",J952,0)</f>
        <v>0</v>
      </c>
      <c r="BF952" s="242">
        <f>IF(N952="snížená",J952,0)</f>
        <v>0</v>
      </c>
      <c r="BG952" s="242">
        <f>IF(N952="zákl. přenesená",J952,0)</f>
        <v>0</v>
      </c>
      <c r="BH952" s="242">
        <f>IF(N952="sníž. přenesená",J952,0)</f>
        <v>0</v>
      </c>
      <c r="BI952" s="242">
        <f>IF(N952="nulová",J952,0)</f>
        <v>0</v>
      </c>
      <c r="BJ952" s="18" t="s">
        <v>83</v>
      </c>
      <c r="BK952" s="242">
        <f>ROUND(I952*H952,2)</f>
        <v>0</v>
      </c>
      <c r="BL952" s="18" t="s">
        <v>277</v>
      </c>
      <c r="BM952" s="241" t="s">
        <v>1117</v>
      </c>
    </row>
    <row r="953" s="2" customFormat="1" ht="24.15" customHeight="1">
      <c r="A953" s="39"/>
      <c r="B953" s="40"/>
      <c r="C953" s="229" t="s">
        <v>511</v>
      </c>
      <c r="D953" s="229" t="s">
        <v>205</v>
      </c>
      <c r="E953" s="230" t="s">
        <v>1118</v>
      </c>
      <c r="F953" s="231" t="s">
        <v>1119</v>
      </c>
      <c r="G953" s="232" t="s">
        <v>620</v>
      </c>
      <c r="H953" s="280"/>
      <c r="I953" s="234"/>
      <c r="J953" s="235">
        <f>ROUND(I953*H953,2)</f>
        <v>0</v>
      </c>
      <c r="K953" s="236"/>
      <c r="L953" s="45"/>
      <c r="M953" s="237" t="s">
        <v>1</v>
      </c>
      <c r="N953" s="238" t="s">
        <v>41</v>
      </c>
      <c r="O953" s="92"/>
      <c r="P953" s="239">
        <f>O953*H953</f>
        <v>0</v>
      </c>
      <c r="Q953" s="239">
        <v>0</v>
      </c>
      <c r="R953" s="239">
        <f>Q953*H953</f>
        <v>0</v>
      </c>
      <c r="S953" s="239">
        <v>0</v>
      </c>
      <c r="T953" s="240">
        <f>S953*H953</f>
        <v>0</v>
      </c>
      <c r="U953" s="39"/>
      <c r="V953" s="39"/>
      <c r="W953" s="39"/>
      <c r="X953" s="39"/>
      <c r="Y953" s="39"/>
      <c r="Z953" s="39"/>
      <c r="AA953" s="39"/>
      <c r="AB953" s="39"/>
      <c r="AC953" s="39"/>
      <c r="AD953" s="39"/>
      <c r="AE953" s="39"/>
      <c r="AR953" s="241" t="s">
        <v>277</v>
      </c>
      <c r="AT953" s="241" t="s">
        <v>205</v>
      </c>
      <c r="AU953" s="241" t="s">
        <v>85</v>
      </c>
      <c r="AY953" s="18" t="s">
        <v>203</v>
      </c>
      <c r="BE953" s="242">
        <f>IF(N953="základní",J953,0)</f>
        <v>0</v>
      </c>
      <c r="BF953" s="242">
        <f>IF(N953="snížená",J953,0)</f>
        <v>0</v>
      </c>
      <c r="BG953" s="242">
        <f>IF(N953="zákl. přenesená",J953,0)</f>
        <v>0</v>
      </c>
      <c r="BH953" s="242">
        <f>IF(N953="sníž. přenesená",J953,0)</f>
        <v>0</v>
      </c>
      <c r="BI953" s="242">
        <f>IF(N953="nulová",J953,0)</f>
        <v>0</v>
      </c>
      <c r="BJ953" s="18" t="s">
        <v>83</v>
      </c>
      <c r="BK953" s="242">
        <f>ROUND(I953*H953,2)</f>
        <v>0</v>
      </c>
      <c r="BL953" s="18" t="s">
        <v>277</v>
      </c>
      <c r="BM953" s="241" t="s">
        <v>1120</v>
      </c>
    </row>
    <row r="954" s="12" customFormat="1" ht="22.8" customHeight="1">
      <c r="A954" s="12"/>
      <c r="B954" s="213"/>
      <c r="C954" s="214"/>
      <c r="D954" s="215" t="s">
        <v>75</v>
      </c>
      <c r="E954" s="227" t="s">
        <v>813</v>
      </c>
      <c r="F954" s="227" t="s">
        <v>3245</v>
      </c>
      <c r="G954" s="214"/>
      <c r="H954" s="214"/>
      <c r="I954" s="217"/>
      <c r="J954" s="228">
        <f>BK954</f>
        <v>0</v>
      </c>
      <c r="K954" s="214"/>
      <c r="L954" s="219"/>
      <c r="M954" s="220"/>
      <c r="N954" s="221"/>
      <c r="O954" s="221"/>
      <c r="P954" s="222">
        <f>SUM(P955:P976)</f>
        <v>0</v>
      </c>
      <c r="Q954" s="221"/>
      <c r="R954" s="222">
        <f>SUM(R955:R976)</f>
        <v>6.0692751600000001</v>
      </c>
      <c r="S954" s="221"/>
      <c r="T954" s="223">
        <f>SUM(T955:T976)</f>
        <v>0</v>
      </c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R954" s="224" t="s">
        <v>85</v>
      </c>
      <c r="AT954" s="225" t="s">
        <v>75</v>
      </c>
      <c r="AU954" s="225" t="s">
        <v>83</v>
      </c>
      <c r="AY954" s="224" t="s">
        <v>203</v>
      </c>
      <c r="BK954" s="226">
        <f>SUM(BK955:BK976)</f>
        <v>0</v>
      </c>
    </row>
    <row r="955" s="2" customFormat="1" ht="24.15" customHeight="1">
      <c r="A955" s="39"/>
      <c r="B955" s="40"/>
      <c r="C955" s="229" t="s">
        <v>3246</v>
      </c>
      <c r="D955" s="229" t="s">
        <v>205</v>
      </c>
      <c r="E955" s="230" t="s">
        <v>3247</v>
      </c>
      <c r="F955" s="231" t="s">
        <v>3248</v>
      </c>
      <c r="G955" s="232" t="s">
        <v>213</v>
      </c>
      <c r="H955" s="233">
        <v>82.060000000000002</v>
      </c>
      <c r="I955" s="234"/>
      <c r="J955" s="235">
        <f>ROUND(I955*H955,2)</f>
        <v>0</v>
      </c>
      <c r="K955" s="236"/>
      <c r="L955" s="45"/>
      <c r="M955" s="237" t="s">
        <v>1</v>
      </c>
      <c r="N955" s="238" t="s">
        <v>41</v>
      </c>
      <c r="O955" s="92"/>
      <c r="P955" s="239">
        <f>O955*H955</f>
        <v>0</v>
      </c>
      <c r="Q955" s="239">
        <v>0.0094999999999999998</v>
      </c>
      <c r="R955" s="239">
        <f>Q955*H955</f>
        <v>0.77956999999999999</v>
      </c>
      <c r="S955" s="239">
        <v>0</v>
      </c>
      <c r="T955" s="240">
        <f>S955*H955</f>
        <v>0</v>
      </c>
      <c r="U955" s="39"/>
      <c r="V955" s="39"/>
      <c r="W955" s="39"/>
      <c r="X955" s="39"/>
      <c r="Y955" s="39"/>
      <c r="Z955" s="39"/>
      <c r="AA955" s="39"/>
      <c r="AB955" s="39"/>
      <c r="AC955" s="39"/>
      <c r="AD955" s="39"/>
      <c r="AE955" s="39"/>
      <c r="AR955" s="241" t="s">
        <v>277</v>
      </c>
      <c r="AT955" s="241" t="s">
        <v>205</v>
      </c>
      <c r="AU955" s="241" t="s">
        <v>85</v>
      </c>
      <c r="AY955" s="18" t="s">
        <v>203</v>
      </c>
      <c r="BE955" s="242">
        <f>IF(N955="základní",J955,0)</f>
        <v>0</v>
      </c>
      <c r="BF955" s="242">
        <f>IF(N955="snížená",J955,0)</f>
        <v>0</v>
      </c>
      <c r="BG955" s="242">
        <f>IF(N955="zákl. přenesená",J955,0)</f>
        <v>0</v>
      </c>
      <c r="BH955" s="242">
        <f>IF(N955="sníž. přenesená",J955,0)</f>
        <v>0</v>
      </c>
      <c r="BI955" s="242">
        <f>IF(N955="nulová",J955,0)</f>
        <v>0</v>
      </c>
      <c r="BJ955" s="18" t="s">
        <v>83</v>
      </c>
      <c r="BK955" s="242">
        <f>ROUND(I955*H955,2)</f>
        <v>0</v>
      </c>
      <c r="BL955" s="18" t="s">
        <v>277</v>
      </c>
      <c r="BM955" s="241" t="s">
        <v>3249</v>
      </c>
    </row>
    <row r="956" s="2" customFormat="1">
      <c r="A956" s="39"/>
      <c r="B956" s="40"/>
      <c r="C956" s="41"/>
      <c r="D956" s="245" t="s">
        <v>474</v>
      </c>
      <c r="E956" s="41"/>
      <c r="F956" s="276" t="s">
        <v>1093</v>
      </c>
      <c r="G956" s="41"/>
      <c r="H956" s="41"/>
      <c r="I956" s="277"/>
      <c r="J956" s="41"/>
      <c r="K956" s="41"/>
      <c r="L956" s="45"/>
      <c r="M956" s="278"/>
      <c r="N956" s="279"/>
      <c r="O956" s="92"/>
      <c r="P956" s="92"/>
      <c r="Q956" s="92"/>
      <c r="R956" s="92"/>
      <c r="S956" s="92"/>
      <c r="T956" s="93"/>
      <c r="U956" s="39"/>
      <c r="V956" s="39"/>
      <c r="W956" s="39"/>
      <c r="X956" s="39"/>
      <c r="Y956" s="39"/>
      <c r="Z956" s="39"/>
      <c r="AA956" s="39"/>
      <c r="AB956" s="39"/>
      <c r="AC956" s="39"/>
      <c r="AD956" s="39"/>
      <c r="AE956" s="39"/>
      <c r="AT956" s="18" t="s">
        <v>474</v>
      </c>
      <c r="AU956" s="18" t="s">
        <v>85</v>
      </c>
    </row>
    <row r="957" s="14" customFormat="1">
      <c r="A957" s="14"/>
      <c r="B957" s="254"/>
      <c r="C957" s="255"/>
      <c r="D957" s="245" t="s">
        <v>243</v>
      </c>
      <c r="E957" s="256" t="s">
        <v>1</v>
      </c>
      <c r="F957" s="257" t="s">
        <v>3250</v>
      </c>
      <c r="G957" s="255"/>
      <c r="H957" s="258">
        <v>74.599999999999994</v>
      </c>
      <c r="I957" s="259"/>
      <c r="J957" s="255"/>
      <c r="K957" s="255"/>
      <c r="L957" s="260"/>
      <c r="M957" s="261"/>
      <c r="N957" s="262"/>
      <c r="O957" s="262"/>
      <c r="P957" s="262"/>
      <c r="Q957" s="262"/>
      <c r="R957" s="262"/>
      <c r="S957" s="262"/>
      <c r="T957" s="263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T957" s="264" t="s">
        <v>243</v>
      </c>
      <c r="AU957" s="264" t="s">
        <v>85</v>
      </c>
      <c r="AV957" s="14" t="s">
        <v>85</v>
      </c>
      <c r="AW957" s="14" t="s">
        <v>32</v>
      </c>
      <c r="AX957" s="14" t="s">
        <v>76</v>
      </c>
      <c r="AY957" s="264" t="s">
        <v>203</v>
      </c>
    </row>
    <row r="958" s="16" customFormat="1">
      <c r="A958" s="16"/>
      <c r="B958" s="292"/>
      <c r="C958" s="293"/>
      <c r="D958" s="245" t="s">
        <v>243</v>
      </c>
      <c r="E958" s="294" t="s">
        <v>1</v>
      </c>
      <c r="F958" s="295" t="s">
        <v>669</v>
      </c>
      <c r="G958" s="293"/>
      <c r="H958" s="296">
        <v>74.599999999999994</v>
      </c>
      <c r="I958" s="297"/>
      <c r="J958" s="293"/>
      <c r="K958" s="293"/>
      <c r="L958" s="298"/>
      <c r="M958" s="299"/>
      <c r="N958" s="300"/>
      <c r="O958" s="300"/>
      <c r="P958" s="300"/>
      <c r="Q958" s="300"/>
      <c r="R958" s="300"/>
      <c r="S958" s="300"/>
      <c r="T958" s="301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T958" s="302" t="s">
        <v>243</v>
      </c>
      <c r="AU958" s="302" t="s">
        <v>85</v>
      </c>
      <c r="AV958" s="16" t="s">
        <v>108</v>
      </c>
      <c r="AW958" s="16" t="s">
        <v>32</v>
      </c>
      <c r="AX958" s="16" t="s">
        <v>76</v>
      </c>
      <c r="AY958" s="302" t="s">
        <v>203</v>
      </c>
    </row>
    <row r="959" s="14" customFormat="1">
      <c r="A959" s="14"/>
      <c r="B959" s="254"/>
      <c r="C959" s="255"/>
      <c r="D959" s="245" t="s">
        <v>243</v>
      </c>
      <c r="E959" s="256" t="s">
        <v>1</v>
      </c>
      <c r="F959" s="257" t="s">
        <v>3251</v>
      </c>
      <c r="G959" s="255"/>
      <c r="H959" s="258">
        <v>7.46</v>
      </c>
      <c r="I959" s="259"/>
      <c r="J959" s="255"/>
      <c r="K959" s="255"/>
      <c r="L959" s="260"/>
      <c r="M959" s="261"/>
      <c r="N959" s="262"/>
      <c r="O959" s="262"/>
      <c r="P959" s="262"/>
      <c r="Q959" s="262"/>
      <c r="R959" s="262"/>
      <c r="S959" s="262"/>
      <c r="T959" s="263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T959" s="264" t="s">
        <v>243</v>
      </c>
      <c r="AU959" s="264" t="s">
        <v>85</v>
      </c>
      <c r="AV959" s="14" t="s">
        <v>85</v>
      </c>
      <c r="AW959" s="14" t="s">
        <v>32</v>
      </c>
      <c r="AX959" s="14" t="s">
        <v>76</v>
      </c>
      <c r="AY959" s="264" t="s">
        <v>203</v>
      </c>
    </row>
    <row r="960" s="15" customFormat="1">
      <c r="A960" s="15"/>
      <c r="B960" s="265"/>
      <c r="C960" s="266"/>
      <c r="D960" s="245" t="s">
        <v>243</v>
      </c>
      <c r="E960" s="267" t="s">
        <v>1</v>
      </c>
      <c r="F960" s="268" t="s">
        <v>247</v>
      </c>
      <c r="G960" s="266"/>
      <c r="H960" s="269">
        <v>82.060000000000002</v>
      </c>
      <c r="I960" s="270"/>
      <c r="J960" s="266"/>
      <c r="K960" s="266"/>
      <c r="L960" s="271"/>
      <c r="M960" s="272"/>
      <c r="N960" s="273"/>
      <c r="O960" s="273"/>
      <c r="P960" s="273"/>
      <c r="Q960" s="273"/>
      <c r="R960" s="273"/>
      <c r="S960" s="273"/>
      <c r="T960" s="274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T960" s="275" t="s">
        <v>243</v>
      </c>
      <c r="AU960" s="275" t="s">
        <v>85</v>
      </c>
      <c r="AV960" s="15" t="s">
        <v>209</v>
      </c>
      <c r="AW960" s="15" t="s">
        <v>32</v>
      </c>
      <c r="AX960" s="15" t="s">
        <v>83</v>
      </c>
      <c r="AY960" s="275" t="s">
        <v>203</v>
      </c>
    </row>
    <row r="961" s="2" customFormat="1" ht="24.15" customHeight="1">
      <c r="A961" s="39"/>
      <c r="B961" s="40"/>
      <c r="C961" s="281" t="s">
        <v>516</v>
      </c>
      <c r="D961" s="281" t="s">
        <v>643</v>
      </c>
      <c r="E961" s="282" t="s">
        <v>3252</v>
      </c>
      <c r="F961" s="283" t="s">
        <v>3253</v>
      </c>
      <c r="G961" s="284" t="s">
        <v>213</v>
      </c>
      <c r="H961" s="285">
        <v>90.266000000000005</v>
      </c>
      <c r="I961" s="286"/>
      <c r="J961" s="287">
        <f>ROUND(I961*H961,2)</f>
        <v>0</v>
      </c>
      <c r="K961" s="288"/>
      <c r="L961" s="289"/>
      <c r="M961" s="290" t="s">
        <v>1</v>
      </c>
      <c r="N961" s="291" t="s">
        <v>41</v>
      </c>
      <c r="O961" s="92"/>
      <c r="P961" s="239">
        <f>O961*H961</f>
        <v>0</v>
      </c>
      <c r="Q961" s="239">
        <v>0.053999999999999999</v>
      </c>
      <c r="R961" s="239">
        <f>Q961*H961</f>
        <v>4.8743639999999999</v>
      </c>
      <c r="S961" s="239">
        <v>0</v>
      </c>
      <c r="T961" s="240">
        <f>S961*H961</f>
        <v>0</v>
      </c>
      <c r="U961" s="39"/>
      <c r="V961" s="39"/>
      <c r="W961" s="39"/>
      <c r="X961" s="39"/>
      <c r="Y961" s="39"/>
      <c r="Z961" s="39"/>
      <c r="AA961" s="39"/>
      <c r="AB961" s="39"/>
      <c r="AC961" s="39"/>
      <c r="AD961" s="39"/>
      <c r="AE961" s="39"/>
      <c r="AR961" s="241" t="s">
        <v>214</v>
      </c>
      <c r="AT961" s="241" t="s">
        <v>643</v>
      </c>
      <c r="AU961" s="241" t="s">
        <v>85</v>
      </c>
      <c r="AY961" s="18" t="s">
        <v>203</v>
      </c>
      <c r="BE961" s="242">
        <f>IF(N961="základní",J961,0)</f>
        <v>0</v>
      </c>
      <c r="BF961" s="242">
        <f>IF(N961="snížená",J961,0)</f>
        <v>0</v>
      </c>
      <c r="BG961" s="242">
        <f>IF(N961="zákl. přenesená",J961,0)</f>
        <v>0</v>
      </c>
      <c r="BH961" s="242">
        <f>IF(N961="sníž. přenesená",J961,0)</f>
        <v>0</v>
      </c>
      <c r="BI961" s="242">
        <f>IF(N961="nulová",J961,0)</f>
        <v>0</v>
      </c>
      <c r="BJ961" s="18" t="s">
        <v>83</v>
      </c>
      <c r="BK961" s="242">
        <f>ROUND(I961*H961,2)</f>
        <v>0</v>
      </c>
      <c r="BL961" s="18" t="s">
        <v>277</v>
      </c>
      <c r="BM961" s="241" t="s">
        <v>3254</v>
      </c>
    </row>
    <row r="962" s="2" customFormat="1">
      <c r="A962" s="39"/>
      <c r="B962" s="40"/>
      <c r="C962" s="41"/>
      <c r="D962" s="245" t="s">
        <v>474</v>
      </c>
      <c r="E962" s="41"/>
      <c r="F962" s="276" t="s">
        <v>3255</v>
      </c>
      <c r="G962" s="41"/>
      <c r="H962" s="41"/>
      <c r="I962" s="277"/>
      <c r="J962" s="41"/>
      <c r="K962" s="41"/>
      <c r="L962" s="45"/>
      <c r="M962" s="278"/>
      <c r="N962" s="279"/>
      <c r="O962" s="92"/>
      <c r="P962" s="92"/>
      <c r="Q962" s="92"/>
      <c r="R962" s="92"/>
      <c r="S962" s="92"/>
      <c r="T962" s="93"/>
      <c r="U962" s="39"/>
      <c r="V962" s="39"/>
      <c r="W962" s="39"/>
      <c r="X962" s="39"/>
      <c r="Y962" s="39"/>
      <c r="Z962" s="39"/>
      <c r="AA962" s="39"/>
      <c r="AB962" s="39"/>
      <c r="AC962" s="39"/>
      <c r="AD962" s="39"/>
      <c r="AE962" s="39"/>
      <c r="AT962" s="18" t="s">
        <v>474</v>
      </c>
      <c r="AU962" s="18" t="s">
        <v>85</v>
      </c>
    </row>
    <row r="963" s="14" customFormat="1">
      <c r="A963" s="14"/>
      <c r="B963" s="254"/>
      <c r="C963" s="255"/>
      <c r="D963" s="245" t="s">
        <v>243</v>
      </c>
      <c r="E963" s="256" t="s">
        <v>1</v>
      </c>
      <c r="F963" s="257" t="s">
        <v>3256</v>
      </c>
      <c r="G963" s="255"/>
      <c r="H963" s="258">
        <v>90.266000000000005</v>
      </c>
      <c r="I963" s="259"/>
      <c r="J963" s="255"/>
      <c r="K963" s="255"/>
      <c r="L963" s="260"/>
      <c r="M963" s="261"/>
      <c r="N963" s="262"/>
      <c r="O963" s="262"/>
      <c r="P963" s="262"/>
      <c r="Q963" s="262"/>
      <c r="R963" s="262"/>
      <c r="S963" s="262"/>
      <c r="T963" s="263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T963" s="264" t="s">
        <v>243</v>
      </c>
      <c r="AU963" s="264" t="s">
        <v>85</v>
      </c>
      <c r="AV963" s="14" t="s">
        <v>85</v>
      </c>
      <c r="AW963" s="14" t="s">
        <v>32</v>
      </c>
      <c r="AX963" s="14" t="s">
        <v>76</v>
      </c>
      <c r="AY963" s="264" t="s">
        <v>203</v>
      </c>
    </row>
    <row r="964" s="15" customFormat="1">
      <c r="A964" s="15"/>
      <c r="B964" s="265"/>
      <c r="C964" s="266"/>
      <c r="D964" s="245" t="s">
        <v>243</v>
      </c>
      <c r="E964" s="267" t="s">
        <v>1</v>
      </c>
      <c r="F964" s="268" t="s">
        <v>247</v>
      </c>
      <c r="G964" s="266"/>
      <c r="H964" s="269">
        <v>90.266000000000005</v>
      </c>
      <c r="I964" s="270"/>
      <c r="J964" s="266"/>
      <c r="K964" s="266"/>
      <c r="L964" s="271"/>
      <c r="M964" s="272"/>
      <c r="N964" s="273"/>
      <c r="O964" s="273"/>
      <c r="P964" s="273"/>
      <c r="Q964" s="273"/>
      <c r="R964" s="273"/>
      <c r="S964" s="273"/>
      <c r="T964" s="274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T964" s="275" t="s">
        <v>243</v>
      </c>
      <c r="AU964" s="275" t="s">
        <v>85</v>
      </c>
      <c r="AV964" s="15" t="s">
        <v>209</v>
      </c>
      <c r="AW964" s="15" t="s">
        <v>32</v>
      </c>
      <c r="AX964" s="15" t="s">
        <v>83</v>
      </c>
      <c r="AY964" s="275" t="s">
        <v>203</v>
      </c>
    </row>
    <row r="965" s="2" customFormat="1" ht="16.5" customHeight="1">
      <c r="A965" s="39"/>
      <c r="B965" s="40"/>
      <c r="C965" s="229" t="s">
        <v>3257</v>
      </c>
      <c r="D965" s="229" t="s">
        <v>205</v>
      </c>
      <c r="E965" s="230" t="s">
        <v>3258</v>
      </c>
      <c r="F965" s="231" t="s">
        <v>3259</v>
      </c>
      <c r="G965" s="232" t="s">
        <v>213</v>
      </c>
      <c r="H965" s="233">
        <v>82.060000000000002</v>
      </c>
      <c r="I965" s="234"/>
      <c r="J965" s="235">
        <f>ROUND(I965*H965,2)</f>
        <v>0</v>
      </c>
      <c r="K965" s="236"/>
      <c r="L965" s="45"/>
      <c r="M965" s="237" t="s">
        <v>1</v>
      </c>
      <c r="N965" s="238" t="s">
        <v>41</v>
      </c>
      <c r="O965" s="92"/>
      <c r="P965" s="239">
        <f>O965*H965</f>
        <v>0</v>
      </c>
      <c r="Q965" s="239">
        <v>0.00029999999999999997</v>
      </c>
      <c r="R965" s="239">
        <f>Q965*H965</f>
        <v>0.024617999999999998</v>
      </c>
      <c r="S965" s="239">
        <v>0</v>
      </c>
      <c r="T965" s="240">
        <f>S965*H965</f>
        <v>0</v>
      </c>
      <c r="U965" s="39"/>
      <c r="V965" s="39"/>
      <c r="W965" s="39"/>
      <c r="X965" s="39"/>
      <c r="Y965" s="39"/>
      <c r="Z965" s="39"/>
      <c r="AA965" s="39"/>
      <c r="AB965" s="39"/>
      <c r="AC965" s="39"/>
      <c r="AD965" s="39"/>
      <c r="AE965" s="39"/>
      <c r="AR965" s="241" t="s">
        <v>277</v>
      </c>
      <c r="AT965" s="241" t="s">
        <v>205</v>
      </c>
      <c r="AU965" s="241" t="s">
        <v>85</v>
      </c>
      <c r="AY965" s="18" t="s">
        <v>203</v>
      </c>
      <c r="BE965" s="242">
        <f>IF(N965="základní",J965,0)</f>
        <v>0</v>
      </c>
      <c r="BF965" s="242">
        <f>IF(N965="snížená",J965,0)</f>
        <v>0</v>
      </c>
      <c r="BG965" s="242">
        <f>IF(N965="zákl. přenesená",J965,0)</f>
        <v>0</v>
      </c>
      <c r="BH965" s="242">
        <f>IF(N965="sníž. přenesená",J965,0)</f>
        <v>0</v>
      </c>
      <c r="BI965" s="242">
        <f>IF(N965="nulová",J965,0)</f>
        <v>0</v>
      </c>
      <c r="BJ965" s="18" t="s">
        <v>83</v>
      </c>
      <c r="BK965" s="242">
        <f>ROUND(I965*H965,2)</f>
        <v>0</v>
      </c>
      <c r="BL965" s="18" t="s">
        <v>277</v>
      </c>
      <c r="BM965" s="241" t="s">
        <v>3260</v>
      </c>
    </row>
    <row r="966" s="2" customFormat="1" ht="24.15" customHeight="1">
      <c r="A966" s="39"/>
      <c r="B966" s="40"/>
      <c r="C966" s="229" t="s">
        <v>520</v>
      </c>
      <c r="D966" s="229" t="s">
        <v>205</v>
      </c>
      <c r="E966" s="230" t="s">
        <v>3261</v>
      </c>
      <c r="F966" s="231" t="s">
        <v>3262</v>
      </c>
      <c r="G966" s="232" t="s">
        <v>213</v>
      </c>
      <c r="H966" s="233">
        <v>82.060000000000002</v>
      </c>
      <c r="I966" s="234"/>
      <c r="J966" s="235">
        <f>ROUND(I966*H966,2)</f>
        <v>0</v>
      </c>
      <c r="K966" s="236"/>
      <c r="L966" s="45"/>
      <c r="M966" s="237" t="s">
        <v>1</v>
      </c>
      <c r="N966" s="238" t="s">
        <v>41</v>
      </c>
      <c r="O966" s="92"/>
      <c r="P966" s="239">
        <f>O966*H966</f>
        <v>0</v>
      </c>
      <c r="Q966" s="239">
        <v>1.0000000000000001E-05</v>
      </c>
      <c r="R966" s="239">
        <f>Q966*H966</f>
        <v>0.00082060000000000011</v>
      </c>
      <c r="S966" s="239">
        <v>0</v>
      </c>
      <c r="T966" s="240">
        <f>S966*H966</f>
        <v>0</v>
      </c>
      <c r="U966" s="39"/>
      <c r="V966" s="39"/>
      <c r="W966" s="39"/>
      <c r="X966" s="39"/>
      <c r="Y966" s="39"/>
      <c r="Z966" s="39"/>
      <c r="AA966" s="39"/>
      <c r="AB966" s="39"/>
      <c r="AC966" s="39"/>
      <c r="AD966" s="39"/>
      <c r="AE966" s="39"/>
      <c r="AR966" s="241" t="s">
        <v>277</v>
      </c>
      <c r="AT966" s="241" t="s">
        <v>205</v>
      </c>
      <c r="AU966" s="241" t="s">
        <v>85</v>
      </c>
      <c r="AY966" s="18" t="s">
        <v>203</v>
      </c>
      <c r="BE966" s="242">
        <f>IF(N966="základní",J966,0)</f>
        <v>0</v>
      </c>
      <c r="BF966" s="242">
        <f>IF(N966="snížená",J966,0)</f>
        <v>0</v>
      </c>
      <c r="BG966" s="242">
        <f>IF(N966="zákl. přenesená",J966,0)</f>
        <v>0</v>
      </c>
      <c r="BH966" s="242">
        <f>IF(N966="sníž. přenesená",J966,0)</f>
        <v>0</v>
      </c>
      <c r="BI966" s="242">
        <f>IF(N966="nulová",J966,0)</f>
        <v>0</v>
      </c>
      <c r="BJ966" s="18" t="s">
        <v>83</v>
      </c>
      <c r="BK966" s="242">
        <f>ROUND(I966*H966,2)</f>
        <v>0</v>
      </c>
      <c r="BL966" s="18" t="s">
        <v>277</v>
      </c>
      <c r="BM966" s="241" t="s">
        <v>3263</v>
      </c>
    </row>
    <row r="967" s="2" customFormat="1" ht="21.75" customHeight="1">
      <c r="A967" s="39"/>
      <c r="B967" s="40"/>
      <c r="C967" s="229" t="s">
        <v>3264</v>
      </c>
      <c r="D967" s="229" t="s">
        <v>205</v>
      </c>
      <c r="E967" s="230" t="s">
        <v>3265</v>
      </c>
      <c r="F967" s="231" t="s">
        <v>3266</v>
      </c>
      <c r="G967" s="232" t="s">
        <v>213</v>
      </c>
      <c r="H967" s="233">
        <v>1624.5940000000001</v>
      </c>
      <c r="I967" s="234"/>
      <c r="J967" s="235">
        <f>ROUND(I967*H967,2)</f>
        <v>0</v>
      </c>
      <c r="K967" s="236"/>
      <c r="L967" s="45"/>
      <c r="M967" s="237" t="s">
        <v>1</v>
      </c>
      <c r="N967" s="238" t="s">
        <v>41</v>
      </c>
      <c r="O967" s="92"/>
      <c r="P967" s="239">
        <f>O967*H967</f>
        <v>0</v>
      </c>
      <c r="Q967" s="239">
        <v>0.00016000000000000001</v>
      </c>
      <c r="R967" s="239">
        <f>Q967*H967</f>
        <v>0.25993504000000001</v>
      </c>
      <c r="S967" s="239">
        <v>0</v>
      </c>
      <c r="T967" s="240">
        <f>S967*H967</f>
        <v>0</v>
      </c>
      <c r="U967" s="39"/>
      <c r="V967" s="39"/>
      <c r="W967" s="39"/>
      <c r="X967" s="39"/>
      <c r="Y967" s="39"/>
      <c r="Z967" s="39"/>
      <c r="AA967" s="39"/>
      <c r="AB967" s="39"/>
      <c r="AC967" s="39"/>
      <c r="AD967" s="39"/>
      <c r="AE967" s="39"/>
      <c r="AR967" s="241" t="s">
        <v>277</v>
      </c>
      <c r="AT967" s="241" t="s">
        <v>205</v>
      </c>
      <c r="AU967" s="241" t="s">
        <v>85</v>
      </c>
      <c r="AY967" s="18" t="s">
        <v>203</v>
      </c>
      <c r="BE967" s="242">
        <f>IF(N967="základní",J967,0)</f>
        <v>0</v>
      </c>
      <c r="BF967" s="242">
        <f>IF(N967="snížená",J967,0)</f>
        <v>0</v>
      </c>
      <c r="BG967" s="242">
        <f>IF(N967="zákl. přenesená",J967,0)</f>
        <v>0</v>
      </c>
      <c r="BH967" s="242">
        <f>IF(N967="sníž. přenesená",J967,0)</f>
        <v>0</v>
      </c>
      <c r="BI967" s="242">
        <f>IF(N967="nulová",J967,0)</f>
        <v>0</v>
      </c>
      <c r="BJ967" s="18" t="s">
        <v>83</v>
      </c>
      <c r="BK967" s="242">
        <f>ROUND(I967*H967,2)</f>
        <v>0</v>
      </c>
      <c r="BL967" s="18" t="s">
        <v>277</v>
      </c>
      <c r="BM967" s="241" t="s">
        <v>3267</v>
      </c>
    </row>
    <row r="968" s="14" customFormat="1">
      <c r="A968" s="14"/>
      <c r="B968" s="254"/>
      <c r="C968" s="255"/>
      <c r="D968" s="245" t="s">
        <v>243</v>
      </c>
      <c r="E968" s="256" t="s">
        <v>1</v>
      </c>
      <c r="F968" s="257" t="s">
        <v>3268</v>
      </c>
      <c r="G968" s="255"/>
      <c r="H968" s="258">
        <v>82.060000000000002</v>
      </c>
      <c r="I968" s="259"/>
      <c r="J968" s="255"/>
      <c r="K968" s="255"/>
      <c r="L968" s="260"/>
      <c r="M968" s="261"/>
      <c r="N968" s="262"/>
      <c r="O968" s="262"/>
      <c r="P968" s="262"/>
      <c r="Q968" s="262"/>
      <c r="R968" s="262"/>
      <c r="S968" s="262"/>
      <c r="T968" s="263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T968" s="264" t="s">
        <v>243</v>
      </c>
      <c r="AU968" s="264" t="s">
        <v>85</v>
      </c>
      <c r="AV968" s="14" t="s">
        <v>85</v>
      </c>
      <c r="AW968" s="14" t="s">
        <v>32</v>
      </c>
      <c r="AX968" s="14" t="s">
        <v>76</v>
      </c>
      <c r="AY968" s="264" t="s">
        <v>203</v>
      </c>
    </row>
    <row r="969" s="14" customFormat="1">
      <c r="A969" s="14"/>
      <c r="B969" s="254"/>
      <c r="C969" s="255"/>
      <c r="D969" s="245" t="s">
        <v>243</v>
      </c>
      <c r="E969" s="256" t="s">
        <v>1</v>
      </c>
      <c r="F969" s="257" t="s">
        <v>3269</v>
      </c>
      <c r="G969" s="255"/>
      <c r="H969" s="258">
        <v>1126.29</v>
      </c>
      <c r="I969" s="259"/>
      <c r="J969" s="255"/>
      <c r="K969" s="255"/>
      <c r="L969" s="260"/>
      <c r="M969" s="261"/>
      <c r="N969" s="262"/>
      <c r="O969" s="262"/>
      <c r="P969" s="262"/>
      <c r="Q969" s="262"/>
      <c r="R969" s="262"/>
      <c r="S969" s="262"/>
      <c r="T969" s="263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T969" s="264" t="s">
        <v>243</v>
      </c>
      <c r="AU969" s="264" t="s">
        <v>85</v>
      </c>
      <c r="AV969" s="14" t="s">
        <v>85</v>
      </c>
      <c r="AW969" s="14" t="s">
        <v>32</v>
      </c>
      <c r="AX969" s="14" t="s">
        <v>76</v>
      </c>
      <c r="AY969" s="264" t="s">
        <v>203</v>
      </c>
    </row>
    <row r="970" s="14" customFormat="1">
      <c r="A970" s="14"/>
      <c r="B970" s="254"/>
      <c r="C970" s="255"/>
      <c r="D970" s="245" t="s">
        <v>243</v>
      </c>
      <c r="E970" s="256" t="s">
        <v>1</v>
      </c>
      <c r="F970" s="257" t="s">
        <v>3270</v>
      </c>
      <c r="G970" s="255"/>
      <c r="H970" s="258">
        <v>16.5</v>
      </c>
      <c r="I970" s="259"/>
      <c r="J970" s="255"/>
      <c r="K970" s="255"/>
      <c r="L970" s="260"/>
      <c r="M970" s="261"/>
      <c r="N970" s="262"/>
      <c r="O970" s="262"/>
      <c r="P970" s="262"/>
      <c r="Q970" s="262"/>
      <c r="R970" s="262"/>
      <c r="S970" s="262"/>
      <c r="T970" s="263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T970" s="264" t="s">
        <v>243</v>
      </c>
      <c r="AU970" s="264" t="s">
        <v>85</v>
      </c>
      <c r="AV970" s="14" t="s">
        <v>85</v>
      </c>
      <c r="AW970" s="14" t="s">
        <v>32</v>
      </c>
      <c r="AX970" s="14" t="s">
        <v>76</v>
      </c>
      <c r="AY970" s="264" t="s">
        <v>203</v>
      </c>
    </row>
    <row r="971" s="14" customFormat="1">
      <c r="A971" s="14"/>
      <c r="B971" s="254"/>
      <c r="C971" s="255"/>
      <c r="D971" s="245" t="s">
        <v>243</v>
      </c>
      <c r="E971" s="256" t="s">
        <v>1</v>
      </c>
      <c r="F971" s="257" t="s">
        <v>3271</v>
      </c>
      <c r="G971" s="255"/>
      <c r="H971" s="258">
        <v>252.054</v>
      </c>
      <c r="I971" s="259"/>
      <c r="J971" s="255"/>
      <c r="K971" s="255"/>
      <c r="L971" s="260"/>
      <c r="M971" s="261"/>
      <c r="N971" s="262"/>
      <c r="O971" s="262"/>
      <c r="P971" s="262"/>
      <c r="Q971" s="262"/>
      <c r="R971" s="262"/>
      <c r="S971" s="262"/>
      <c r="T971" s="263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T971" s="264" t="s">
        <v>243</v>
      </c>
      <c r="AU971" s="264" t="s">
        <v>85</v>
      </c>
      <c r="AV971" s="14" t="s">
        <v>85</v>
      </c>
      <c r="AW971" s="14" t="s">
        <v>32</v>
      </c>
      <c r="AX971" s="14" t="s">
        <v>76</v>
      </c>
      <c r="AY971" s="264" t="s">
        <v>203</v>
      </c>
    </row>
    <row r="972" s="16" customFormat="1">
      <c r="A972" s="16"/>
      <c r="B972" s="292"/>
      <c r="C972" s="293"/>
      <c r="D972" s="245" t="s">
        <v>243</v>
      </c>
      <c r="E972" s="294" t="s">
        <v>1</v>
      </c>
      <c r="F972" s="295" t="s">
        <v>669</v>
      </c>
      <c r="G972" s="293"/>
      <c r="H972" s="296">
        <v>1476.904</v>
      </c>
      <c r="I972" s="297"/>
      <c r="J972" s="293"/>
      <c r="K972" s="293"/>
      <c r="L972" s="298"/>
      <c r="M972" s="299"/>
      <c r="N972" s="300"/>
      <c r="O972" s="300"/>
      <c r="P972" s="300"/>
      <c r="Q972" s="300"/>
      <c r="R972" s="300"/>
      <c r="S972" s="300"/>
      <c r="T972" s="301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T972" s="302" t="s">
        <v>243</v>
      </c>
      <c r="AU972" s="302" t="s">
        <v>85</v>
      </c>
      <c r="AV972" s="16" t="s">
        <v>108</v>
      </c>
      <c r="AW972" s="16" t="s">
        <v>32</v>
      </c>
      <c r="AX972" s="16" t="s">
        <v>76</v>
      </c>
      <c r="AY972" s="302" t="s">
        <v>203</v>
      </c>
    </row>
    <row r="973" s="14" customFormat="1">
      <c r="A973" s="14"/>
      <c r="B973" s="254"/>
      <c r="C973" s="255"/>
      <c r="D973" s="245" t="s">
        <v>243</v>
      </c>
      <c r="E973" s="256" t="s">
        <v>1</v>
      </c>
      <c r="F973" s="257" t="s">
        <v>3272</v>
      </c>
      <c r="G973" s="255"/>
      <c r="H973" s="258">
        <v>147.69</v>
      </c>
      <c r="I973" s="259"/>
      <c r="J973" s="255"/>
      <c r="K973" s="255"/>
      <c r="L973" s="260"/>
      <c r="M973" s="261"/>
      <c r="N973" s="262"/>
      <c r="O973" s="262"/>
      <c r="P973" s="262"/>
      <c r="Q973" s="262"/>
      <c r="R973" s="262"/>
      <c r="S973" s="262"/>
      <c r="T973" s="263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T973" s="264" t="s">
        <v>243</v>
      </c>
      <c r="AU973" s="264" t="s">
        <v>85</v>
      </c>
      <c r="AV973" s="14" t="s">
        <v>85</v>
      </c>
      <c r="AW973" s="14" t="s">
        <v>32</v>
      </c>
      <c r="AX973" s="14" t="s">
        <v>76</v>
      </c>
      <c r="AY973" s="264" t="s">
        <v>203</v>
      </c>
    </row>
    <row r="974" s="15" customFormat="1">
      <c r="A974" s="15"/>
      <c r="B974" s="265"/>
      <c r="C974" s="266"/>
      <c r="D974" s="245" t="s">
        <v>243</v>
      </c>
      <c r="E974" s="267" t="s">
        <v>1</v>
      </c>
      <c r="F974" s="268" t="s">
        <v>247</v>
      </c>
      <c r="G974" s="266"/>
      <c r="H974" s="269">
        <v>1624.5940000000001</v>
      </c>
      <c r="I974" s="270"/>
      <c r="J974" s="266"/>
      <c r="K974" s="266"/>
      <c r="L974" s="271"/>
      <c r="M974" s="272"/>
      <c r="N974" s="273"/>
      <c r="O974" s="273"/>
      <c r="P974" s="273"/>
      <c r="Q974" s="273"/>
      <c r="R974" s="273"/>
      <c r="S974" s="273"/>
      <c r="T974" s="274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T974" s="275" t="s">
        <v>243</v>
      </c>
      <c r="AU974" s="275" t="s">
        <v>85</v>
      </c>
      <c r="AV974" s="15" t="s">
        <v>209</v>
      </c>
      <c r="AW974" s="15" t="s">
        <v>32</v>
      </c>
      <c r="AX974" s="15" t="s">
        <v>83</v>
      </c>
      <c r="AY974" s="275" t="s">
        <v>203</v>
      </c>
    </row>
    <row r="975" s="2" customFormat="1" ht="16.5" customHeight="1">
      <c r="A975" s="39"/>
      <c r="B975" s="40"/>
      <c r="C975" s="229" t="s">
        <v>525</v>
      </c>
      <c r="D975" s="229" t="s">
        <v>205</v>
      </c>
      <c r="E975" s="230" t="s">
        <v>3273</v>
      </c>
      <c r="F975" s="231" t="s">
        <v>3274</v>
      </c>
      <c r="G975" s="232" t="s">
        <v>213</v>
      </c>
      <c r="H975" s="233">
        <v>1624.5940000000001</v>
      </c>
      <c r="I975" s="234"/>
      <c r="J975" s="235">
        <f>ROUND(I975*H975,2)</f>
        <v>0</v>
      </c>
      <c r="K975" s="236"/>
      <c r="L975" s="45"/>
      <c r="M975" s="237" t="s">
        <v>1</v>
      </c>
      <c r="N975" s="238" t="s">
        <v>41</v>
      </c>
      <c r="O975" s="92"/>
      <c r="P975" s="239">
        <f>O975*H975</f>
        <v>0</v>
      </c>
      <c r="Q975" s="239">
        <v>8.0000000000000007E-05</v>
      </c>
      <c r="R975" s="239">
        <f>Q975*H975</f>
        <v>0.12996752</v>
      </c>
      <c r="S975" s="239">
        <v>0</v>
      </c>
      <c r="T975" s="240">
        <f>S975*H975</f>
        <v>0</v>
      </c>
      <c r="U975" s="39"/>
      <c r="V975" s="39"/>
      <c r="W975" s="39"/>
      <c r="X975" s="39"/>
      <c r="Y975" s="39"/>
      <c r="Z975" s="39"/>
      <c r="AA975" s="39"/>
      <c r="AB975" s="39"/>
      <c r="AC975" s="39"/>
      <c r="AD975" s="39"/>
      <c r="AE975" s="39"/>
      <c r="AR975" s="241" t="s">
        <v>277</v>
      </c>
      <c r="AT975" s="241" t="s">
        <v>205</v>
      </c>
      <c r="AU975" s="241" t="s">
        <v>85</v>
      </c>
      <c r="AY975" s="18" t="s">
        <v>203</v>
      </c>
      <c r="BE975" s="242">
        <f>IF(N975="základní",J975,0)</f>
        <v>0</v>
      </c>
      <c r="BF975" s="242">
        <f>IF(N975="snížená",J975,0)</f>
        <v>0</v>
      </c>
      <c r="BG975" s="242">
        <f>IF(N975="zákl. přenesená",J975,0)</f>
        <v>0</v>
      </c>
      <c r="BH975" s="242">
        <f>IF(N975="sníž. přenesená",J975,0)</f>
        <v>0</v>
      </c>
      <c r="BI975" s="242">
        <f>IF(N975="nulová",J975,0)</f>
        <v>0</v>
      </c>
      <c r="BJ975" s="18" t="s">
        <v>83</v>
      </c>
      <c r="BK975" s="242">
        <f>ROUND(I975*H975,2)</f>
        <v>0</v>
      </c>
      <c r="BL975" s="18" t="s">
        <v>277</v>
      </c>
      <c r="BM975" s="241" t="s">
        <v>3275</v>
      </c>
    </row>
    <row r="976" s="2" customFormat="1" ht="16.5" customHeight="1">
      <c r="A976" s="39"/>
      <c r="B976" s="40"/>
      <c r="C976" s="229" t="s">
        <v>3276</v>
      </c>
      <c r="D976" s="229" t="s">
        <v>205</v>
      </c>
      <c r="E976" s="230" t="s">
        <v>3277</v>
      </c>
      <c r="F976" s="231" t="s">
        <v>3278</v>
      </c>
      <c r="G976" s="232" t="s">
        <v>620</v>
      </c>
      <c r="H976" s="280"/>
      <c r="I976" s="234"/>
      <c r="J976" s="235">
        <f>ROUND(I976*H976,2)</f>
        <v>0</v>
      </c>
      <c r="K976" s="236"/>
      <c r="L976" s="45"/>
      <c r="M976" s="237" t="s">
        <v>1</v>
      </c>
      <c r="N976" s="238" t="s">
        <v>41</v>
      </c>
      <c r="O976" s="92"/>
      <c r="P976" s="239">
        <f>O976*H976</f>
        <v>0</v>
      </c>
      <c r="Q976" s="239">
        <v>0</v>
      </c>
      <c r="R976" s="239">
        <f>Q976*H976</f>
        <v>0</v>
      </c>
      <c r="S976" s="239">
        <v>0</v>
      </c>
      <c r="T976" s="240">
        <f>S976*H976</f>
        <v>0</v>
      </c>
      <c r="U976" s="39"/>
      <c r="V976" s="39"/>
      <c r="W976" s="39"/>
      <c r="X976" s="39"/>
      <c r="Y976" s="39"/>
      <c r="Z976" s="39"/>
      <c r="AA976" s="39"/>
      <c r="AB976" s="39"/>
      <c r="AC976" s="39"/>
      <c r="AD976" s="39"/>
      <c r="AE976" s="39"/>
      <c r="AR976" s="241" t="s">
        <v>277</v>
      </c>
      <c r="AT976" s="241" t="s">
        <v>205</v>
      </c>
      <c r="AU976" s="241" t="s">
        <v>85</v>
      </c>
      <c r="AY976" s="18" t="s">
        <v>203</v>
      </c>
      <c r="BE976" s="242">
        <f>IF(N976="základní",J976,0)</f>
        <v>0</v>
      </c>
      <c r="BF976" s="242">
        <f>IF(N976="snížená",J976,0)</f>
        <v>0</v>
      </c>
      <c r="BG976" s="242">
        <f>IF(N976="zákl. přenesená",J976,0)</f>
        <v>0</v>
      </c>
      <c r="BH976" s="242">
        <f>IF(N976="sníž. přenesená",J976,0)</f>
        <v>0</v>
      </c>
      <c r="BI976" s="242">
        <f>IF(N976="nulová",J976,0)</f>
        <v>0</v>
      </c>
      <c r="BJ976" s="18" t="s">
        <v>83</v>
      </c>
      <c r="BK976" s="242">
        <f>ROUND(I976*H976,2)</f>
        <v>0</v>
      </c>
      <c r="BL976" s="18" t="s">
        <v>277</v>
      </c>
      <c r="BM976" s="241" t="s">
        <v>3279</v>
      </c>
    </row>
    <row r="977" s="12" customFormat="1" ht="22.8" customHeight="1">
      <c r="A977" s="12"/>
      <c r="B977" s="213"/>
      <c r="C977" s="214"/>
      <c r="D977" s="215" t="s">
        <v>75</v>
      </c>
      <c r="E977" s="227" t="s">
        <v>1121</v>
      </c>
      <c r="F977" s="227" t="s">
        <v>1122</v>
      </c>
      <c r="G977" s="214"/>
      <c r="H977" s="214"/>
      <c r="I977" s="217"/>
      <c r="J977" s="228">
        <f>BK977</f>
        <v>0</v>
      </c>
      <c r="K977" s="214"/>
      <c r="L977" s="219"/>
      <c r="M977" s="220"/>
      <c r="N977" s="221"/>
      <c r="O977" s="221"/>
      <c r="P977" s="222">
        <f>SUM(P978:P1039)</f>
        <v>0</v>
      </c>
      <c r="Q977" s="221"/>
      <c r="R977" s="222">
        <f>SUM(R978:R1039)</f>
        <v>77.88723195</v>
      </c>
      <c r="S977" s="221"/>
      <c r="T977" s="223">
        <f>SUM(T978:T1039)</f>
        <v>0</v>
      </c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R977" s="224" t="s">
        <v>85</v>
      </c>
      <c r="AT977" s="225" t="s">
        <v>75</v>
      </c>
      <c r="AU977" s="225" t="s">
        <v>83</v>
      </c>
      <c r="AY977" s="224" t="s">
        <v>203</v>
      </c>
      <c r="BK977" s="226">
        <f>SUM(BK978:BK1039)</f>
        <v>0</v>
      </c>
    </row>
    <row r="978" s="2" customFormat="1" ht="16.5" customHeight="1">
      <c r="A978" s="39"/>
      <c r="B978" s="40"/>
      <c r="C978" s="229" t="s">
        <v>529</v>
      </c>
      <c r="D978" s="229" t="s">
        <v>205</v>
      </c>
      <c r="E978" s="230" t="s">
        <v>3280</v>
      </c>
      <c r="F978" s="231" t="s">
        <v>3281</v>
      </c>
      <c r="G978" s="232" t="s">
        <v>213</v>
      </c>
      <c r="H978" s="233">
        <v>243.90600000000001</v>
      </c>
      <c r="I978" s="234"/>
      <c r="J978" s="235">
        <f>ROUND(I978*H978,2)</f>
        <v>0</v>
      </c>
      <c r="K978" s="236"/>
      <c r="L978" s="45"/>
      <c r="M978" s="237" t="s">
        <v>1</v>
      </c>
      <c r="N978" s="238" t="s">
        <v>41</v>
      </c>
      <c r="O978" s="92"/>
      <c r="P978" s="239">
        <f>O978*H978</f>
        <v>0</v>
      </c>
      <c r="Q978" s="239">
        <v>0.065809999999999994</v>
      </c>
      <c r="R978" s="239">
        <f>Q978*H978</f>
        <v>16.051453859999999</v>
      </c>
      <c r="S978" s="239">
        <v>0</v>
      </c>
      <c r="T978" s="240">
        <f>S978*H978</f>
        <v>0</v>
      </c>
      <c r="U978" s="39"/>
      <c r="V978" s="39"/>
      <c r="W978" s="39"/>
      <c r="X978" s="39"/>
      <c r="Y978" s="39"/>
      <c r="Z978" s="39"/>
      <c r="AA978" s="39"/>
      <c r="AB978" s="39"/>
      <c r="AC978" s="39"/>
      <c r="AD978" s="39"/>
      <c r="AE978" s="39"/>
      <c r="AR978" s="241" t="s">
        <v>277</v>
      </c>
      <c r="AT978" s="241" t="s">
        <v>205</v>
      </c>
      <c r="AU978" s="241" t="s">
        <v>85</v>
      </c>
      <c r="AY978" s="18" t="s">
        <v>203</v>
      </c>
      <c r="BE978" s="242">
        <f>IF(N978="základní",J978,0)</f>
        <v>0</v>
      </c>
      <c r="BF978" s="242">
        <f>IF(N978="snížená",J978,0)</f>
        <v>0</v>
      </c>
      <c r="BG978" s="242">
        <f>IF(N978="zákl. přenesená",J978,0)</f>
        <v>0</v>
      </c>
      <c r="BH978" s="242">
        <f>IF(N978="sníž. přenesená",J978,0)</f>
        <v>0</v>
      </c>
      <c r="BI978" s="242">
        <f>IF(N978="nulová",J978,0)</f>
        <v>0</v>
      </c>
      <c r="BJ978" s="18" t="s">
        <v>83</v>
      </c>
      <c r="BK978" s="242">
        <f>ROUND(I978*H978,2)</f>
        <v>0</v>
      </c>
      <c r="BL978" s="18" t="s">
        <v>277</v>
      </c>
      <c r="BM978" s="241" t="s">
        <v>3282</v>
      </c>
    </row>
    <row r="979" s="13" customFormat="1">
      <c r="A979" s="13"/>
      <c r="B979" s="243"/>
      <c r="C979" s="244"/>
      <c r="D979" s="245" t="s">
        <v>243</v>
      </c>
      <c r="E979" s="246" t="s">
        <v>1</v>
      </c>
      <c r="F979" s="247" t="s">
        <v>3283</v>
      </c>
      <c r="G979" s="244"/>
      <c r="H979" s="246" t="s">
        <v>1</v>
      </c>
      <c r="I979" s="248"/>
      <c r="J979" s="244"/>
      <c r="K979" s="244"/>
      <c r="L979" s="249"/>
      <c r="M979" s="250"/>
      <c r="N979" s="251"/>
      <c r="O979" s="251"/>
      <c r="P979" s="251"/>
      <c r="Q979" s="251"/>
      <c r="R979" s="251"/>
      <c r="S979" s="251"/>
      <c r="T979" s="252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T979" s="253" t="s">
        <v>243</v>
      </c>
      <c r="AU979" s="253" t="s">
        <v>85</v>
      </c>
      <c r="AV979" s="13" t="s">
        <v>83</v>
      </c>
      <c r="AW979" s="13" t="s">
        <v>32</v>
      </c>
      <c r="AX979" s="13" t="s">
        <v>76</v>
      </c>
      <c r="AY979" s="253" t="s">
        <v>203</v>
      </c>
    </row>
    <row r="980" s="14" customFormat="1">
      <c r="A980" s="14"/>
      <c r="B980" s="254"/>
      <c r="C980" s="255"/>
      <c r="D980" s="245" t="s">
        <v>243</v>
      </c>
      <c r="E980" s="256" t="s">
        <v>1</v>
      </c>
      <c r="F980" s="257" t="s">
        <v>3284</v>
      </c>
      <c r="G980" s="255"/>
      <c r="H980" s="258">
        <v>10.487</v>
      </c>
      <c r="I980" s="259"/>
      <c r="J980" s="255"/>
      <c r="K980" s="255"/>
      <c r="L980" s="260"/>
      <c r="M980" s="261"/>
      <c r="N980" s="262"/>
      <c r="O980" s="262"/>
      <c r="P980" s="262"/>
      <c r="Q980" s="262"/>
      <c r="R980" s="262"/>
      <c r="S980" s="262"/>
      <c r="T980" s="263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T980" s="264" t="s">
        <v>243</v>
      </c>
      <c r="AU980" s="264" t="s">
        <v>85</v>
      </c>
      <c r="AV980" s="14" t="s">
        <v>85</v>
      </c>
      <c r="AW980" s="14" t="s">
        <v>32</v>
      </c>
      <c r="AX980" s="14" t="s">
        <v>76</v>
      </c>
      <c r="AY980" s="264" t="s">
        <v>203</v>
      </c>
    </row>
    <row r="981" s="14" customFormat="1">
      <c r="A981" s="14"/>
      <c r="B981" s="254"/>
      <c r="C981" s="255"/>
      <c r="D981" s="245" t="s">
        <v>243</v>
      </c>
      <c r="E981" s="256" t="s">
        <v>1</v>
      </c>
      <c r="F981" s="257" t="s">
        <v>3285</v>
      </c>
      <c r="G981" s="255"/>
      <c r="H981" s="258">
        <v>6.1849999999999996</v>
      </c>
      <c r="I981" s="259"/>
      <c r="J981" s="255"/>
      <c r="K981" s="255"/>
      <c r="L981" s="260"/>
      <c r="M981" s="261"/>
      <c r="N981" s="262"/>
      <c r="O981" s="262"/>
      <c r="P981" s="262"/>
      <c r="Q981" s="262"/>
      <c r="R981" s="262"/>
      <c r="S981" s="262"/>
      <c r="T981" s="263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T981" s="264" t="s">
        <v>243</v>
      </c>
      <c r="AU981" s="264" t="s">
        <v>85</v>
      </c>
      <c r="AV981" s="14" t="s">
        <v>85</v>
      </c>
      <c r="AW981" s="14" t="s">
        <v>32</v>
      </c>
      <c r="AX981" s="14" t="s">
        <v>76</v>
      </c>
      <c r="AY981" s="264" t="s">
        <v>203</v>
      </c>
    </row>
    <row r="982" s="14" customFormat="1">
      <c r="A982" s="14"/>
      <c r="B982" s="254"/>
      <c r="C982" s="255"/>
      <c r="D982" s="245" t="s">
        <v>243</v>
      </c>
      <c r="E982" s="256" t="s">
        <v>1</v>
      </c>
      <c r="F982" s="257" t="s">
        <v>3286</v>
      </c>
      <c r="G982" s="255"/>
      <c r="H982" s="258">
        <v>13.710000000000001</v>
      </c>
      <c r="I982" s="259"/>
      <c r="J982" s="255"/>
      <c r="K982" s="255"/>
      <c r="L982" s="260"/>
      <c r="M982" s="261"/>
      <c r="N982" s="262"/>
      <c r="O982" s="262"/>
      <c r="P982" s="262"/>
      <c r="Q982" s="262"/>
      <c r="R982" s="262"/>
      <c r="S982" s="262"/>
      <c r="T982" s="263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T982" s="264" t="s">
        <v>243</v>
      </c>
      <c r="AU982" s="264" t="s">
        <v>85</v>
      </c>
      <c r="AV982" s="14" t="s">
        <v>85</v>
      </c>
      <c r="AW982" s="14" t="s">
        <v>32</v>
      </c>
      <c r="AX982" s="14" t="s">
        <v>76</v>
      </c>
      <c r="AY982" s="264" t="s">
        <v>203</v>
      </c>
    </row>
    <row r="983" s="14" customFormat="1">
      <c r="A983" s="14"/>
      <c r="B983" s="254"/>
      <c r="C983" s="255"/>
      <c r="D983" s="245" t="s">
        <v>243</v>
      </c>
      <c r="E983" s="256" t="s">
        <v>1</v>
      </c>
      <c r="F983" s="257" t="s">
        <v>3287</v>
      </c>
      <c r="G983" s="255"/>
      <c r="H983" s="258">
        <v>17.548999999999999</v>
      </c>
      <c r="I983" s="259"/>
      <c r="J983" s="255"/>
      <c r="K983" s="255"/>
      <c r="L983" s="260"/>
      <c r="M983" s="261"/>
      <c r="N983" s="262"/>
      <c r="O983" s="262"/>
      <c r="P983" s="262"/>
      <c r="Q983" s="262"/>
      <c r="R983" s="262"/>
      <c r="S983" s="262"/>
      <c r="T983" s="263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T983" s="264" t="s">
        <v>243</v>
      </c>
      <c r="AU983" s="264" t="s">
        <v>85</v>
      </c>
      <c r="AV983" s="14" t="s">
        <v>85</v>
      </c>
      <c r="AW983" s="14" t="s">
        <v>32</v>
      </c>
      <c r="AX983" s="14" t="s">
        <v>76</v>
      </c>
      <c r="AY983" s="264" t="s">
        <v>203</v>
      </c>
    </row>
    <row r="984" s="14" customFormat="1">
      <c r="A984" s="14"/>
      <c r="B984" s="254"/>
      <c r="C984" s="255"/>
      <c r="D984" s="245" t="s">
        <v>243</v>
      </c>
      <c r="E984" s="256" t="s">
        <v>1</v>
      </c>
      <c r="F984" s="257" t="s">
        <v>3288</v>
      </c>
      <c r="G984" s="255"/>
      <c r="H984" s="258">
        <v>15.074999999999999</v>
      </c>
      <c r="I984" s="259"/>
      <c r="J984" s="255"/>
      <c r="K984" s="255"/>
      <c r="L984" s="260"/>
      <c r="M984" s="261"/>
      <c r="N984" s="262"/>
      <c r="O984" s="262"/>
      <c r="P984" s="262"/>
      <c r="Q984" s="262"/>
      <c r="R984" s="262"/>
      <c r="S984" s="262"/>
      <c r="T984" s="263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T984" s="264" t="s">
        <v>243</v>
      </c>
      <c r="AU984" s="264" t="s">
        <v>85</v>
      </c>
      <c r="AV984" s="14" t="s">
        <v>85</v>
      </c>
      <c r="AW984" s="14" t="s">
        <v>32</v>
      </c>
      <c r="AX984" s="14" t="s">
        <v>76</v>
      </c>
      <c r="AY984" s="264" t="s">
        <v>203</v>
      </c>
    </row>
    <row r="985" s="14" customFormat="1">
      <c r="A985" s="14"/>
      <c r="B985" s="254"/>
      <c r="C985" s="255"/>
      <c r="D985" s="245" t="s">
        <v>243</v>
      </c>
      <c r="E985" s="256" t="s">
        <v>1</v>
      </c>
      <c r="F985" s="257" t="s">
        <v>3289</v>
      </c>
      <c r="G985" s="255"/>
      <c r="H985" s="258">
        <v>15.675000000000001</v>
      </c>
      <c r="I985" s="259"/>
      <c r="J985" s="255"/>
      <c r="K985" s="255"/>
      <c r="L985" s="260"/>
      <c r="M985" s="261"/>
      <c r="N985" s="262"/>
      <c r="O985" s="262"/>
      <c r="P985" s="262"/>
      <c r="Q985" s="262"/>
      <c r="R985" s="262"/>
      <c r="S985" s="262"/>
      <c r="T985" s="263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T985" s="264" t="s">
        <v>243</v>
      </c>
      <c r="AU985" s="264" t="s">
        <v>85</v>
      </c>
      <c r="AV985" s="14" t="s">
        <v>85</v>
      </c>
      <c r="AW985" s="14" t="s">
        <v>32</v>
      </c>
      <c r="AX985" s="14" t="s">
        <v>76</v>
      </c>
      <c r="AY985" s="264" t="s">
        <v>203</v>
      </c>
    </row>
    <row r="986" s="14" customFormat="1">
      <c r="A986" s="14"/>
      <c r="B986" s="254"/>
      <c r="C986" s="255"/>
      <c r="D986" s="245" t="s">
        <v>243</v>
      </c>
      <c r="E986" s="256" t="s">
        <v>1</v>
      </c>
      <c r="F986" s="257" t="s">
        <v>3290</v>
      </c>
      <c r="G986" s="255"/>
      <c r="H986" s="258">
        <v>15.300000000000001</v>
      </c>
      <c r="I986" s="259"/>
      <c r="J986" s="255"/>
      <c r="K986" s="255"/>
      <c r="L986" s="260"/>
      <c r="M986" s="261"/>
      <c r="N986" s="262"/>
      <c r="O986" s="262"/>
      <c r="P986" s="262"/>
      <c r="Q986" s="262"/>
      <c r="R986" s="262"/>
      <c r="S986" s="262"/>
      <c r="T986" s="263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T986" s="264" t="s">
        <v>243</v>
      </c>
      <c r="AU986" s="264" t="s">
        <v>85</v>
      </c>
      <c r="AV986" s="14" t="s">
        <v>85</v>
      </c>
      <c r="AW986" s="14" t="s">
        <v>32</v>
      </c>
      <c r="AX986" s="14" t="s">
        <v>76</v>
      </c>
      <c r="AY986" s="264" t="s">
        <v>203</v>
      </c>
    </row>
    <row r="987" s="14" customFormat="1">
      <c r="A987" s="14"/>
      <c r="B987" s="254"/>
      <c r="C987" s="255"/>
      <c r="D987" s="245" t="s">
        <v>243</v>
      </c>
      <c r="E987" s="256" t="s">
        <v>1</v>
      </c>
      <c r="F987" s="257" t="s">
        <v>3291</v>
      </c>
      <c r="G987" s="255"/>
      <c r="H987" s="258">
        <v>17.901</v>
      </c>
      <c r="I987" s="259"/>
      <c r="J987" s="255"/>
      <c r="K987" s="255"/>
      <c r="L987" s="260"/>
      <c r="M987" s="261"/>
      <c r="N987" s="262"/>
      <c r="O987" s="262"/>
      <c r="P987" s="262"/>
      <c r="Q987" s="262"/>
      <c r="R987" s="262"/>
      <c r="S987" s="262"/>
      <c r="T987" s="263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T987" s="264" t="s">
        <v>243</v>
      </c>
      <c r="AU987" s="264" t="s">
        <v>85</v>
      </c>
      <c r="AV987" s="14" t="s">
        <v>85</v>
      </c>
      <c r="AW987" s="14" t="s">
        <v>32</v>
      </c>
      <c r="AX987" s="14" t="s">
        <v>76</v>
      </c>
      <c r="AY987" s="264" t="s">
        <v>203</v>
      </c>
    </row>
    <row r="988" s="14" customFormat="1">
      <c r="A988" s="14"/>
      <c r="B988" s="254"/>
      <c r="C988" s="255"/>
      <c r="D988" s="245" t="s">
        <v>243</v>
      </c>
      <c r="E988" s="256" t="s">
        <v>1</v>
      </c>
      <c r="F988" s="257" t="s">
        <v>3288</v>
      </c>
      <c r="G988" s="255"/>
      <c r="H988" s="258">
        <v>15.074999999999999</v>
      </c>
      <c r="I988" s="259"/>
      <c r="J988" s="255"/>
      <c r="K988" s="255"/>
      <c r="L988" s="260"/>
      <c r="M988" s="261"/>
      <c r="N988" s="262"/>
      <c r="O988" s="262"/>
      <c r="P988" s="262"/>
      <c r="Q988" s="262"/>
      <c r="R988" s="262"/>
      <c r="S988" s="262"/>
      <c r="T988" s="263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T988" s="264" t="s">
        <v>243</v>
      </c>
      <c r="AU988" s="264" t="s">
        <v>85</v>
      </c>
      <c r="AV988" s="14" t="s">
        <v>85</v>
      </c>
      <c r="AW988" s="14" t="s">
        <v>32</v>
      </c>
      <c r="AX988" s="14" t="s">
        <v>76</v>
      </c>
      <c r="AY988" s="264" t="s">
        <v>203</v>
      </c>
    </row>
    <row r="989" s="14" customFormat="1">
      <c r="A989" s="14"/>
      <c r="B989" s="254"/>
      <c r="C989" s="255"/>
      <c r="D989" s="245" t="s">
        <v>243</v>
      </c>
      <c r="E989" s="256" t="s">
        <v>1</v>
      </c>
      <c r="F989" s="257" t="s">
        <v>3292</v>
      </c>
      <c r="G989" s="255"/>
      <c r="H989" s="258">
        <v>18.056999999999999</v>
      </c>
      <c r="I989" s="259"/>
      <c r="J989" s="255"/>
      <c r="K989" s="255"/>
      <c r="L989" s="260"/>
      <c r="M989" s="261"/>
      <c r="N989" s="262"/>
      <c r="O989" s="262"/>
      <c r="P989" s="262"/>
      <c r="Q989" s="262"/>
      <c r="R989" s="262"/>
      <c r="S989" s="262"/>
      <c r="T989" s="263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T989" s="264" t="s">
        <v>243</v>
      </c>
      <c r="AU989" s="264" t="s">
        <v>85</v>
      </c>
      <c r="AV989" s="14" t="s">
        <v>85</v>
      </c>
      <c r="AW989" s="14" t="s">
        <v>32</v>
      </c>
      <c r="AX989" s="14" t="s">
        <v>76</v>
      </c>
      <c r="AY989" s="264" t="s">
        <v>203</v>
      </c>
    </row>
    <row r="990" s="14" customFormat="1">
      <c r="A990" s="14"/>
      <c r="B990" s="254"/>
      <c r="C990" s="255"/>
      <c r="D990" s="245" t="s">
        <v>243</v>
      </c>
      <c r="E990" s="256" t="s">
        <v>1</v>
      </c>
      <c r="F990" s="257" t="s">
        <v>3288</v>
      </c>
      <c r="G990" s="255"/>
      <c r="H990" s="258">
        <v>15.074999999999999</v>
      </c>
      <c r="I990" s="259"/>
      <c r="J990" s="255"/>
      <c r="K990" s="255"/>
      <c r="L990" s="260"/>
      <c r="M990" s="261"/>
      <c r="N990" s="262"/>
      <c r="O990" s="262"/>
      <c r="P990" s="262"/>
      <c r="Q990" s="262"/>
      <c r="R990" s="262"/>
      <c r="S990" s="262"/>
      <c r="T990" s="263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T990" s="264" t="s">
        <v>243</v>
      </c>
      <c r="AU990" s="264" t="s">
        <v>85</v>
      </c>
      <c r="AV990" s="14" t="s">
        <v>85</v>
      </c>
      <c r="AW990" s="14" t="s">
        <v>32</v>
      </c>
      <c r="AX990" s="14" t="s">
        <v>76</v>
      </c>
      <c r="AY990" s="264" t="s">
        <v>203</v>
      </c>
    </row>
    <row r="991" s="14" customFormat="1">
      <c r="A991" s="14"/>
      <c r="B991" s="254"/>
      <c r="C991" s="255"/>
      <c r="D991" s="245" t="s">
        <v>243</v>
      </c>
      <c r="E991" s="256" t="s">
        <v>1</v>
      </c>
      <c r="F991" s="257" t="s">
        <v>3293</v>
      </c>
      <c r="G991" s="255"/>
      <c r="H991" s="258">
        <v>16.524000000000001</v>
      </c>
      <c r="I991" s="259"/>
      <c r="J991" s="255"/>
      <c r="K991" s="255"/>
      <c r="L991" s="260"/>
      <c r="M991" s="261"/>
      <c r="N991" s="262"/>
      <c r="O991" s="262"/>
      <c r="P991" s="262"/>
      <c r="Q991" s="262"/>
      <c r="R991" s="262"/>
      <c r="S991" s="262"/>
      <c r="T991" s="263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T991" s="264" t="s">
        <v>243</v>
      </c>
      <c r="AU991" s="264" t="s">
        <v>85</v>
      </c>
      <c r="AV991" s="14" t="s">
        <v>85</v>
      </c>
      <c r="AW991" s="14" t="s">
        <v>32</v>
      </c>
      <c r="AX991" s="14" t="s">
        <v>76</v>
      </c>
      <c r="AY991" s="264" t="s">
        <v>203</v>
      </c>
    </row>
    <row r="992" s="14" customFormat="1">
      <c r="A992" s="14"/>
      <c r="B992" s="254"/>
      <c r="C992" s="255"/>
      <c r="D992" s="245" t="s">
        <v>243</v>
      </c>
      <c r="E992" s="256" t="s">
        <v>1</v>
      </c>
      <c r="F992" s="257" t="s">
        <v>3294</v>
      </c>
      <c r="G992" s="255"/>
      <c r="H992" s="258">
        <v>13.65</v>
      </c>
      <c r="I992" s="259"/>
      <c r="J992" s="255"/>
      <c r="K992" s="255"/>
      <c r="L992" s="260"/>
      <c r="M992" s="261"/>
      <c r="N992" s="262"/>
      <c r="O992" s="262"/>
      <c r="P992" s="262"/>
      <c r="Q992" s="262"/>
      <c r="R992" s="262"/>
      <c r="S992" s="262"/>
      <c r="T992" s="263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T992" s="264" t="s">
        <v>243</v>
      </c>
      <c r="AU992" s="264" t="s">
        <v>85</v>
      </c>
      <c r="AV992" s="14" t="s">
        <v>85</v>
      </c>
      <c r="AW992" s="14" t="s">
        <v>32</v>
      </c>
      <c r="AX992" s="14" t="s">
        <v>76</v>
      </c>
      <c r="AY992" s="264" t="s">
        <v>203</v>
      </c>
    </row>
    <row r="993" s="14" customFormat="1">
      <c r="A993" s="14"/>
      <c r="B993" s="254"/>
      <c r="C993" s="255"/>
      <c r="D993" s="245" t="s">
        <v>243</v>
      </c>
      <c r="E993" s="256" t="s">
        <v>1</v>
      </c>
      <c r="F993" s="257" t="s">
        <v>3294</v>
      </c>
      <c r="G993" s="255"/>
      <c r="H993" s="258">
        <v>13.65</v>
      </c>
      <c r="I993" s="259"/>
      <c r="J993" s="255"/>
      <c r="K993" s="255"/>
      <c r="L993" s="260"/>
      <c r="M993" s="261"/>
      <c r="N993" s="262"/>
      <c r="O993" s="262"/>
      <c r="P993" s="262"/>
      <c r="Q993" s="262"/>
      <c r="R993" s="262"/>
      <c r="S993" s="262"/>
      <c r="T993" s="263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T993" s="264" t="s">
        <v>243</v>
      </c>
      <c r="AU993" s="264" t="s">
        <v>85</v>
      </c>
      <c r="AV993" s="14" t="s">
        <v>85</v>
      </c>
      <c r="AW993" s="14" t="s">
        <v>32</v>
      </c>
      <c r="AX993" s="14" t="s">
        <v>76</v>
      </c>
      <c r="AY993" s="264" t="s">
        <v>203</v>
      </c>
    </row>
    <row r="994" s="14" customFormat="1">
      <c r="A994" s="14"/>
      <c r="B994" s="254"/>
      <c r="C994" s="255"/>
      <c r="D994" s="245" t="s">
        <v>243</v>
      </c>
      <c r="E994" s="256" t="s">
        <v>1</v>
      </c>
      <c r="F994" s="257" t="s">
        <v>3295</v>
      </c>
      <c r="G994" s="255"/>
      <c r="H994" s="258">
        <v>17.82</v>
      </c>
      <c r="I994" s="259"/>
      <c r="J994" s="255"/>
      <c r="K994" s="255"/>
      <c r="L994" s="260"/>
      <c r="M994" s="261"/>
      <c r="N994" s="262"/>
      <c r="O994" s="262"/>
      <c r="P994" s="262"/>
      <c r="Q994" s="262"/>
      <c r="R994" s="262"/>
      <c r="S994" s="262"/>
      <c r="T994" s="263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T994" s="264" t="s">
        <v>243</v>
      </c>
      <c r="AU994" s="264" t="s">
        <v>85</v>
      </c>
      <c r="AV994" s="14" t="s">
        <v>85</v>
      </c>
      <c r="AW994" s="14" t="s">
        <v>32</v>
      </c>
      <c r="AX994" s="14" t="s">
        <v>76</v>
      </c>
      <c r="AY994" s="264" t="s">
        <v>203</v>
      </c>
    </row>
    <row r="995" s="16" customFormat="1">
      <c r="A995" s="16"/>
      <c r="B995" s="292"/>
      <c r="C995" s="293"/>
      <c r="D995" s="245" t="s">
        <v>243</v>
      </c>
      <c r="E995" s="294" t="s">
        <v>1</v>
      </c>
      <c r="F995" s="295" t="s">
        <v>669</v>
      </c>
      <c r="G995" s="293"/>
      <c r="H995" s="296">
        <v>221.733</v>
      </c>
      <c r="I995" s="297"/>
      <c r="J995" s="293"/>
      <c r="K995" s="293"/>
      <c r="L995" s="298"/>
      <c r="M995" s="299"/>
      <c r="N995" s="300"/>
      <c r="O995" s="300"/>
      <c r="P995" s="300"/>
      <c r="Q995" s="300"/>
      <c r="R995" s="300"/>
      <c r="S995" s="300"/>
      <c r="T995" s="301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T995" s="302" t="s">
        <v>243</v>
      </c>
      <c r="AU995" s="302" t="s">
        <v>85</v>
      </c>
      <c r="AV995" s="16" t="s">
        <v>108</v>
      </c>
      <c r="AW995" s="16" t="s">
        <v>32</v>
      </c>
      <c r="AX995" s="16" t="s">
        <v>76</v>
      </c>
      <c r="AY995" s="302" t="s">
        <v>203</v>
      </c>
    </row>
    <row r="996" s="14" customFormat="1">
      <c r="A996" s="14"/>
      <c r="B996" s="254"/>
      <c r="C996" s="255"/>
      <c r="D996" s="245" t="s">
        <v>243</v>
      </c>
      <c r="E996" s="256" t="s">
        <v>1</v>
      </c>
      <c r="F996" s="257" t="s">
        <v>3296</v>
      </c>
      <c r="G996" s="255"/>
      <c r="H996" s="258">
        <v>22.172999999999998</v>
      </c>
      <c r="I996" s="259"/>
      <c r="J996" s="255"/>
      <c r="K996" s="255"/>
      <c r="L996" s="260"/>
      <c r="M996" s="261"/>
      <c r="N996" s="262"/>
      <c r="O996" s="262"/>
      <c r="P996" s="262"/>
      <c r="Q996" s="262"/>
      <c r="R996" s="262"/>
      <c r="S996" s="262"/>
      <c r="T996" s="263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T996" s="264" t="s">
        <v>243</v>
      </c>
      <c r="AU996" s="264" t="s">
        <v>85</v>
      </c>
      <c r="AV996" s="14" t="s">
        <v>85</v>
      </c>
      <c r="AW996" s="14" t="s">
        <v>32</v>
      </c>
      <c r="AX996" s="14" t="s">
        <v>76</v>
      </c>
      <c r="AY996" s="264" t="s">
        <v>203</v>
      </c>
    </row>
    <row r="997" s="15" customFormat="1">
      <c r="A997" s="15"/>
      <c r="B997" s="265"/>
      <c r="C997" s="266"/>
      <c r="D997" s="245" t="s">
        <v>243</v>
      </c>
      <c r="E997" s="267" t="s">
        <v>1</v>
      </c>
      <c r="F997" s="268" t="s">
        <v>247</v>
      </c>
      <c r="G997" s="266"/>
      <c r="H997" s="269">
        <v>243.90600000000001</v>
      </c>
      <c r="I997" s="270"/>
      <c r="J997" s="266"/>
      <c r="K997" s="266"/>
      <c r="L997" s="271"/>
      <c r="M997" s="272"/>
      <c r="N997" s="273"/>
      <c r="O997" s="273"/>
      <c r="P997" s="273"/>
      <c r="Q997" s="273"/>
      <c r="R997" s="273"/>
      <c r="S997" s="273"/>
      <c r="T997" s="274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T997" s="275" t="s">
        <v>243</v>
      </c>
      <c r="AU997" s="275" t="s">
        <v>85</v>
      </c>
      <c r="AV997" s="15" t="s">
        <v>209</v>
      </c>
      <c r="AW997" s="15" t="s">
        <v>32</v>
      </c>
      <c r="AX997" s="15" t="s">
        <v>83</v>
      </c>
      <c r="AY997" s="275" t="s">
        <v>203</v>
      </c>
    </row>
    <row r="998" s="2" customFormat="1" ht="24.15" customHeight="1">
      <c r="A998" s="39"/>
      <c r="B998" s="40"/>
      <c r="C998" s="229" t="s">
        <v>3297</v>
      </c>
      <c r="D998" s="229" t="s">
        <v>205</v>
      </c>
      <c r="E998" s="230" t="s">
        <v>3298</v>
      </c>
      <c r="F998" s="231" t="s">
        <v>3299</v>
      </c>
      <c r="G998" s="232" t="s">
        <v>336</v>
      </c>
      <c r="H998" s="233">
        <v>162.96299999999999</v>
      </c>
      <c r="I998" s="234"/>
      <c r="J998" s="235">
        <f>ROUND(I998*H998,2)</f>
        <v>0</v>
      </c>
      <c r="K998" s="236"/>
      <c r="L998" s="45"/>
      <c r="M998" s="237" t="s">
        <v>1</v>
      </c>
      <c r="N998" s="238" t="s">
        <v>41</v>
      </c>
      <c r="O998" s="92"/>
      <c r="P998" s="239">
        <f>O998*H998</f>
        <v>0</v>
      </c>
      <c r="Q998" s="239">
        <v>0.00843</v>
      </c>
      <c r="R998" s="239">
        <f>Q998*H998</f>
        <v>1.3737780899999998</v>
      </c>
      <c r="S998" s="239">
        <v>0</v>
      </c>
      <c r="T998" s="240">
        <f>S998*H998</f>
        <v>0</v>
      </c>
      <c r="U998" s="39"/>
      <c r="V998" s="39"/>
      <c r="W998" s="39"/>
      <c r="X998" s="39"/>
      <c r="Y998" s="39"/>
      <c r="Z998" s="39"/>
      <c r="AA998" s="39"/>
      <c r="AB998" s="39"/>
      <c r="AC998" s="39"/>
      <c r="AD998" s="39"/>
      <c r="AE998" s="39"/>
      <c r="AR998" s="241" t="s">
        <v>277</v>
      </c>
      <c r="AT998" s="241" t="s">
        <v>205</v>
      </c>
      <c r="AU998" s="241" t="s">
        <v>85</v>
      </c>
      <c r="AY998" s="18" t="s">
        <v>203</v>
      </c>
      <c r="BE998" s="242">
        <f>IF(N998="základní",J998,0)</f>
        <v>0</v>
      </c>
      <c r="BF998" s="242">
        <f>IF(N998="snížená",J998,0)</f>
        <v>0</v>
      </c>
      <c r="BG998" s="242">
        <f>IF(N998="zákl. přenesená",J998,0)</f>
        <v>0</v>
      </c>
      <c r="BH998" s="242">
        <f>IF(N998="sníž. přenesená",J998,0)</f>
        <v>0</v>
      </c>
      <c r="BI998" s="242">
        <f>IF(N998="nulová",J998,0)</f>
        <v>0</v>
      </c>
      <c r="BJ998" s="18" t="s">
        <v>83</v>
      </c>
      <c r="BK998" s="242">
        <f>ROUND(I998*H998,2)</f>
        <v>0</v>
      </c>
      <c r="BL998" s="18" t="s">
        <v>277</v>
      </c>
      <c r="BM998" s="241" t="s">
        <v>3300</v>
      </c>
    </row>
    <row r="999" s="13" customFormat="1">
      <c r="A999" s="13"/>
      <c r="B999" s="243"/>
      <c r="C999" s="244"/>
      <c r="D999" s="245" t="s">
        <v>243</v>
      </c>
      <c r="E999" s="246" t="s">
        <v>1</v>
      </c>
      <c r="F999" s="247" t="s">
        <v>3283</v>
      </c>
      <c r="G999" s="244"/>
      <c r="H999" s="246" t="s">
        <v>1</v>
      </c>
      <c r="I999" s="248"/>
      <c r="J999" s="244"/>
      <c r="K999" s="244"/>
      <c r="L999" s="249"/>
      <c r="M999" s="250"/>
      <c r="N999" s="251"/>
      <c r="O999" s="251"/>
      <c r="P999" s="251"/>
      <c r="Q999" s="251"/>
      <c r="R999" s="251"/>
      <c r="S999" s="251"/>
      <c r="T999" s="252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T999" s="253" t="s">
        <v>243</v>
      </c>
      <c r="AU999" s="253" t="s">
        <v>85</v>
      </c>
      <c r="AV999" s="13" t="s">
        <v>83</v>
      </c>
      <c r="AW999" s="13" t="s">
        <v>32</v>
      </c>
      <c r="AX999" s="13" t="s">
        <v>76</v>
      </c>
      <c r="AY999" s="253" t="s">
        <v>203</v>
      </c>
    </row>
    <row r="1000" s="14" customFormat="1">
      <c r="A1000" s="14"/>
      <c r="B1000" s="254"/>
      <c r="C1000" s="255"/>
      <c r="D1000" s="245" t="s">
        <v>243</v>
      </c>
      <c r="E1000" s="256" t="s">
        <v>1</v>
      </c>
      <c r="F1000" s="257" t="s">
        <v>3301</v>
      </c>
      <c r="G1000" s="255"/>
      <c r="H1000" s="258">
        <v>6.3559999999999999</v>
      </c>
      <c r="I1000" s="259"/>
      <c r="J1000" s="255"/>
      <c r="K1000" s="255"/>
      <c r="L1000" s="260"/>
      <c r="M1000" s="261"/>
      <c r="N1000" s="262"/>
      <c r="O1000" s="262"/>
      <c r="P1000" s="262"/>
      <c r="Q1000" s="262"/>
      <c r="R1000" s="262"/>
      <c r="S1000" s="262"/>
      <c r="T1000" s="263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T1000" s="264" t="s">
        <v>243</v>
      </c>
      <c r="AU1000" s="264" t="s">
        <v>85</v>
      </c>
      <c r="AV1000" s="14" t="s">
        <v>85</v>
      </c>
      <c r="AW1000" s="14" t="s">
        <v>32</v>
      </c>
      <c r="AX1000" s="14" t="s">
        <v>76</v>
      </c>
      <c r="AY1000" s="264" t="s">
        <v>203</v>
      </c>
    </row>
    <row r="1001" s="14" customFormat="1">
      <c r="A1001" s="14"/>
      <c r="B1001" s="254"/>
      <c r="C1001" s="255"/>
      <c r="D1001" s="245" t="s">
        <v>243</v>
      </c>
      <c r="E1001" s="256" t="s">
        <v>1</v>
      </c>
      <c r="F1001" s="257" t="s">
        <v>3302</v>
      </c>
      <c r="G1001" s="255"/>
      <c r="H1001" s="258">
        <v>6.5099999999999998</v>
      </c>
      <c r="I1001" s="259"/>
      <c r="J1001" s="255"/>
      <c r="K1001" s="255"/>
      <c r="L1001" s="260"/>
      <c r="M1001" s="261"/>
      <c r="N1001" s="262"/>
      <c r="O1001" s="262"/>
      <c r="P1001" s="262"/>
      <c r="Q1001" s="262"/>
      <c r="R1001" s="262"/>
      <c r="S1001" s="262"/>
      <c r="T1001" s="263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T1001" s="264" t="s">
        <v>243</v>
      </c>
      <c r="AU1001" s="264" t="s">
        <v>85</v>
      </c>
      <c r="AV1001" s="14" t="s">
        <v>85</v>
      </c>
      <c r="AW1001" s="14" t="s">
        <v>32</v>
      </c>
      <c r="AX1001" s="14" t="s">
        <v>76</v>
      </c>
      <c r="AY1001" s="264" t="s">
        <v>203</v>
      </c>
    </row>
    <row r="1002" s="14" customFormat="1">
      <c r="A1002" s="14"/>
      <c r="B1002" s="254"/>
      <c r="C1002" s="255"/>
      <c r="D1002" s="245" t="s">
        <v>243</v>
      </c>
      <c r="E1002" s="256" t="s">
        <v>1</v>
      </c>
      <c r="F1002" s="257" t="s">
        <v>3303</v>
      </c>
      <c r="G1002" s="255"/>
      <c r="H1002" s="258">
        <v>9.1400000000000006</v>
      </c>
      <c r="I1002" s="259"/>
      <c r="J1002" s="255"/>
      <c r="K1002" s="255"/>
      <c r="L1002" s="260"/>
      <c r="M1002" s="261"/>
      <c r="N1002" s="262"/>
      <c r="O1002" s="262"/>
      <c r="P1002" s="262"/>
      <c r="Q1002" s="262"/>
      <c r="R1002" s="262"/>
      <c r="S1002" s="262"/>
      <c r="T1002" s="263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T1002" s="264" t="s">
        <v>243</v>
      </c>
      <c r="AU1002" s="264" t="s">
        <v>85</v>
      </c>
      <c r="AV1002" s="14" t="s">
        <v>85</v>
      </c>
      <c r="AW1002" s="14" t="s">
        <v>32</v>
      </c>
      <c r="AX1002" s="14" t="s">
        <v>76</v>
      </c>
      <c r="AY1002" s="264" t="s">
        <v>203</v>
      </c>
    </row>
    <row r="1003" s="14" customFormat="1">
      <c r="A1003" s="14"/>
      <c r="B1003" s="254"/>
      <c r="C1003" s="255"/>
      <c r="D1003" s="245" t="s">
        <v>243</v>
      </c>
      <c r="E1003" s="256" t="s">
        <v>1</v>
      </c>
      <c r="F1003" s="257" t="s">
        <v>3304</v>
      </c>
      <c r="G1003" s="255"/>
      <c r="H1003" s="258">
        <v>14.624000000000001</v>
      </c>
      <c r="I1003" s="259"/>
      <c r="J1003" s="255"/>
      <c r="K1003" s="255"/>
      <c r="L1003" s="260"/>
      <c r="M1003" s="261"/>
      <c r="N1003" s="262"/>
      <c r="O1003" s="262"/>
      <c r="P1003" s="262"/>
      <c r="Q1003" s="262"/>
      <c r="R1003" s="262"/>
      <c r="S1003" s="262"/>
      <c r="T1003" s="263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T1003" s="264" t="s">
        <v>243</v>
      </c>
      <c r="AU1003" s="264" t="s">
        <v>85</v>
      </c>
      <c r="AV1003" s="14" t="s">
        <v>85</v>
      </c>
      <c r="AW1003" s="14" t="s">
        <v>32</v>
      </c>
      <c r="AX1003" s="14" t="s">
        <v>76</v>
      </c>
      <c r="AY1003" s="264" t="s">
        <v>203</v>
      </c>
    </row>
    <row r="1004" s="14" customFormat="1">
      <c r="A1004" s="14"/>
      <c r="B1004" s="254"/>
      <c r="C1004" s="255"/>
      <c r="D1004" s="245" t="s">
        <v>243</v>
      </c>
      <c r="E1004" s="256" t="s">
        <v>1</v>
      </c>
      <c r="F1004" s="257" t="s">
        <v>3305</v>
      </c>
      <c r="G1004" s="255"/>
      <c r="H1004" s="258">
        <v>9</v>
      </c>
      <c r="I1004" s="259"/>
      <c r="J1004" s="255"/>
      <c r="K1004" s="255"/>
      <c r="L1004" s="260"/>
      <c r="M1004" s="261"/>
      <c r="N1004" s="262"/>
      <c r="O1004" s="262"/>
      <c r="P1004" s="262"/>
      <c r="Q1004" s="262"/>
      <c r="R1004" s="262"/>
      <c r="S1004" s="262"/>
      <c r="T1004" s="263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T1004" s="264" t="s">
        <v>243</v>
      </c>
      <c r="AU1004" s="264" t="s">
        <v>85</v>
      </c>
      <c r="AV1004" s="14" t="s">
        <v>85</v>
      </c>
      <c r="AW1004" s="14" t="s">
        <v>32</v>
      </c>
      <c r="AX1004" s="14" t="s">
        <v>76</v>
      </c>
      <c r="AY1004" s="264" t="s">
        <v>203</v>
      </c>
    </row>
    <row r="1005" s="14" customFormat="1">
      <c r="A1005" s="14"/>
      <c r="B1005" s="254"/>
      <c r="C1005" s="255"/>
      <c r="D1005" s="245" t="s">
        <v>243</v>
      </c>
      <c r="E1005" s="256" t="s">
        <v>1</v>
      </c>
      <c r="F1005" s="257" t="s">
        <v>3306</v>
      </c>
      <c r="G1005" s="255"/>
      <c r="H1005" s="258">
        <v>10.449999999999999</v>
      </c>
      <c r="I1005" s="259"/>
      <c r="J1005" s="255"/>
      <c r="K1005" s="255"/>
      <c r="L1005" s="260"/>
      <c r="M1005" s="261"/>
      <c r="N1005" s="262"/>
      <c r="O1005" s="262"/>
      <c r="P1005" s="262"/>
      <c r="Q1005" s="262"/>
      <c r="R1005" s="262"/>
      <c r="S1005" s="262"/>
      <c r="T1005" s="263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T1005" s="264" t="s">
        <v>243</v>
      </c>
      <c r="AU1005" s="264" t="s">
        <v>85</v>
      </c>
      <c r="AV1005" s="14" t="s">
        <v>85</v>
      </c>
      <c r="AW1005" s="14" t="s">
        <v>32</v>
      </c>
      <c r="AX1005" s="14" t="s">
        <v>76</v>
      </c>
      <c r="AY1005" s="264" t="s">
        <v>203</v>
      </c>
    </row>
    <row r="1006" s="14" customFormat="1">
      <c r="A1006" s="14"/>
      <c r="B1006" s="254"/>
      <c r="C1006" s="255"/>
      <c r="D1006" s="245" t="s">
        <v>243</v>
      </c>
      <c r="E1006" s="256" t="s">
        <v>1</v>
      </c>
      <c r="F1006" s="257" t="s">
        <v>3305</v>
      </c>
      <c r="G1006" s="255"/>
      <c r="H1006" s="258">
        <v>9</v>
      </c>
      <c r="I1006" s="259"/>
      <c r="J1006" s="255"/>
      <c r="K1006" s="255"/>
      <c r="L1006" s="260"/>
      <c r="M1006" s="261"/>
      <c r="N1006" s="262"/>
      <c r="O1006" s="262"/>
      <c r="P1006" s="262"/>
      <c r="Q1006" s="262"/>
      <c r="R1006" s="262"/>
      <c r="S1006" s="262"/>
      <c r="T1006" s="263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T1006" s="264" t="s">
        <v>243</v>
      </c>
      <c r="AU1006" s="264" t="s">
        <v>85</v>
      </c>
      <c r="AV1006" s="14" t="s">
        <v>85</v>
      </c>
      <c r="AW1006" s="14" t="s">
        <v>32</v>
      </c>
      <c r="AX1006" s="14" t="s">
        <v>76</v>
      </c>
      <c r="AY1006" s="264" t="s">
        <v>203</v>
      </c>
    </row>
    <row r="1007" s="14" customFormat="1">
      <c r="A1007" s="14"/>
      <c r="B1007" s="254"/>
      <c r="C1007" s="255"/>
      <c r="D1007" s="245" t="s">
        <v>243</v>
      </c>
      <c r="E1007" s="256" t="s">
        <v>1</v>
      </c>
      <c r="F1007" s="257" t="s">
        <v>3307</v>
      </c>
      <c r="G1007" s="255"/>
      <c r="H1007" s="258">
        <v>11.933999999999999</v>
      </c>
      <c r="I1007" s="259"/>
      <c r="J1007" s="255"/>
      <c r="K1007" s="255"/>
      <c r="L1007" s="260"/>
      <c r="M1007" s="261"/>
      <c r="N1007" s="262"/>
      <c r="O1007" s="262"/>
      <c r="P1007" s="262"/>
      <c r="Q1007" s="262"/>
      <c r="R1007" s="262"/>
      <c r="S1007" s="262"/>
      <c r="T1007" s="263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T1007" s="264" t="s">
        <v>243</v>
      </c>
      <c r="AU1007" s="264" t="s">
        <v>85</v>
      </c>
      <c r="AV1007" s="14" t="s">
        <v>85</v>
      </c>
      <c r="AW1007" s="14" t="s">
        <v>32</v>
      </c>
      <c r="AX1007" s="14" t="s">
        <v>76</v>
      </c>
      <c r="AY1007" s="264" t="s">
        <v>203</v>
      </c>
    </row>
    <row r="1008" s="14" customFormat="1">
      <c r="A1008" s="14"/>
      <c r="B1008" s="254"/>
      <c r="C1008" s="255"/>
      <c r="D1008" s="245" t="s">
        <v>243</v>
      </c>
      <c r="E1008" s="256" t="s">
        <v>1</v>
      </c>
      <c r="F1008" s="257" t="s">
        <v>3305</v>
      </c>
      <c r="G1008" s="255"/>
      <c r="H1008" s="258">
        <v>9</v>
      </c>
      <c r="I1008" s="259"/>
      <c r="J1008" s="255"/>
      <c r="K1008" s="255"/>
      <c r="L1008" s="260"/>
      <c r="M1008" s="261"/>
      <c r="N1008" s="262"/>
      <c r="O1008" s="262"/>
      <c r="P1008" s="262"/>
      <c r="Q1008" s="262"/>
      <c r="R1008" s="262"/>
      <c r="S1008" s="262"/>
      <c r="T1008" s="263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T1008" s="264" t="s">
        <v>243</v>
      </c>
      <c r="AU1008" s="264" t="s">
        <v>85</v>
      </c>
      <c r="AV1008" s="14" t="s">
        <v>85</v>
      </c>
      <c r="AW1008" s="14" t="s">
        <v>32</v>
      </c>
      <c r="AX1008" s="14" t="s">
        <v>76</v>
      </c>
      <c r="AY1008" s="264" t="s">
        <v>203</v>
      </c>
    </row>
    <row r="1009" s="14" customFormat="1">
      <c r="A1009" s="14"/>
      <c r="B1009" s="254"/>
      <c r="C1009" s="255"/>
      <c r="D1009" s="245" t="s">
        <v>243</v>
      </c>
      <c r="E1009" s="256" t="s">
        <v>1</v>
      </c>
      <c r="F1009" s="257" t="s">
        <v>3308</v>
      </c>
      <c r="G1009" s="255"/>
      <c r="H1009" s="258">
        <v>12.038</v>
      </c>
      <c r="I1009" s="259"/>
      <c r="J1009" s="255"/>
      <c r="K1009" s="255"/>
      <c r="L1009" s="260"/>
      <c r="M1009" s="261"/>
      <c r="N1009" s="262"/>
      <c r="O1009" s="262"/>
      <c r="P1009" s="262"/>
      <c r="Q1009" s="262"/>
      <c r="R1009" s="262"/>
      <c r="S1009" s="262"/>
      <c r="T1009" s="263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T1009" s="264" t="s">
        <v>243</v>
      </c>
      <c r="AU1009" s="264" t="s">
        <v>85</v>
      </c>
      <c r="AV1009" s="14" t="s">
        <v>85</v>
      </c>
      <c r="AW1009" s="14" t="s">
        <v>32</v>
      </c>
      <c r="AX1009" s="14" t="s">
        <v>76</v>
      </c>
      <c r="AY1009" s="264" t="s">
        <v>203</v>
      </c>
    </row>
    <row r="1010" s="14" customFormat="1">
      <c r="A1010" s="14"/>
      <c r="B1010" s="254"/>
      <c r="C1010" s="255"/>
      <c r="D1010" s="245" t="s">
        <v>243</v>
      </c>
      <c r="E1010" s="256" t="s">
        <v>1</v>
      </c>
      <c r="F1010" s="257" t="s">
        <v>3305</v>
      </c>
      <c r="G1010" s="255"/>
      <c r="H1010" s="258">
        <v>9</v>
      </c>
      <c r="I1010" s="259"/>
      <c r="J1010" s="255"/>
      <c r="K1010" s="255"/>
      <c r="L1010" s="260"/>
      <c r="M1010" s="261"/>
      <c r="N1010" s="262"/>
      <c r="O1010" s="262"/>
      <c r="P1010" s="262"/>
      <c r="Q1010" s="262"/>
      <c r="R1010" s="262"/>
      <c r="S1010" s="262"/>
      <c r="T1010" s="263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T1010" s="264" t="s">
        <v>243</v>
      </c>
      <c r="AU1010" s="264" t="s">
        <v>85</v>
      </c>
      <c r="AV1010" s="14" t="s">
        <v>85</v>
      </c>
      <c r="AW1010" s="14" t="s">
        <v>32</v>
      </c>
      <c r="AX1010" s="14" t="s">
        <v>76</v>
      </c>
      <c r="AY1010" s="264" t="s">
        <v>203</v>
      </c>
    </row>
    <row r="1011" s="14" customFormat="1">
      <c r="A1011" s="14"/>
      <c r="B1011" s="254"/>
      <c r="C1011" s="255"/>
      <c r="D1011" s="245" t="s">
        <v>243</v>
      </c>
      <c r="E1011" s="256" t="s">
        <v>1</v>
      </c>
      <c r="F1011" s="257" t="s">
        <v>3309</v>
      </c>
      <c r="G1011" s="255"/>
      <c r="H1011" s="258">
        <v>11.016</v>
      </c>
      <c r="I1011" s="259"/>
      <c r="J1011" s="255"/>
      <c r="K1011" s="255"/>
      <c r="L1011" s="260"/>
      <c r="M1011" s="261"/>
      <c r="N1011" s="262"/>
      <c r="O1011" s="262"/>
      <c r="P1011" s="262"/>
      <c r="Q1011" s="262"/>
      <c r="R1011" s="262"/>
      <c r="S1011" s="262"/>
      <c r="T1011" s="263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T1011" s="264" t="s">
        <v>243</v>
      </c>
      <c r="AU1011" s="264" t="s">
        <v>85</v>
      </c>
      <c r="AV1011" s="14" t="s">
        <v>85</v>
      </c>
      <c r="AW1011" s="14" t="s">
        <v>32</v>
      </c>
      <c r="AX1011" s="14" t="s">
        <v>76</v>
      </c>
      <c r="AY1011" s="264" t="s">
        <v>203</v>
      </c>
    </row>
    <row r="1012" s="14" customFormat="1">
      <c r="A1012" s="14"/>
      <c r="B1012" s="254"/>
      <c r="C1012" s="255"/>
      <c r="D1012" s="245" t="s">
        <v>243</v>
      </c>
      <c r="E1012" s="256" t="s">
        <v>1</v>
      </c>
      <c r="F1012" s="257" t="s">
        <v>3310</v>
      </c>
      <c r="G1012" s="255"/>
      <c r="H1012" s="258">
        <v>9.0999999999999996</v>
      </c>
      <c r="I1012" s="259"/>
      <c r="J1012" s="255"/>
      <c r="K1012" s="255"/>
      <c r="L1012" s="260"/>
      <c r="M1012" s="261"/>
      <c r="N1012" s="262"/>
      <c r="O1012" s="262"/>
      <c r="P1012" s="262"/>
      <c r="Q1012" s="262"/>
      <c r="R1012" s="262"/>
      <c r="S1012" s="262"/>
      <c r="T1012" s="263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T1012" s="264" t="s">
        <v>243</v>
      </c>
      <c r="AU1012" s="264" t="s">
        <v>85</v>
      </c>
      <c r="AV1012" s="14" t="s">
        <v>85</v>
      </c>
      <c r="AW1012" s="14" t="s">
        <v>32</v>
      </c>
      <c r="AX1012" s="14" t="s">
        <v>76</v>
      </c>
      <c r="AY1012" s="264" t="s">
        <v>203</v>
      </c>
    </row>
    <row r="1013" s="14" customFormat="1">
      <c r="A1013" s="14"/>
      <c r="B1013" s="254"/>
      <c r="C1013" s="255"/>
      <c r="D1013" s="245" t="s">
        <v>243</v>
      </c>
      <c r="E1013" s="256" t="s">
        <v>1</v>
      </c>
      <c r="F1013" s="257" t="s">
        <v>3310</v>
      </c>
      <c r="G1013" s="255"/>
      <c r="H1013" s="258">
        <v>9.0999999999999996</v>
      </c>
      <c r="I1013" s="259"/>
      <c r="J1013" s="255"/>
      <c r="K1013" s="255"/>
      <c r="L1013" s="260"/>
      <c r="M1013" s="261"/>
      <c r="N1013" s="262"/>
      <c r="O1013" s="262"/>
      <c r="P1013" s="262"/>
      <c r="Q1013" s="262"/>
      <c r="R1013" s="262"/>
      <c r="S1013" s="262"/>
      <c r="T1013" s="263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T1013" s="264" t="s">
        <v>243</v>
      </c>
      <c r="AU1013" s="264" t="s">
        <v>85</v>
      </c>
      <c r="AV1013" s="14" t="s">
        <v>85</v>
      </c>
      <c r="AW1013" s="14" t="s">
        <v>32</v>
      </c>
      <c r="AX1013" s="14" t="s">
        <v>76</v>
      </c>
      <c r="AY1013" s="264" t="s">
        <v>203</v>
      </c>
    </row>
    <row r="1014" s="14" customFormat="1">
      <c r="A1014" s="14"/>
      <c r="B1014" s="254"/>
      <c r="C1014" s="255"/>
      <c r="D1014" s="245" t="s">
        <v>243</v>
      </c>
      <c r="E1014" s="256" t="s">
        <v>1</v>
      </c>
      <c r="F1014" s="257" t="s">
        <v>3311</v>
      </c>
      <c r="G1014" s="255"/>
      <c r="H1014" s="258">
        <v>11.880000000000001</v>
      </c>
      <c r="I1014" s="259"/>
      <c r="J1014" s="255"/>
      <c r="K1014" s="255"/>
      <c r="L1014" s="260"/>
      <c r="M1014" s="261"/>
      <c r="N1014" s="262"/>
      <c r="O1014" s="262"/>
      <c r="P1014" s="262"/>
      <c r="Q1014" s="262"/>
      <c r="R1014" s="262"/>
      <c r="S1014" s="262"/>
      <c r="T1014" s="263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T1014" s="264" t="s">
        <v>243</v>
      </c>
      <c r="AU1014" s="264" t="s">
        <v>85</v>
      </c>
      <c r="AV1014" s="14" t="s">
        <v>85</v>
      </c>
      <c r="AW1014" s="14" t="s">
        <v>32</v>
      </c>
      <c r="AX1014" s="14" t="s">
        <v>76</v>
      </c>
      <c r="AY1014" s="264" t="s">
        <v>203</v>
      </c>
    </row>
    <row r="1015" s="16" customFormat="1">
      <c r="A1015" s="16"/>
      <c r="B1015" s="292"/>
      <c r="C1015" s="293"/>
      <c r="D1015" s="245" t="s">
        <v>243</v>
      </c>
      <c r="E1015" s="294" t="s">
        <v>1</v>
      </c>
      <c r="F1015" s="295" t="s">
        <v>669</v>
      </c>
      <c r="G1015" s="293"/>
      <c r="H1015" s="296">
        <v>148.148</v>
      </c>
      <c r="I1015" s="297"/>
      <c r="J1015" s="293"/>
      <c r="K1015" s="293"/>
      <c r="L1015" s="298"/>
      <c r="M1015" s="299"/>
      <c r="N1015" s="300"/>
      <c r="O1015" s="300"/>
      <c r="P1015" s="300"/>
      <c r="Q1015" s="300"/>
      <c r="R1015" s="300"/>
      <c r="S1015" s="300"/>
      <c r="T1015" s="301"/>
      <c r="U1015" s="16"/>
      <c r="V1015" s="16"/>
      <c r="W1015" s="16"/>
      <c r="X1015" s="16"/>
      <c r="Y1015" s="16"/>
      <c r="Z1015" s="16"/>
      <c r="AA1015" s="16"/>
      <c r="AB1015" s="16"/>
      <c r="AC1015" s="16"/>
      <c r="AD1015" s="16"/>
      <c r="AE1015" s="16"/>
      <c r="AT1015" s="302" t="s">
        <v>243</v>
      </c>
      <c r="AU1015" s="302" t="s">
        <v>85</v>
      </c>
      <c r="AV1015" s="16" t="s">
        <v>108</v>
      </c>
      <c r="AW1015" s="16" t="s">
        <v>32</v>
      </c>
      <c r="AX1015" s="16" t="s">
        <v>76</v>
      </c>
      <c r="AY1015" s="302" t="s">
        <v>203</v>
      </c>
    </row>
    <row r="1016" s="14" customFormat="1">
      <c r="A1016" s="14"/>
      <c r="B1016" s="254"/>
      <c r="C1016" s="255"/>
      <c r="D1016" s="245" t="s">
        <v>243</v>
      </c>
      <c r="E1016" s="256" t="s">
        <v>1</v>
      </c>
      <c r="F1016" s="257" t="s">
        <v>3312</v>
      </c>
      <c r="G1016" s="255"/>
      <c r="H1016" s="258">
        <v>14.815</v>
      </c>
      <c r="I1016" s="259"/>
      <c r="J1016" s="255"/>
      <c r="K1016" s="255"/>
      <c r="L1016" s="260"/>
      <c r="M1016" s="261"/>
      <c r="N1016" s="262"/>
      <c r="O1016" s="262"/>
      <c r="P1016" s="262"/>
      <c r="Q1016" s="262"/>
      <c r="R1016" s="262"/>
      <c r="S1016" s="262"/>
      <c r="T1016" s="263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T1016" s="264" t="s">
        <v>243</v>
      </c>
      <c r="AU1016" s="264" t="s">
        <v>85</v>
      </c>
      <c r="AV1016" s="14" t="s">
        <v>85</v>
      </c>
      <c r="AW1016" s="14" t="s">
        <v>32</v>
      </c>
      <c r="AX1016" s="14" t="s">
        <v>76</v>
      </c>
      <c r="AY1016" s="264" t="s">
        <v>203</v>
      </c>
    </row>
    <row r="1017" s="15" customFormat="1">
      <c r="A1017" s="15"/>
      <c r="B1017" s="265"/>
      <c r="C1017" s="266"/>
      <c r="D1017" s="245" t="s">
        <v>243</v>
      </c>
      <c r="E1017" s="267" t="s">
        <v>1</v>
      </c>
      <c r="F1017" s="268" t="s">
        <v>247</v>
      </c>
      <c r="G1017" s="266"/>
      <c r="H1017" s="269">
        <v>162.96299999999999</v>
      </c>
      <c r="I1017" s="270"/>
      <c r="J1017" s="266"/>
      <c r="K1017" s="266"/>
      <c r="L1017" s="271"/>
      <c r="M1017" s="272"/>
      <c r="N1017" s="273"/>
      <c r="O1017" s="273"/>
      <c r="P1017" s="273"/>
      <c r="Q1017" s="273"/>
      <c r="R1017" s="273"/>
      <c r="S1017" s="273"/>
      <c r="T1017" s="274"/>
      <c r="U1017" s="15"/>
      <c r="V1017" s="15"/>
      <c r="W1017" s="15"/>
      <c r="X1017" s="15"/>
      <c r="Y1017" s="15"/>
      <c r="Z1017" s="15"/>
      <c r="AA1017" s="15"/>
      <c r="AB1017" s="15"/>
      <c r="AC1017" s="15"/>
      <c r="AD1017" s="15"/>
      <c r="AE1017" s="15"/>
      <c r="AT1017" s="275" t="s">
        <v>243</v>
      </c>
      <c r="AU1017" s="275" t="s">
        <v>85</v>
      </c>
      <c r="AV1017" s="15" t="s">
        <v>209</v>
      </c>
      <c r="AW1017" s="15" t="s">
        <v>32</v>
      </c>
      <c r="AX1017" s="15" t="s">
        <v>83</v>
      </c>
      <c r="AY1017" s="275" t="s">
        <v>203</v>
      </c>
    </row>
    <row r="1018" s="2" customFormat="1" ht="16.5" customHeight="1">
      <c r="A1018" s="39"/>
      <c r="B1018" s="40"/>
      <c r="C1018" s="229" t="s">
        <v>534</v>
      </c>
      <c r="D1018" s="229" t="s">
        <v>205</v>
      </c>
      <c r="E1018" s="230" t="s">
        <v>1124</v>
      </c>
      <c r="F1018" s="231" t="s">
        <v>1125</v>
      </c>
      <c r="G1018" s="232" t="s">
        <v>213</v>
      </c>
      <c r="H1018" s="233">
        <v>13.199999999999999</v>
      </c>
      <c r="I1018" s="234"/>
      <c r="J1018" s="235">
        <f>ROUND(I1018*H1018,2)</f>
        <v>0</v>
      </c>
      <c r="K1018" s="236"/>
      <c r="L1018" s="45"/>
      <c r="M1018" s="237" t="s">
        <v>1</v>
      </c>
      <c r="N1018" s="238" t="s">
        <v>41</v>
      </c>
      <c r="O1018" s="92"/>
      <c r="P1018" s="239">
        <f>O1018*H1018</f>
        <v>0</v>
      </c>
      <c r="Q1018" s="239">
        <v>0</v>
      </c>
      <c r="R1018" s="239">
        <f>Q1018*H1018</f>
        <v>0</v>
      </c>
      <c r="S1018" s="239">
        <v>0</v>
      </c>
      <c r="T1018" s="240">
        <f>S1018*H1018</f>
        <v>0</v>
      </c>
      <c r="U1018" s="39"/>
      <c r="V1018" s="39"/>
      <c r="W1018" s="39"/>
      <c r="X1018" s="39"/>
      <c r="Y1018" s="39"/>
      <c r="Z1018" s="39"/>
      <c r="AA1018" s="39"/>
      <c r="AB1018" s="39"/>
      <c r="AC1018" s="39"/>
      <c r="AD1018" s="39"/>
      <c r="AE1018" s="39"/>
      <c r="AR1018" s="241" t="s">
        <v>277</v>
      </c>
      <c r="AT1018" s="241" t="s">
        <v>205</v>
      </c>
      <c r="AU1018" s="241" t="s">
        <v>85</v>
      </c>
      <c r="AY1018" s="18" t="s">
        <v>203</v>
      </c>
      <c r="BE1018" s="242">
        <f>IF(N1018="základní",J1018,0)</f>
        <v>0</v>
      </c>
      <c r="BF1018" s="242">
        <f>IF(N1018="snížená",J1018,0)</f>
        <v>0</v>
      </c>
      <c r="BG1018" s="242">
        <f>IF(N1018="zákl. přenesená",J1018,0)</f>
        <v>0</v>
      </c>
      <c r="BH1018" s="242">
        <f>IF(N1018="sníž. přenesená",J1018,0)</f>
        <v>0</v>
      </c>
      <c r="BI1018" s="242">
        <f>IF(N1018="nulová",J1018,0)</f>
        <v>0</v>
      </c>
      <c r="BJ1018" s="18" t="s">
        <v>83</v>
      </c>
      <c r="BK1018" s="242">
        <f>ROUND(I1018*H1018,2)</f>
        <v>0</v>
      </c>
      <c r="BL1018" s="18" t="s">
        <v>277</v>
      </c>
      <c r="BM1018" s="241" t="s">
        <v>1126</v>
      </c>
    </row>
    <row r="1019" s="14" customFormat="1">
      <c r="A1019" s="14"/>
      <c r="B1019" s="254"/>
      <c r="C1019" s="255"/>
      <c r="D1019" s="245" t="s">
        <v>243</v>
      </c>
      <c r="E1019" s="256" t="s">
        <v>1</v>
      </c>
      <c r="F1019" s="257" t="s">
        <v>3313</v>
      </c>
      <c r="G1019" s="255"/>
      <c r="H1019" s="258">
        <v>13.199999999999999</v>
      </c>
      <c r="I1019" s="259"/>
      <c r="J1019" s="255"/>
      <c r="K1019" s="255"/>
      <c r="L1019" s="260"/>
      <c r="M1019" s="261"/>
      <c r="N1019" s="262"/>
      <c r="O1019" s="262"/>
      <c r="P1019" s="262"/>
      <c r="Q1019" s="262"/>
      <c r="R1019" s="262"/>
      <c r="S1019" s="262"/>
      <c r="T1019" s="263"/>
      <c r="U1019" s="14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  <c r="AT1019" s="264" t="s">
        <v>243</v>
      </c>
      <c r="AU1019" s="264" t="s">
        <v>85</v>
      </c>
      <c r="AV1019" s="14" t="s">
        <v>85</v>
      </c>
      <c r="AW1019" s="14" t="s">
        <v>32</v>
      </c>
      <c r="AX1019" s="14" t="s">
        <v>76</v>
      </c>
      <c r="AY1019" s="264" t="s">
        <v>203</v>
      </c>
    </row>
    <row r="1020" s="15" customFormat="1">
      <c r="A1020" s="15"/>
      <c r="B1020" s="265"/>
      <c r="C1020" s="266"/>
      <c r="D1020" s="245" t="s">
        <v>243</v>
      </c>
      <c r="E1020" s="267" t="s">
        <v>1</v>
      </c>
      <c r="F1020" s="268" t="s">
        <v>247</v>
      </c>
      <c r="G1020" s="266"/>
      <c r="H1020" s="269">
        <v>13.199999999999999</v>
      </c>
      <c r="I1020" s="270"/>
      <c r="J1020" s="266"/>
      <c r="K1020" s="266"/>
      <c r="L1020" s="271"/>
      <c r="M1020" s="272"/>
      <c r="N1020" s="273"/>
      <c r="O1020" s="273"/>
      <c r="P1020" s="273"/>
      <c r="Q1020" s="273"/>
      <c r="R1020" s="273"/>
      <c r="S1020" s="273"/>
      <c r="T1020" s="274"/>
      <c r="U1020" s="15"/>
      <c r="V1020" s="15"/>
      <c r="W1020" s="15"/>
      <c r="X1020" s="15"/>
      <c r="Y1020" s="15"/>
      <c r="Z1020" s="15"/>
      <c r="AA1020" s="15"/>
      <c r="AB1020" s="15"/>
      <c r="AC1020" s="15"/>
      <c r="AD1020" s="15"/>
      <c r="AE1020" s="15"/>
      <c r="AT1020" s="275" t="s">
        <v>243</v>
      </c>
      <c r="AU1020" s="275" t="s">
        <v>85</v>
      </c>
      <c r="AV1020" s="15" t="s">
        <v>209</v>
      </c>
      <c r="AW1020" s="15" t="s">
        <v>32</v>
      </c>
      <c r="AX1020" s="15" t="s">
        <v>83</v>
      </c>
      <c r="AY1020" s="275" t="s">
        <v>203</v>
      </c>
    </row>
    <row r="1021" s="2" customFormat="1" ht="24.15" customHeight="1">
      <c r="A1021" s="39"/>
      <c r="B1021" s="40"/>
      <c r="C1021" s="229" t="s">
        <v>3314</v>
      </c>
      <c r="D1021" s="229" t="s">
        <v>205</v>
      </c>
      <c r="E1021" s="230" t="s">
        <v>1128</v>
      </c>
      <c r="F1021" s="231" t="s">
        <v>1129</v>
      </c>
      <c r="G1021" s="232" t="s">
        <v>213</v>
      </c>
      <c r="H1021" s="233">
        <v>1107.7000000000001</v>
      </c>
      <c r="I1021" s="234"/>
      <c r="J1021" s="235">
        <f>ROUND(I1021*H1021,2)</f>
        <v>0</v>
      </c>
      <c r="K1021" s="236"/>
      <c r="L1021" s="45"/>
      <c r="M1021" s="237" t="s">
        <v>1</v>
      </c>
      <c r="N1021" s="238" t="s">
        <v>41</v>
      </c>
      <c r="O1021" s="92"/>
      <c r="P1021" s="239">
        <f>O1021*H1021</f>
        <v>0</v>
      </c>
      <c r="Q1021" s="239">
        <v>0</v>
      </c>
      <c r="R1021" s="239">
        <f>Q1021*H1021</f>
        <v>0</v>
      </c>
      <c r="S1021" s="239">
        <v>0</v>
      </c>
      <c r="T1021" s="240">
        <f>S1021*H1021</f>
        <v>0</v>
      </c>
      <c r="U1021" s="39"/>
      <c r="V1021" s="39"/>
      <c r="W1021" s="39"/>
      <c r="X1021" s="39"/>
      <c r="Y1021" s="39"/>
      <c r="Z1021" s="39"/>
      <c r="AA1021" s="39"/>
      <c r="AB1021" s="39"/>
      <c r="AC1021" s="39"/>
      <c r="AD1021" s="39"/>
      <c r="AE1021" s="39"/>
      <c r="AR1021" s="241" t="s">
        <v>277</v>
      </c>
      <c r="AT1021" s="241" t="s">
        <v>205</v>
      </c>
      <c r="AU1021" s="241" t="s">
        <v>85</v>
      </c>
      <c r="AY1021" s="18" t="s">
        <v>203</v>
      </c>
      <c r="BE1021" s="242">
        <f>IF(N1021="základní",J1021,0)</f>
        <v>0</v>
      </c>
      <c r="BF1021" s="242">
        <f>IF(N1021="snížená",J1021,0)</f>
        <v>0</v>
      </c>
      <c r="BG1021" s="242">
        <f>IF(N1021="zákl. přenesená",J1021,0)</f>
        <v>0</v>
      </c>
      <c r="BH1021" s="242">
        <f>IF(N1021="sníž. přenesená",J1021,0)</f>
        <v>0</v>
      </c>
      <c r="BI1021" s="242">
        <f>IF(N1021="nulová",J1021,0)</f>
        <v>0</v>
      </c>
      <c r="BJ1021" s="18" t="s">
        <v>83</v>
      </c>
      <c r="BK1021" s="242">
        <f>ROUND(I1021*H1021,2)</f>
        <v>0</v>
      </c>
      <c r="BL1021" s="18" t="s">
        <v>277</v>
      </c>
      <c r="BM1021" s="241" t="s">
        <v>1130</v>
      </c>
    </row>
    <row r="1022" s="2" customFormat="1">
      <c r="A1022" s="39"/>
      <c r="B1022" s="40"/>
      <c r="C1022" s="41"/>
      <c r="D1022" s="245" t="s">
        <v>474</v>
      </c>
      <c r="E1022" s="41"/>
      <c r="F1022" s="276" t="s">
        <v>1131</v>
      </c>
      <c r="G1022" s="41"/>
      <c r="H1022" s="41"/>
      <c r="I1022" s="277"/>
      <c r="J1022" s="41"/>
      <c r="K1022" s="41"/>
      <c r="L1022" s="45"/>
      <c r="M1022" s="278"/>
      <c r="N1022" s="279"/>
      <c r="O1022" s="92"/>
      <c r="P1022" s="92"/>
      <c r="Q1022" s="92"/>
      <c r="R1022" s="92"/>
      <c r="S1022" s="92"/>
      <c r="T1022" s="93"/>
      <c r="U1022" s="39"/>
      <c r="V1022" s="39"/>
      <c r="W1022" s="39"/>
      <c r="X1022" s="39"/>
      <c r="Y1022" s="39"/>
      <c r="Z1022" s="39"/>
      <c r="AA1022" s="39"/>
      <c r="AB1022" s="39"/>
      <c r="AC1022" s="39"/>
      <c r="AD1022" s="39"/>
      <c r="AE1022" s="39"/>
      <c r="AT1022" s="18" t="s">
        <v>474</v>
      </c>
      <c r="AU1022" s="18" t="s">
        <v>85</v>
      </c>
    </row>
    <row r="1023" s="14" customFormat="1">
      <c r="A1023" s="14"/>
      <c r="B1023" s="254"/>
      <c r="C1023" s="255"/>
      <c r="D1023" s="245" t="s">
        <v>243</v>
      </c>
      <c r="E1023" s="256" t="s">
        <v>1</v>
      </c>
      <c r="F1023" s="257" t="s">
        <v>3315</v>
      </c>
      <c r="G1023" s="255"/>
      <c r="H1023" s="258">
        <v>1007</v>
      </c>
      <c r="I1023" s="259"/>
      <c r="J1023" s="255"/>
      <c r="K1023" s="255"/>
      <c r="L1023" s="260"/>
      <c r="M1023" s="261"/>
      <c r="N1023" s="262"/>
      <c r="O1023" s="262"/>
      <c r="P1023" s="262"/>
      <c r="Q1023" s="262"/>
      <c r="R1023" s="262"/>
      <c r="S1023" s="262"/>
      <c r="T1023" s="263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T1023" s="264" t="s">
        <v>243</v>
      </c>
      <c r="AU1023" s="264" t="s">
        <v>85</v>
      </c>
      <c r="AV1023" s="14" t="s">
        <v>85</v>
      </c>
      <c r="AW1023" s="14" t="s">
        <v>32</v>
      </c>
      <c r="AX1023" s="14" t="s">
        <v>76</v>
      </c>
      <c r="AY1023" s="264" t="s">
        <v>203</v>
      </c>
    </row>
    <row r="1024" s="16" customFormat="1">
      <c r="A1024" s="16"/>
      <c r="B1024" s="292"/>
      <c r="C1024" s="293"/>
      <c r="D1024" s="245" t="s">
        <v>243</v>
      </c>
      <c r="E1024" s="294" t="s">
        <v>1</v>
      </c>
      <c r="F1024" s="295" t="s">
        <v>669</v>
      </c>
      <c r="G1024" s="293"/>
      <c r="H1024" s="296">
        <v>1007</v>
      </c>
      <c r="I1024" s="297"/>
      <c r="J1024" s="293"/>
      <c r="K1024" s="293"/>
      <c r="L1024" s="298"/>
      <c r="M1024" s="299"/>
      <c r="N1024" s="300"/>
      <c r="O1024" s="300"/>
      <c r="P1024" s="300"/>
      <c r="Q1024" s="300"/>
      <c r="R1024" s="300"/>
      <c r="S1024" s="300"/>
      <c r="T1024" s="301"/>
      <c r="U1024" s="16"/>
      <c r="V1024" s="16"/>
      <c r="W1024" s="16"/>
      <c r="X1024" s="16"/>
      <c r="Y1024" s="16"/>
      <c r="Z1024" s="16"/>
      <c r="AA1024" s="16"/>
      <c r="AB1024" s="16"/>
      <c r="AC1024" s="16"/>
      <c r="AD1024" s="16"/>
      <c r="AE1024" s="16"/>
      <c r="AT1024" s="302" t="s">
        <v>243</v>
      </c>
      <c r="AU1024" s="302" t="s">
        <v>85</v>
      </c>
      <c r="AV1024" s="16" t="s">
        <v>108</v>
      </c>
      <c r="AW1024" s="16" t="s">
        <v>32</v>
      </c>
      <c r="AX1024" s="16" t="s">
        <v>76</v>
      </c>
      <c r="AY1024" s="302" t="s">
        <v>203</v>
      </c>
    </row>
    <row r="1025" s="14" customFormat="1">
      <c r="A1025" s="14"/>
      <c r="B1025" s="254"/>
      <c r="C1025" s="255"/>
      <c r="D1025" s="245" t="s">
        <v>243</v>
      </c>
      <c r="E1025" s="256" t="s">
        <v>1</v>
      </c>
      <c r="F1025" s="257" t="s">
        <v>3316</v>
      </c>
      <c r="G1025" s="255"/>
      <c r="H1025" s="258">
        <v>100.7</v>
      </c>
      <c r="I1025" s="259"/>
      <c r="J1025" s="255"/>
      <c r="K1025" s="255"/>
      <c r="L1025" s="260"/>
      <c r="M1025" s="261"/>
      <c r="N1025" s="262"/>
      <c r="O1025" s="262"/>
      <c r="P1025" s="262"/>
      <c r="Q1025" s="262"/>
      <c r="R1025" s="262"/>
      <c r="S1025" s="262"/>
      <c r="T1025" s="263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T1025" s="264" t="s">
        <v>243</v>
      </c>
      <c r="AU1025" s="264" t="s">
        <v>85</v>
      </c>
      <c r="AV1025" s="14" t="s">
        <v>85</v>
      </c>
      <c r="AW1025" s="14" t="s">
        <v>32</v>
      </c>
      <c r="AX1025" s="14" t="s">
        <v>76</v>
      </c>
      <c r="AY1025" s="264" t="s">
        <v>203</v>
      </c>
    </row>
    <row r="1026" s="15" customFormat="1">
      <c r="A1026" s="15"/>
      <c r="B1026" s="265"/>
      <c r="C1026" s="266"/>
      <c r="D1026" s="245" t="s">
        <v>243</v>
      </c>
      <c r="E1026" s="267" t="s">
        <v>1</v>
      </c>
      <c r="F1026" s="268" t="s">
        <v>247</v>
      </c>
      <c r="G1026" s="266"/>
      <c r="H1026" s="269">
        <v>1107.7000000000001</v>
      </c>
      <c r="I1026" s="270"/>
      <c r="J1026" s="266"/>
      <c r="K1026" s="266"/>
      <c r="L1026" s="271"/>
      <c r="M1026" s="272"/>
      <c r="N1026" s="273"/>
      <c r="O1026" s="273"/>
      <c r="P1026" s="273"/>
      <c r="Q1026" s="273"/>
      <c r="R1026" s="273"/>
      <c r="S1026" s="273"/>
      <c r="T1026" s="274"/>
      <c r="U1026" s="15"/>
      <c r="V1026" s="15"/>
      <c r="W1026" s="15"/>
      <c r="X1026" s="15"/>
      <c r="Y1026" s="15"/>
      <c r="Z1026" s="15"/>
      <c r="AA1026" s="15"/>
      <c r="AB1026" s="15"/>
      <c r="AC1026" s="15"/>
      <c r="AD1026" s="15"/>
      <c r="AE1026" s="15"/>
      <c r="AT1026" s="275" t="s">
        <v>243</v>
      </c>
      <c r="AU1026" s="275" t="s">
        <v>85</v>
      </c>
      <c r="AV1026" s="15" t="s">
        <v>209</v>
      </c>
      <c r="AW1026" s="15" t="s">
        <v>32</v>
      </c>
      <c r="AX1026" s="15" t="s">
        <v>83</v>
      </c>
      <c r="AY1026" s="275" t="s">
        <v>203</v>
      </c>
    </row>
    <row r="1027" s="2" customFormat="1" ht="16.5" customHeight="1">
      <c r="A1027" s="39"/>
      <c r="B1027" s="40"/>
      <c r="C1027" s="281" t="s">
        <v>539</v>
      </c>
      <c r="D1027" s="281" t="s">
        <v>643</v>
      </c>
      <c r="E1027" s="282" t="s">
        <v>1135</v>
      </c>
      <c r="F1027" s="283" t="s">
        <v>1136</v>
      </c>
      <c r="G1027" s="284" t="s">
        <v>241</v>
      </c>
      <c r="H1027" s="285">
        <v>60.462000000000003</v>
      </c>
      <c r="I1027" s="286"/>
      <c r="J1027" s="287">
        <f>ROUND(I1027*H1027,2)</f>
        <v>0</v>
      </c>
      <c r="K1027" s="288"/>
      <c r="L1027" s="289"/>
      <c r="M1027" s="290" t="s">
        <v>1</v>
      </c>
      <c r="N1027" s="291" t="s">
        <v>41</v>
      </c>
      <c r="O1027" s="92"/>
      <c r="P1027" s="239">
        <f>O1027*H1027</f>
        <v>0</v>
      </c>
      <c r="Q1027" s="239">
        <v>1</v>
      </c>
      <c r="R1027" s="239">
        <f>Q1027*H1027</f>
        <v>60.462000000000003</v>
      </c>
      <c r="S1027" s="239">
        <v>0</v>
      </c>
      <c r="T1027" s="240">
        <f>S1027*H1027</f>
        <v>0</v>
      </c>
      <c r="U1027" s="39"/>
      <c r="V1027" s="39"/>
      <c r="W1027" s="39"/>
      <c r="X1027" s="39"/>
      <c r="Y1027" s="39"/>
      <c r="Z1027" s="39"/>
      <c r="AA1027" s="39"/>
      <c r="AB1027" s="39"/>
      <c r="AC1027" s="39"/>
      <c r="AD1027" s="39"/>
      <c r="AE1027" s="39"/>
      <c r="AR1027" s="241" t="s">
        <v>214</v>
      </c>
      <c r="AT1027" s="241" t="s">
        <v>643</v>
      </c>
      <c r="AU1027" s="241" t="s">
        <v>85</v>
      </c>
      <c r="AY1027" s="18" t="s">
        <v>203</v>
      </c>
      <c r="BE1027" s="242">
        <f>IF(N1027="základní",J1027,0)</f>
        <v>0</v>
      </c>
      <c r="BF1027" s="242">
        <f>IF(N1027="snížená",J1027,0)</f>
        <v>0</v>
      </c>
      <c r="BG1027" s="242">
        <f>IF(N1027="zákl. přenesená",J1027,0)</f>
        <v>0</v>
      </c>
      <c r="BH1027" s="242">
        <f>IF(N1027="sníž. přenesená",J1027,0)</f>
        <v>0</v>
      </c>
      <c r="BI1027" s="242">
        <f>IF(N1027="nulová",J1027,0)</f>
        <v>0</v>
      </c>
      <c r="BJ1027" s="18" t="s">
        <v>83</v>
      </c>
      <c r="BK1027" s="242">
        <f>ROUND(I1027*H1027,2)</f>
        <v>0</v>
      </c>
      <c r="BL1027" s="18" t="s">
        <v>277</v>
      </c>
      <c r="BM1027" s="241" t="s">
        <v>1137</v>
      </c>
    </row>
    <row r="1028" s="14" customFormat="1">
      <c r="A1028" s="14"/>
      <c r="B1028" s="254"/>
      <c r="C1028" s="255"/>
      <c r="D1028" s="245" t="s">
        <v>243</v>
      </c>
      <c r="E1028" s="256" t="s">
        <v>1</v>
      </c>
      <c r="F1028" s="257" t="s">
        <v>3317</v>
      </c>
      <c r="G1028" s="255"/>
      <c r="H1028" s="258">
        <v>60.462000000000003</v>
      </c>
      <c r="I1028" s="259"/>
      <c r="J1028" s="255"/>
      <c r="K1028" s="255"/>
      <c r="L1028" s="260"/>
      <c r="M1028" s="261"/>
      <c r="N1028" s="262"/>
      <c r="O1028" s="262"/>
      <c r="P1028" s="262"/>
      <c r="Q1028" s="262"/>
      <c r="R1028" s="262"/>
      <c r="S1028" s="262"/>
      <c r="T1028" s="263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T1028" s="264" t="s">
        <v>243</v>
      </c>
      <c r="AU1028" s="264" t="s">
        <v>85</v>
      </c>
      <c r="AV1028" s="14" t="s">
        <v>85</v>
      </c>
      <c r="AW1028" s="14" t="s">
        <v>32</v>
      </c>
      <c r="AX1028" s="14" t="s">
        <v>76</v>
      </c>
      <c r="AY1028" s="264" t="s">
        <v>203</v>
      </c>
    </row>
    <row r="1029" s="15" customFormat="1">
      <c r="A1029" s="15"/>
      <c r="B1029" s="265"/>
      <c r="C1029" s="266"/>
      <c r="D1029" s="245" t="s">
        <v>243</v>
      </c>
      <c r="E1029" s="267" t="s">
        <v>1</v>
      </c>
      <c r="F1029" s="268" t="s">
        <v>247</v>
      </c>
      <c r="G1029" s="266"/>
      <c r="H1029" s="269">
        <v>60.462000000000003</v>
      </c>
      <c r="I1029" s="270"/>
      <c r="J1029" s="266"/>
      <c r="K1029" s="266"/>
      <c r="L1029" s="271"/>
      <c r="M1029" s="272"/>
      <c r="N1029" s="273"/>
      <c r="O1029" s="273"/>
      <c r="P1029" s="273"/>
      <c r="Q1029" s="273"/>
      <c r="R1029" s="273"/>
      <c r="S1029" s="273"/>
      <c r="T1029" s="274"/>
      <c r="U1029" s="15"/>
      <c r="V1029" s="15"/>
      <c r="W1029" s="15"/>
      <c r="X1029" s="15"/>
      <c r="Y1029" s="15"/>
      <c r="Z1029" s="15"/>
      <c r="AA1029" s="15"/>
      <c r="AB1029" s="15"/>
      <c r="AC1029" s="15"/>
      <c r="AD1029" s="15"/>
      <c r="AE1029" s="15"/>
      <c r="AT1029" s="275" t="s">
        <v>243</v>
      </c>
      <c r="AU1029" s="275" t="s">
        <v>85</v>
      </c>
      <c r="AV1029" s="15" t="s">
        <v>209</v>
      </c>
      <c r="AW1029" s="15" t="s">
        <v>32</v>
      </c>
      <c r="AX1029" s="15" t="s">
        <v>83</v>
      </c>
      <c r="AY1029" s="275" t="s">
        <v>203</v>
      </c>
    </row>
    <row r="1030" s="2" customFormat="1" ht="16.5" customHeight="1">
      <c r="A1030" s="39"/>
      <c r="B1030" s="40"/>
      <c r="C1030" s="229" t="s">
        <v>3318</v>
      </c>
      <c r="D1030" s="229" t="s">
        <v>205</v>
      </c>
      <c r="E1030" s="230" t="s">
        <v>1139</v>
      </c>
      <c r="F1030" s="231" t="s">
        <v>1140</v>
      </c>
      <c r="G1030" s="232" t="s">
        <v>213</v>
      </c>
      <c r="H1030" s="233">
        <v>1396.3</v>
      </c>
      <c r="I1030" s="234"/>
      <c r="J1030" s="235">
        <f>ROUND(I1030*H1030,2)</f>
        <v>0</v>
      </c>
      <c r="K1030" s="236"/>
      <c r="L1030" s="45"/>
      <c r="M1030" s="237" t="s">
        <v>1</v>
      </c>
      <c r="N1030" s="238" t="s">
        <v>41</v>
      </c>
      <c r="O1030" s="92"/>
      <c r="P1030" s="239">
        <f>O1030*H1030</f>
        <v>0</v>
      </c>
      <c r="Q1030" s="239">
        <v>0</v>
      </c>
      <c r="R1030" s="239">
        <f>Q1030*H1030</f>
        <v>0</v>
      </c>
      <c r="S1030" s="239">
        <v>0</v>
      </c>
      <c r="T1030" s="240">
        <f>S1030*H1030</f>
        <v>0</v>
      </c>
      <c r="U1030" s="39"/>
      <c r="V1030" s="39"/>
      <c r="W1030" s="39"/>
      <c r="X1030" s="39"/>
      <c r="Y1030" s="39"/>
      <c r="Z1030" s="39"/>
      <c r="AA1030" s="39"/>
      <c r="AB1030" s="39"/>
      <c r="AC1030" s="39"/>
      <c r="AD1030" s="39"/>
      <c r="AE1030" s="39"/>
      <c r="AR1030" s="241" t="s">
        <v>277</v>
      </c>
      <c r="AT1030" s="241" t="s">
        <v>205</v>
      </c>
      <c r="AU1030" s="241" t="s">
        <v>85</v>
      </c>
      <c r="AY1030" s="18" t="s">
        <v>203</v>
      </c>
      <c r="BE1030" s="242">
        <f>IF(N1030="základní",J1030,0)</f>
        <v>0</v>
      </c>
      <c r="BF1030" s="242">
        <f>IF(N1030="snížená",J1030,0)</f>
        <v>0</v>
      </c>
      <c r="BG1030" s="242">
        <f>IF(N1030="zákl. přenesená",J1030,0)</f>
        <v>0</v>
      </c>
      <c r="BH1030" s="242">
        <f>IF(N1030="sníž. přenesená",J1030,0)</f>
        <v>0</v>
      </c>
      <c r="BI1030" s="242">
        <f>IF(N1030="nulová",J1030,0)</f>
        <v>0</v>
      </c>
      <c r="BJ1030" s="18" t="s">
        <v>83</v>
      </c>
      <c r="BK1030" s="242">
        <f>ROUND(I1030*H1030,2)</f>
        <v>0</v>
      </c>
      <c r="BL1030" s="18" t="s">
        <v>277</v>
      </c>
      <c r="BM1030" s="241" t="s">
        <v>1141</v>
      </c>
    </row>
    <row r="1031" s="13" customFormat="1">
      <c r="A1031" s="13"/>
      <c r="B1031" s="243"/>
      <c r="C1031" s="244"/>
      <c r="D1031" s="245" t="s">
        <v>243</v>
      </c>
      <c r="E1031" s="246" t="s">
        <v>1</v>
      </c>
      <c r="F1031" s="247" t="s">
        <v>1142</v>
      </c>
      <c r="G1031" s="244"/>
      <c r="H1031" s="246" t="s">
        <v>1</v>
      </c>
      <c r="I1031" s="248"/>
      <c r="J1031" s="244"/>
      <c r="K1031" s="244"/>
      <c r="L1031" s="249"/>
      <c r="M1031" s="250"/>
      <c r="N1031" s="251"/>
      <c r="O1031" s="251"/>
      <c r="P1031" s="251"/>
      <c r="Q1031" s="251"/>
      <c r="R1031" s="251"/>
      <c r="S1031" s="251"/>
      <c r="T1031" s="252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T1031" s="253" t="s">
        <v>243</v>
      </c>
      <c r="AU1031" s="253" t="s">
        <v>85</v>
      </c>
      <c r="AV1031" s="13" t="s">
        <v>83</v>
      </c>
      <c r="AW1031" s="13" t="s">
        <v>32</v>
      </c>
      <c r="AX1031" s="13" t="s">
        <v>76</v>
      </c>
      <c r="AY1031" s="253" t="s">
        <v>203</v>
      </c>
    </row>
    <row r="1032" s="14" customFormat="1">
      <c r="A1032" s="14"/>
      <c r="B1032" s="254"/>
      <c r="C1032" s="255"/>
      <c r="D1032" s="245" t="s">
        <v>243</v>
      </c>
      <c r="E1032" s="256" t="s">
        <v>1</v>
      </c>
      <c r="F1032" s="257" t="s">
        <v>3319</v>
      </c>
      <c r="G1032" s="255"/>
      <c r="H1032" s="258">
        <v>1005.31</v>
      </c>
      <c r="I1032" s="259"/>
      <c r="J1032" s="255"/>
      <c r="K1032" s="255"/>
      <c r="L1032" s="260"/>
      <c r="M1032" s="261"/>
      <c r="N1032" s="262"/>
      <c r="O1032" s="262"/>
      <c r="P1032" s="262"/>
      <c r="Q1032" s="262"/>
      <c r="R1032" s="262"/>
      <c r="S1032" s="262"/>
      <c r="T1032" s="263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T1032" s="264" t="s">
        <v>243</v>
      </c>
      <c r="AU1032" s="264" t="s">
        <v>85</v>
      </c>
      <c r="AV1032" s="14" t="s">
        <v>85</v>
      </c>
      <c r="AW1032" s="14" t="s">
        <v>32</v>
      </c>
      <c r="AX1032" s="14" t="s">
        <v>76</v>
      </c>
      <c r="AY1032" s="264" t="s">
        <v>203</v>
      </c>
    </row>
    <row r="1033" s="14" customFormat="1">
      <c r="A1033" s="14"/>
      <c r="B1033" s="254"/>
      <c r="C1033" s="255"/>
      <c r="D1033" s="245" t="s">
        <v>243</v>
      </c>
      <c r="E1033" s="256" t="s">
        <v>1</v>
      </c>
      <c r="F1033" s="257" t="s">
        <v>3271</v>
      </c>
      <c r="G1033" s="255"/>
      <c r="H1033" s="258">
        <v>252.054</v>
      </c>
      <c r="I1033" s="259"/>
      <c r="J1033" s="255"/>
      <c r="K1033" s="255"/>
      <c r="L1033" s="260"/>
      <c r="M1033" s="261"/>
      <c r="N1033" s="262"/>
      <c r="O1033" s="262"/>
      <c r="P1033" s="262"/>
      <c r="Q1033" s="262"/>
      <c r="R1033" s="262"/>
      <c r="S1033" s="262"/>
      <c r="T1033" s="263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T1033" s="264" t="s">
        <v>243</v>
      </c>
      <c r="AU1033" s="264" t="s">
        <v>85</v>
      </c>
      <c r="AV1033" s="14" t="s">
        <v>85</v>
      </c>
      <c r="AW1033" s="14" t="s">
        <v>32</v>
      </c>
      <c r="AX1033" s="14" t="s">
        <v>76</v>
      </c>
      <c r="AY1033" s="264" t="s">
        <v>203</v>
      </c>
    </row>
    <row r="1034" s="16" customFormat="1">
      <c r="A1034" s="16"/>
      <c r="B1034" s="292"/>
      <c r="C1034" s="293"/>
      <c r="D1034" s="245" t="s">
        <v>243</v>
      </c>
      <c r="E1034" s="294" t="s">
        <v>1</v>
      </c>
      <c r="F1034" s="295" t="s">
        <v>669</v>
      </c>
      <c r="G1034" s="293"/>
      <c r="H1034" s="296">
        <v>1257.364</v>
      </c>
      <c r="I1034" s="297"/>
      <c r="J1034" s="293"/>
      <c r="K1034" s="293"/>
      <c r="L1034" s="298"/>
      <c r="M1034" s="299"/>
      <c r="N1034" s="300"/>
      <c r="O1034" s="300"/>
      <c r="P1034" s="300"/>
      <c r="Q1034" s="300"/>
      <c r="R1034" s="300"/>
      <c r="S1034" s="300"/>
      <c r="T1034" s="301"/>
      <c r="U1034" s="16"/>
      <c r="V1034" s="16"/>
      <c r="W1034" s="16"/>
      <c r="X1034" s="16"/>
      <c r="Y1034" s="16"/>
      <c r="Z1034" s="16"/>
      <c r="AA1034" s="16"/>
      <c r="AB1034" s="16"/>
      <c r="AC1034" s="16"/>
      <c r="AD1034" s="16"/>
      <c r="AE1034" s="16"/>
      <c r="AT1034" s="302" t="s">
        <v>243</v>
      </c>
      <c r="AU1034" s="302" t="s">
        <v>85</v>
      </c>
      <c r="AV1034" s="16" t="s">
        <v>108</v>
      </c>
      <c r="AW1034" s="16" t="s">
        <v>32</v>
      </c>
      <c r="AX1034" s="16" t="s">
        <v>76</v>
      </c>
      <c r="AY1034" s="302" t="s">
        <v>203</v>
      </c>
    </row>
    <row r="1035" s="14" customFormat="1">
      <c r="A1035" s="14"/>
      <c r="B1035" s="254"/>
      <c r="C1035" s="255"/>
      <c r="D1035" s="245" t="s">
        <v>243</v>
      </c>
      <c r="E1035" s="256" t="s">
        <v>1</v>
      </c>
      <c r="F1035" s="257" t="s">
        <v>3320</v>
      </c>
      <c r="G1035" s="255"/>
      <c r="H1035" s="258">
        <v>125.736</v>
      </c>
      <c r="I1035" s="259"/>
      <c r="J1035" s="255"/>
      <c r="K1035" s="255"/>
      <c r="L1035" s="260"/>
      <c r="M1035" s="261"/>
      <c r="N1035" s="262"/>
      <c r="O1035" s="262"/>
      <c r="P1035" s="262"/>
      <c r="Q1035" s="262"/>
      <c r="R1035" s="262"/>
      <c r="S1035" s="262"/>
      <c r="T1035" s="263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T1035" s="264" t="s">
        <v>243</v>
      </c>
      <c r="AU1035" s="264" t="s">
        <v>85</v>
      </c>
      <c r="AV1035" s="14" t="s">
        <v>85</v>
      </c>
      <c r="AW1035" s="14" t="s">
        <v>32</v>
      </c>
      <c r="AX1035" s="14" t="s">
        <v>76</v>
      </c>
      <c r="AY1035" s="264" t="s">
        <v>203</v>
      </c>
    </row>
    <row r="1036" s="13" customFormat="1">
      <c r="A1036" s="13"/>
      <c r="B1036" s="243"/>
      <c r="C1036" s="244"/>
      <c r="D1036" s="245" t="s">
        <v>243</v>
      </c>
      <c r="E1036" s="246" t="s">
        <v>1</v>
      </c>
      <c r="F1036" s="247" t="s">
        <v>1145</v>
      </c>
      <c r="G1036" s="244"/>
      <c r="H1036" s="246" t="s">
        <v>1</v>
      </c>
      <c r="I1036" s="248"/>
      <c r="J1036" s="244"/>
      <c r="K1036" s="244"/>
      <c r="L1036" s="249"/>
      <c r="M1036" s="250"/>
      <c r="N1036" s="251"/>
      <c r="O1036" s="251"/>
      <c r="P1036" s="251"/>
      <c r="Q1036" s="251"/>
      <c r="R1036" s="251"/>
      <c r="S1036" s="251"/>
      <c r="T1036" s="252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T1036" s="253" t="s">
        <v>243</v>
      </c>
      <c r="AU1036" s="253" t="s">
        <v>85</v>
      </c>
      <c r="AV1036" s="13" t="s">
        <v>83</v>
      </c>
      <c r="AW1036" s="13" t="s">
        <v>32</v>
      </c>
      <c r="AX1036" s="13" t="s">
        <v>76</v>
      </c>
      <c r="AY1036" s="253" t="s">
        <v>203</v>
      </c>
    </row>
    <row r="1037" s="14" customFormat="1">
      <c r="A1037" s="14"/>
      <c r="B1037" s="254"/>
      <c r="C1037" s="255"/>
      <c r="D1037" s="245" t="s">
        <v>243</v>
      </c>
      <c r="E1037" s="256" t="s">
        <v>1</v>
      </c>
      <c r="F1037" s="257" t="s">
        <v>3321</v>
      </c>
      <c r="G1037" s="255"/>
      <c r="H1037" s="258">
        <v>13.199999999999999</v>
      </c>
      <c r="I1037" s="259"/>
      <c r="J1037" s="255"/>
      <c r="K1037" s="255"/>
      <c r="L1037" s="260"/>
      <c r="M1037" s="261"/>
      <c r="N1037" s="262"/>
      <c r="O1037" s="262"/>
      <c r="P1037" s="262"/>
      <c r="Q1037" s="262"/>
      <c r="R1037" s="262"/>
      <c r="S1037" s="262"/>
      <c r="T1037" s="263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T1037" s="264" t="s">
        <v>243</v>
      </c>
      <c r="AU1037" s="264" t="s">
        <v>85</v>
      </c>
      <c r="AV1037" s="14" t="s">
        <v>85</v>
      </c>
      <c r="AW1037" s="14" t="s">
        <v>32</v>
      </c>
      <c r="AX1037" s="14" t="s">
        <v>76</v>
      </c>
      <c r="AY1037" s="264" t="s">
        <v>203</v>
      </c>
    </row>
    <row r="1038" s="15" customFormat="1">
      <c r="A1038" s="15"/>
      <c r="B1038" s="265"/>
      <c r="C1038" s="266"/>
      <c r="D1038" s="245" t="s">
        <v>243</v>
      </c>
      <c r="E1038" s="267" t="s">
        <v>1</v>
      </c>
      <c r="F1038" s="268" t="s">
        <v>247</v>
      </c>
      <c r="G1038" s="266"/>
      <c r="H1038" s="269">
        <v>1396.3</v>
      </c>
      <c r="I1038" s="270"/>
      <c r="J1038" s="266"/>
      <c r="K1038" s="266"/>
      <c r="L1038" s="271"/>
      <c r="M1038" s="272"/>
      <c r="N1038" s="273"/>
      <c r="O1038" s="273"/>
      <c r="P1038" s="273"/>
      <c r="Q1038" s="273"/>
      <c r="R1038" s="273"/>
      <c r="S1038" s="273"/>
      <c r="T1038" s="274"/>
      <c r="U1038" s="15"/>
      <c r="V1038" s="15"/>
      <c r="W1038" s="15"/>
      <c r="X1038" s="15"/>
      <c r="Y1038" s="15"/>
      <c r="Z1038" s="15"/>
      <c r="AA1038" s="15"/>
      <c r="AB1038" s="15"/>
      <c r="AC1038" s="15"/>
      <c r="AD1038" s="15"/>
      <c r="AE1038" s="15"/>
      <c r="AT1038" s="275" t="s">
        <v>243</v>
      </c>
      <c r="AU1038" s="275" t="s">
        <v>85</v>
      </c>
      <c r="AV1038" s="15" t="s">
        <v>209</v>
      </c>
      <c r="AW1038" s="15" t="s">
        <v>32</v>
      </c>
      <c r="AX1038" s="15" t="s">
        <v>83</v>
      </c>
      <c r="AY1038" s="275" t="s">
        <v>203</v>
      </c>
    </row>
    <row r="1039" s="2" customFormat="1" ht="24.15" customHeight="1">
      <c r="A1039" s="39"/>
      <c r="B1039" s="40"/>
      <c r="C1039" s="229" t="s">
        <v>544</v>
      </c>
      <c r="D1039" s="229" t="s">
        <v>205</v>
      </c>
      <c r="E1039" s="230" t="s">
        <v>1148</v>
      </c>
      <c r="F1039" s="231" t="s">
        <v>1149</v>
      </c>
      <c r="G1039" s="232" t="s">
        <v>620</v>
      </c>
      <c r="H1039" s="280"/>
      <c r="I1039" s="234"/>
      <c r="J1039" s="235">
        <f>ROUND(I1039*H1039,2)</f>
        <v>0</v>
      </c>
      <c r="K1039" s="236"/>
      <c r="L1039" s="45"/>
      <c r="M1039" s="237" t="s">
        <v>1</v>
      </c>
      <c r="N1039" s="238" t="s">
        <v>41</v>
      </c>
      <c r="O1039" s="92"/>
      <c r="P1039" s="239">
        <f>O1039*H1039</f>
        <v>0</v>
      </c>
      <c r="Q1039" s="239">
        <v>0</v>
      </c>
      <c r="R1039" s="239">
        <f>Q1039*H1039</f>
        <v>0</v>
      </c>
      <c r="S1039" s="239">
        <v>0</v>
      </c>
      <c r="T1039" s="240">
        <f>S1039*H1039</f>
        <v>0</v>
      </c>
      <c r="U1039" s="39"/>
      <c r="V1039" s="39"/>
      <c r="W1039" s="39"/>
      <c r="X1039" s="39"/>
      <c r="Y1039" s="39"/>
      <c r="Z1039" s="39"/>
      <c r="AA1039" s="39"/>
      <c r="AB1039" s="39"/>
      <c r="AC1039" s="39"/>
      <c r="AD1039" s="39"/>
      <c r="AE1039" s="39"/>
      <c r="AR1039" s="241" t="s">
        <v>277</v>
      </c>
      <c r="AT1039" s="241" t="s">
        <v>205</v>
      </c>
      <c r="AU1039" s="241" t="s">
        <v>85</v>
      </c>
      <c r="AY1039" s="18" t="s">
        <v>203</v>
      </c>
      <c r="BE1039" s="242">
        <f>IF(N1039="základní",J1039,0)</f>
        <v>0</v>
      </c>
      <c r="BF1039" s="242">
        <f>IF(N1039="snížená",J1039,0)</f>
        <v>0</v>
      </c>
      <c r="BG1039" s="242">
        <f>IF(N1039="zákl. přenesená",J1039,0)</f>
        <v>0</v>
      </c>
      <c r="BH1039" s="242">
        <f>IF(N1039="sníž. přenesená",J1039,0)</f>
        <v>0</v>
      </c>
      <c r="BI1039" s="242">
        <f>IF(N1039="nulová",J1039,0)</f>
        <v>0</v>
      </c>
      <c r="BJ1039" s="18" t="s">
        <v>83</v>
      </c>
      <c r="BK1039" s="242">
        <f>ROUND(I1039*H1039,2)</f>
        <v>0</v>
      </c>
      <c r="BL1039" s="18" t="s">
        <v>277</v>
      </c>
      <c r="BM1039" s="241" t="s">
        <v>1150</v>
      </c>
    </row>
    <row r="1040" s="12" customFormat="1" ht="22.8" customHeight="1">
      <c r="A1040" s="12"/>
      <c r="B1040" s="213"/>
      <c r="C1040" s="214"/>
      <c r="D1040" s="215" t="s">
        <v>75</v>
      </c>
      <c r="E1040" s="227" t="s">
        <v>1151</v>
      </c>
      <c r="F1040" s="227" t="s">
        <v>1152</v>
      </c>
      <c r="G1040" s="214"/>
      <c r="H1040" s="214"/>
      <c r="I1040" s="217"/>
      <c r="J1040" s="228">
        <f>BK1040</f>
        <v>0</v>
      </c>
      <c r="K1040" s="214"/>
      <c r="L1040" s="219"/>
      <c r="M1040" s="220"/>
      <c r="N1040" s="221"/>
      <c r="O1040" s="221"/>
      <c r="P1040" s="222">
        <f>SUM(P1041:P1073)</f>
        <v>0</v>
      </c>
      <c r="Q1040" s="221"/>
      <c r="R1040" s="222">
        <f>SUM(R1041:R1073)</f>
        <v>2.6726099999999997</v>
      </c>
      <c r="S1040" s="221"/>
      <c r="T1040" s="223">
        <f>SUM(T1041:T1073)</f>
        <v>0.76175000000000004</v>
      </c>
      <c r="U1040" s="12"/>
      <c r="V1040" s="12"/>
      <c r="W1040" s="12"/>
      <c r="X1040" s="12"/>
      <c r="Y1040" s="12"/>
      <c r="Z1040" s="12"/>
      <c r="AA1040" s="12"/>
      <c r="AB1040" s="12"/>
      <c r="AC1040" s="12"/>
      <c r="AD1040" s="12"/>
      <c r="AE1040" s="12"/>
      <c r="AR1040" s="224" t="s">
        <v>85</v>
      </c>
      <c r="AT1040" s="225" t="s">
        <v>75</v>
      </c>
      <c r="AU1040" s="225" t="s">
        <v>83</v>
      </c>
      <c r="AY1040" s="224" t="s">
        <v>203</v>
      </c>
      <c r="BK1040" s="226">
        <f>SUM(BK1041:BK1073)</f>
        <v>0</v>
      </c>
    </row>
    <row r="1041" s="2" customFormat="1" ht="16.5" customHeight="1">
      <c r="A1041" s="39"/>
      <c r="B1041" s="40"/>
      <c r="C1041" s="229" t="s">
        <v>3322</v>
      </c>
      <c r="D1041" s="229" t="s">
        <v>205</v>
      </c>
      <c r="E1041" s="230" t="s">
        <v>1153</v>
      </c>
      <c r="F1041" s="231" t="s">
        <v>1154</v>
      </c>
      <c r="G1041" s="232" t="s">
        <v>213</v>
      </c>
      <c r="H1041" s="233">
        <v>345.69999999999999</v>
      </c>
      <c r="I1041" s="234"/>
      <c r="J1041" s="235">
        <f>ROUND(I1041*H1041,2)</f>
        <v>0</v>
      </c>
      <c r="K1041" s="236"/>
      <c r="L1041" s="45"/>
      <c r="M1041" s="237" t="s">
        <v>1</v>
      </c>
      <c r="N1041" s="238" t="s">
        <v>41</v>
      </c>
      <c r="O1041" s="92"/>
      <c r="P1041" s="239">
        <f>O1041*H1041</f>
        <v>0</v>
      </c>
      <c r="Q1041" s="239">
        <v>0</v>
      </c>
      <c r="R1041" s="239">
        <f>Q1041*H1041</f>
        <v>0</v>
      </c>
      <c r="S1041" s="239">
        <v>0</v>
      </c>
      <c r="T1041" s="240">
        <f>S1041*H1041</f>
        <v>0</v>
      </c>
      <c r="U1041" s="39"/>
      <c r="V1041" s="39"/>
      <c r="W1041" s="39"/>
      <c r="X1041" s="39"/>
      <c r="Y1041" s="39"/>
      <c r="Z1041" s="39"/>
      <c r="AA1041" s="39"/>
      <c r="AB1041" s="39"/>
      <c r="AC1041" s="39"/>
      <c r="AD1041" s="39"/>
      <c r="AE1041" s="39"/>
      <c r="AR1041" s="241" t="s">
        <v>277</v>
      </c>
      <c r="AT1041" s="241" t="s">
        <v>205</v>
      </c>
      <c r="AU1041" s="241" t="s">
        <v>85</v>
      </c>
      <c r="AY1041" s="18" t="s">
        <v>203</v>
      </c>
      <c r="BE1041" s="242">
        <f>IF(N1041="základní",J1041,0)</f>
        <v>0</v>
      </c>
      <c r="BF1041" s="242">
        <f>IF(N1041="snížená",J1041,0)</f>
        <v>0</v>
      </c>
      <c r="BG1041" s="242">
        <f>IF(N1041="zákl. přenesená",J1041,0)</f>
        <v>0</v>
      </c>
      <c r="BH1041" s="242">
        <f>IF(N1041="sníž. přenesená",J1041,0)</f>
        <v>0</v>
      </c>
      <c r="BI1041" s="242">
        <f>IF(N1041="nulová",J1041,0)</f>
        <v>0</v>
      </c>
      <c r="BJ1041" s="18" t="s">
        <v>83</v>
      </c>
      <c r="BK1041" s="242">
        <f>ROUND(I1041*H1041,2)</f>
        <v>0</v>
      </c>
      <c r="BL1041" s="18" t="s">
        <v>277</v>
      </c>
      <c r="BM1041" s="241" t="s">
        <v>1155</v>
      </c>
    </row>
    <row r="1042" s="13" customFormat="1">
      <c r="A1042" s="13"/>
      <c r="B1042" s="243"/>
      <c r="C1042" s="244"/>
      <c r="D1042" s="245" t="s">
        <v>243</v>
      </c>
      <c r="E1042" s="246" t="s">
        <v>1</v>
      </c>
      <c r="F1042" s="247" t="s">
        <v>3323</v>
      </c>
      <c r="G1042" s="244"/>
      <c r="H1042" s="246" t="s">
        <v>1</v>
      </c>
      <c r="I1042" s="248"/>
      <c r="J1042" s="244"/>
      <c r="K1042" s="244"/>
      <c r="L1042" s="249"/>
      <c r="M1042" s="250"/>
      <c r="N1042" s="251"/>
      <c r="O1042" s="251"/>
      <c r="P1042" s="251"/>
      <c r="Q1042" s="251"/>
      <c r="R1042" s="251"/>
      <c r="S1042" s="251"/>
      <c r="T1042" s="252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T1042" s="253" t="s">
        <v>243</v>
      </c>
      <c r="AU1042" s="253" t="s">
        <v>85</v>
      </c>
      <c r="AV1042" s="13" t="s">
        <v>83</v>
      </c>
      <c r="AW1042" s="13" t="s">
        <v>32</v>
      </c>
      <c r="AX1042" s="13" t="s">
        <v>76</v>
      </c>
      <c r="AY1042" s="253" t="s">
        <v>203</v>
      </c>
    </row>
    <row r="1043" s="14" customFormat="1">
      <c r="A1043" s="14"/>
      <c r="B1043" s="254"/>
      <c r="C1043" s="255"/>
      <c r="D1043" s="245" t="s">
        <v>243</v>
      </c>
      <c r="E1043" s="256" t="s">
        <v>1</v>
      </c>
      <c r="F1043" s="257" t="s">
        <v>3324</v>
      </c>
      <c r="G1043" s="255"/>
      <c r="H1043" s="258">
        <v>195.5</v>
      </c>
      <c r="I1043" s="259"/>
      <c r="J1043" s="255"/>
      <c r="K1043" s="255"/>
      <c r="L1043" s="260"/>
      <c r="M1043" s="261"/>
      <c r="N1043" s="262"/>
      <c r="O1043" s="262"/>
      <c r="P1043" s="262"/>
      <c r="Q1043" s="262"/>
      <c r="R1043" s="262"/>
      <c r="S1043" s="262"/>
      <c r="T1043" s="263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T1043" s="264" t="s">
        <v>243</v>
      </c>
      <c r="AU1043" s="264" t="s">
        <v>85</v>
      </c>
      <c r="AV1043" s="14" t="s">
        <v>85</v>
      </c>
      <c r="AW1043" s="14" t="s">
        <v>32</v>
      </c>
      <c r="AX1043" s="14" t="s">
        <v>76</v>
      </c>
      <c r="AY1043" s="264" t="s">
        <v>203</v>
      </c>
    </row>
    <row r="1044" s="14" customFormat="1">
      <c r="A1044" s="14"/>
      <c r="B1044" s="254"/>
      <c r="C1044" s="255"/>
      <c r="D1044" s="245" t="s">
        <v>243</v>
      </c>
      <c r="E1044" s="256" t="s">
        <v>1</v>
      </c>
      <c r="F1044" s="257" t="s">
        <v>3325</v>
      </c>
      <c r="G1044" s="255"/>
      <c r="H1044" s="258">
        <v>150.19999999999999</v>
      </c>
      <c r="I1044" s="259"/>
      <c r="J1044" s="255"/>
      <c r="K1044" s="255"/>
      <c r="L1044" s="260"/>
      <c r="M1044" s="261"/>
      <c r="N1044" s="262"/>
      <c r="O1044" s="262"/>
      <c r="P1044" s="262"/>
      <c r="Q1044" s="262"/>
      <c r="R1044" s="262"/>
      <c r="S1044" s="262"/>
      <c r="T1044" s="263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T1044" s="264" t="s">
        <v>243</v>
      </c>
      <c r="AU1044" s="264" t="s">
        <v>85</v>
      </c>
      <c r="AV1044" s="14" t="s">
        <v>85</v>
      </c>
      <c r="AW1044" s="14" t="s">
        <v>32</v>
      </c>
      <c r="AX1044" s="14" t="s">
        <v>76</v>
      </c>
      <c r="AY1044" s="264" t="s">
        <v>203</v>
      </c>
    </row>
    <row r="1045" s="15" customFormat="1">
      <c r="A1045" s="15"/>
      <c r="B1045" s="265"/>
      <c r="C1045" s="266"/>
      <c r="D1045" s="245" t="s">
        <v>243</v>
      </c>
      <c r="E1045" s="267" t="s">
        <v>1</v>
      </c>
      <c r="F1045" s="268" t="s">
        <v>247</v>
      </c>
      <c r="G1045" s="266"/>
      <c r="H1045" s="269">
        <v>345.69999999999999</v>
      </c>
      <c r="I1045" s="270"/>
      <c r="J1045" s="266"/>
      <c r="K1045" s="266"/>
      <c r="L1045" s="271"/>
      <c r="M1045" s="272"/>
      <c r="N1045" s="273"/>
      <c r="O1045" s="273"/>
      <c r="P1045" s="273"/>
      <c r="Q1045" s="273"/>
      <c r="R1045" s="273"/>
      <c r="S1045" s="273"/>
      <c r="T1045" s="274"/>
      <c r="U1045" s="15"/>
      <c r="V1045" s="15"/>
      <c r="W1045" s="15"/>
      <c r="X1045" s="15"/>
      <c r="Y1045" s="15"/>
      <c r="Z1045" s="15"/>
      <c r="AA1045" s="15"/>
      <c r="AB1045" s="15"/>
      <c r="AC1045" s="15"/>
      <c r="AD1045" s="15"/>
      <c r="AE1045" s="15"/>
      <c r="AT1045" s="275" t="s">
        <v>243</v>
      </c>
      <c r="AU1045" s="275" t="s">
        <v>85</v>
      </c>
      <c r="AV1045" s="15" t="s">
        <v>209</v>
      </c>
      <c r="AW1045" s="15" t="s">
        <v>32</v>
      </c>
      <c r="AX1045" s="15" t="s">
        <v>83</v>
      </c>
      <c r="AY1045" s="275" t="s">
        <v>203</v>
      </c>
    </row>
    <row r="1046" s="2" customFormat="1" ht="24.15" customHeight="1">
      <c r="A1046" s="39"/>
      <c r="B1046" s="40"/>
      <c r="C1046" s="229" t="s">
        <v>548</v>
      </c>
      <c r="D1046" s="229" t="s">
        <v>205</v>
      </c>
      <c r="E1046" s="230" t="s">
        <v>1159</v>
      </c>
      <c r="F1046" s="231" t="s">
        <v>1160</v>
      </c>
      <c r="G1046" s="232" t="s">
        <v>213</v>
      </c>
      <c r="H1046" s="233">
        <v>345.69999999999999</v>
      </c>
      <c r="I1046" s="234"/>
      <c r="J1046" s="235">
        <f>ROUND(I1046*H1046,2)</f>
        <v>0</v>
      </c>
      <c r="K1046" s="236"/>
      <c r="L1046" s="45"/>
      <c r="M1046" s="237" t="s">
        <v>1</v>
      </c>
      <c r="N1046" s="238" t="s">
        <v>41</v>
      </c>
      <c r="O1046" s="92"/>
      <c r="P1046" s="239">
        <f>O1046*H1046</f>
        <v>0</v>
      </c>
      <c r="Q1046" s="239">
        <v>0</v>
      </c>
      <c r="R1046" s="239">
        <f>Q1046*H1046</f>
        <v>0</v>
      </c>
      <c r="S1046" s="239">
        <v>0</v>
      </c>
      <c r="T1046" s="240">
        <f>S1046*H1046</f>
        <v>0</v>
      </c>
      <c r="U1046" s="39"/>
      <c r="V1046" s="39"/>
      <c r="W1046" s="39"/>
      <c r="X1046" s="39"/>
      <c r="Y1046" s="39"/>
      <c r="Z1046" s="39"/>
      <c r="AA1046" s="39"/>
      <c r="AB1046" s="39"/>
      <c r="AC1046" s="39"/>
      <c r="AD1046" s="39"/>
      <c r="AE1046" s="39"/>
      <c r="AR1046" s="241" t="s">
        <v>277</v>
      </c>
      <c r="AT1046" s="241" t="s">
        <v>205</v>
      </c>
      <c r="AU1046" s="241" t="s">
        <v>85</v>
      </c>
      <c r="AY1046" s="18" t="s">
        <v>203</v>
      </c>
      <c r="BE1046" s="242">
        <f>IF(N1046="základní",J1046,0)</f>
        <v>0</v>
      </c>
      <c r="BF1046" s="242">
        <f>IF(N1046="snížená",J1046,0)</f>
        <v>0</v>
      </c>
      <c r="BG1046" s="242">
        <f>IF(N1046="zákl. přenesená",J1046,0)</f>
        <v>0</v>
      </c>
      <c r="BH1046" s="242">
        <f>IF(N1046="sníž. přenesená",J1046,0)</f>
        <v>0</v>
      </c>
      <c r="BI1046" s="242">
        <f>IF(N1046="nulová",J1046,0)</f>
        <v>0</v>
      </c>
      <c r="BJ1046" s="18" t="s">
        <v>83</v>
      </c>
      <c r="BK1046" s="242">
        <f>ROUND(I1046*H1046,2)</f>
        <v>0</v>
      </c>
      <c r="BL1046" s="18" t="s">
        <v>277</v>
      </c>
      <c r="BM1046" s="241" t="s">
        <v>1161</v>
      </c>
    </row>
    <row r="1047" s="2" customFormat="1" ht="24.15" customHeight="1">
      <c r="A1047" s="39"/>
      <c r="B1047" s="40"/>
      <c r="C1047" s="229" t="s">
        <v>3326</v>
      </c>
      <c r="D1047" s="229" t="s">
        <v>205</v>
      </c>
      <c r="E1047" s="230" t="s">
        <v>1162</v>
      </c>
      <c r="F1047" s="231" t="s">
        <v>1163</v>
      </c>
      <c r="G1047" s="232" t="s">
        <v>213</v>
      </c>
      <c r="H1047" s="233">
        <v>345.69999999999999</v>
      </c>
      <c r="I1047" s="234"/>
      <c r="J1047" s="235">
        <f>ROUND(I1047*H1047,2)</f>
        <v>0</v>
      </c>
      <c r="K1047" s="236"/>
      <c r="L1047" s="45"/>
      <c r="M1047" s="237" t="s">
        <v>1</v>
      </c>
      <c r="N1047" s="238" t="s">
        <v>41</v>
      </c>
      <c r="O1047" s="92"/>
      <c r="P1047" s="239">
        <f>O1047*H1047</f>
        <v>0</v>
      </c>
      <c r="Q1047" s="239">
        <v>0.0074999999999999997</v>
      </c>
      <c r="R1047" s="239">
        <f>Q1047*H1047</f>
        <v>2.5927499999999997</v>
      </c>
      <c r="S1047" s="239">
        <v>0</v>
      </c>
      <c r="T1047" s="240">
        <f>S1047*H1047</f>
        <v>0</v>
      </c>
      <c r="U1047" s="39"/>
      <c r="V1047" s="39"/>
      <c r="W1047" s="39"/>
      <c r="X1047" s="39"/>
      <c r="Y1047" s="39"/>
      <c r="Z1047" s="39"/>
      <c r="AA1047" s="39"/>
      <c r="AB1047" s="39"/>
      <c r="AC1047" s="39"/>
      <c r="AD1047" s="39"/>
      <c r="AE1047" s="39"/>
      <c r="AR1047" s="241" t="s">
        <v>277</v>
      </c>
      <c r="AT1047" s="241" t="s">
        <v>205</v>
      </c>
      <c r="AU1047" s="241" t="s">
        <v>85</v>
      </c>
      <c r="AY1047" s="18" t="s">
        <v>203</v>
      </c>
      <c r="BE1047" s="242">
        <f>IF(N1047="základní",J1047,0)</f>
        <v>0</v>
      </c>
      <c r="BF1047" s="242">
        <f>IF(N1047="snížená",J1047,0)</f>
        <v>0</v>
      </c>
      <c r="BG1047" s="242">
        <f>IF(N1047="zákl. přenesená",J1047,0)</f>
        <v>0</v>
      </c>
      <c r="BH1047" s="242">
        <f>IF(N1047="sníž. přenesená",J1047,0)</f>
        <v>0</v>
      </c>
      <c r="BI1047" s="242">
        <f>IF(N1047="nulová",J1047,0)</f>
        <v>0</v>
      </c>
      <c r="BJ1047" s="18" t="s">
        <v>83</v>
      </c>
      <c r="BK1047" s="242">
        <f>ROUND(I1047*H1047,2)</f>
        <v>0</v>
      </c>
      <c r="BL1047" s="18" t="s">
        <v>277</v>
      </c>
      <c r="BM1047" s="241" t="s">
        <v>1164</v>
      </c>
    </row>
    <row r="1048" s="2" customFormat="1" ht="24.15" customHeight="1">
      <c r="A1048" s="39"/>
      <c r="B1048" s="40"/>
      <c r="C1048" s="229" t="s">
        <v>553</v>
      </c>
      <c r="D1048" s="229" t="s">
        <v>205</v>
      </c>
      <c r="E1048" s="230" t="s">
        <v>1166</v>
      </c>
      <c r="F1048" s="231" t="s">
        <v>1167</v>
      </c>
      <c r="G1048" s="232" t="s">
        <v>213</v>
      </c>
      <c r="H1048" s="233">
        <v>304.69999999999999</v>
      </c>
      <c r="I1048" s="234"/>
      <c r="J1048" s="235">
        <f>ROUND(I1048*H1048,2)</f>
        <v>0</v>
      </c>
      <c r="K1048" s="236"/>
      <c r="L1048" s="45"/>
      <c r="M1048" s="237" t="s">
        <v>1</v>
      </c>
      <c r="N1048" s="238" t="s">
        <v>41</v>
      </c>
      <c r="O1048" s="92"/>
      <c r="P1048" s="239">
        <f>O1048*H1048</f>
        <v>0</v>
      </c>
      <c r="Q1048" s="239">
        <v>0</v>
      </c>
      <c r="R1048" s="239">
        <f>Q1048*H1048</f>
        <v>0</v>
      </c>
      <c r="S1048" s="239">
        <v>0.0025000000000000001</v>
      </c>
      <c r="T1048" s="240">
        <f>S1048*H1048</f>
        <v>0.76175000000000004</v>
      </c>
      <c r="U1048" s="39"/>
      <c r="V1048" s="39"/>
      <c r="W1048" s="39"/>
      <c r="X1048" s="39"/>
      <c r="Y1048" s="39"/>
      <c r="Z1048" s="39"/>
      <c r="AA1048" s="39"/>
      <c r="AB1048" s="39"/>
      <c r="AC1048" s="39"/>
      <c r="AD1048" s="39"/>
      <c r="AE1048" s="39"/>
      <c r="AR1048" s="241" t="s">
        <v>277</v>
      </c>
      <c r="AT1048" s="241" t="s">
        <v>205</v>
      </c>
      <c r="AU1048" s="241" t="s">
        <v>85</v>
      </c>
      <c r="AY1048" s="18" t="s">
        <v>203</v>
      </c>
      <c r="BE1048" s="242">
        <f>IF(N1048="základní",J1048,0)</f>
        <v>0</v>
      </c>
      <c r="BF1048" s="242">
        <f>IF(N1048="snížená",J1048,0)</f>
        <v>0</v>
      </c>
      <c r="BG1048" s="242">
        <f>IF(N1048="zákl. přenesená",J1048,0)</f>
        <v>0</v>
      </c>
      <c r="BH1048" s="242">
        <f>IF(N1048="sníž. přenesená",J1048,0)</f>
        <v>0</v>
      </c>
      <c r="BI1048" s="242">
        <f>IF(N1048="nulová",J1048,0)</f>
        <v>0</v>
      </c>
      <c r="BJ1048" s="18" t="s">
        <v>83</v>
      </c>
      <c r="BK1048" s="242">
        <f>ROUND(I1048*H1048,2)</f>
        <v>0</v>
      </c>
      <c r="BL1048" s="18" t="s">
        <v>277</v>
      </c>
      <c r="BM1048" s="241" t="s">
        <v>1168</v>
      </c>
    </row>
    <row r="1049" s="2" customFormat="1">
      <c r="A1049" s="39"/>
      <c r="B1049" s="40"/>
      <c r="C1049" s="41"/>
      <c r="D1049" s="245" t="s">
        <v>474</v>
      </c>
      <c r="E1049" s="41"/>
      <c r="F1049" s="276" t="s">
        <v>1169</v>
      </c>
      <c r="G1049" s="41"/>
      <c r="H1049" s="41"/>
      <c r="I1049" s="277"/>
      <c r="J1049" s="41"/>
      <c r="K1049" s="41"/>
      <c r="L1049" s="45"/>
      <c r="M1049" s="278"/>
      <c r="N1049" s="279"/>
      <c r="O1049" s="92"/>
      <c r="P1049" s="92"/>
      <c r="Q1049" s="92"/>
      <c r="R1049" s="92"/>
      <c r="S1049" s="92"/>
      <c r="T1049" s="93"/>
      <c r="U1049" s="39"/>
      <c r="V1049" s="39"/>
      <c r="W1049" s="39"/>
      <c r="X1049" s="39"/>
      <c r="Y1049" s="39"/>
      <c r="Z1049" s="39"/>
      <c r="AA1049" s="39"/>
      <c r="AB1049" s="39"/>
      <c r="AC1049" s="39"/>
      <c r="AD1049" s="39"/>
      <c r="AE1049" s="39"/>
      <c r="AT1049" s="18" t="s">
        <v>474</v>
      </c>
      <c r="AU1049" s="18" t="s">
        <v>85</v>
      </c>
    </row>
    <row r="1050" s="13" customFormat="1">
      <c r="A1050" s="13"/>
      <c r="B1050" s="243"/>
      <c r="C1050" s="244"/>
      <c r="D1050" s="245" t="s">
        <v>243</v>
      </c>
      <c r="E1050" s="246" t="s">
        <v>1</v>
      </c>
      <c r="F1050" s="247" t="s">
        <v>1170</v>
      </c>
      <c r="G1050" s="244"/>
      <c r="H1050" s="246" t="s">
        <v>1</v>
      </c>
      <c r="I1050" s="248"/>
      <c r="J1050" s="244"/>
      <c r="K1050" s="244"/>
      <c r="L1050" s="249"/>
      <c r="M1050" s="250"/>
      <c r="N1050" s="251"/>
      <c r="O1050" s="251"/>
      <c r="P1050" s="251"/>
      <c r="Q1050" s="251"/>
      <c r="R1050" s="251"/>
      <c r="S1050" s="251"/>
      <c r="T1050" s="252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T1050" s="253" t="s">
        <v>243</v>
      </c>
      <c r="AU1050" s="253" t="s">
        <v>85</v>
      </c>
      <c r="AV1050" s="13" t="s">
        <v>83</v>
      </c>
      <c r="AW1050" s="13" t="s">
        <v>32</v>
      </c>
      <c r="AX1050" s="13" t="s">
        <v>76</v>
      </c>
      <c r="AY1050" s="253" t="s">
        <v>203</v>
      </c>
    </row>
    <row r="1051" s="14" customFormat="1">
      <c r="A1051" s="14"/>
      <c r="B1051" s="254"/>
      <c r="C1051" s="255"/>
      <c r="D1051" s="245" t="s">
        <v>243</v>
      </c>
      <c r="E1051" s="256" t="s">
        <v>1</v>
      </c>
      <c r="F1051" s="257" t="s">
        <v>3327</v>
      </c>
      <c r="G1051" s="255"/>
      <c r="H1051" s="258">
        <v>304.69999999999999</v>
      </c>
      <c r="I1051" s="259"/>
      <c r="J1051" s="255"/>
      <c r="K1051" s="255"/>
      <c r="L1051" s="260"/>
      <c r="M1051" s="261"/>
      <c r="N1051" s="262"/>
      <c r="O1051" s="262"/>
      <c r="P1051" s="262"/>
      <c r="Q1051" s="262"/>
      <c r="R1051" s="262"/>
      <c r="S1051" s="262"/>
      <c r="T1051" s="263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T1051" s="264" t="s">
        <v>243</v>
      </c>
      <c r="AU1051" s="264" t="s">
        <v>85</v>
      </c>
      <c r="AV1051" s="14" t="s">
        <v>85</v>
      </c>
      <c r="AW1051" s="14" t="s">
        <v>32</v>
      </c>
      <c r="AX1051" s="14" t="s">
        <v>76</v>
      </c>
      <c r="AY1051" s="264" t="s">
        <v>203</v>
      </c>
    </row>
    <row r="1052" s="15" customFormat="1">
      <c r="A1052" s="15"/>
      <c r="B1052" s="265"/>
      <c r="C1052" s="266"/>
      <c r="D1052" s="245" t="s">
        <v>243</v>
      </c>
      <c r="E1052" s="267" t="s">
        <v>1</v>
      </c>
      <c r="F1052" s="268" t="s">
        <v>247</v>
      </c>
      <c r="G1052" s="266"/>
      <c r="H1052" s="269">
        <v>304.69999999999999</v>
      </c>
      <c r="I1052" s="270"/>
      <c r="J1052" s="266"/>
      <c r="K1052" s="266"/>
      <c r="L1052" s="271"/>
      <c r="M1052" s="272"/>
      <c r="N1052" s="273"/>
      <c r="O1052" s="273"/>
      <c r="P1052" s="273"/>
      <c r="Q1052" s="273"/>
      <c r="R1052" s="273"/>
      <c r="S1052" s="273"/>
      <c r="T1052" s="274"/>
      <c r="U1052" s="15"/>
      <c r="V1052" s="15"/>
      <c r="W1052" s="15"/>
      <c r="X1052" s="15"/>
      <c r="Y1052" s="15"/>
      <c r="Z1052" s="15"/>
      <c r="AA1052" s="15"/>
      <c r="AB1052" s="15"/>
      <c r="AC1052" s="15"/>
      <c r="AD1052" s="15"/>
      <c r="AE1052" s="15"/>
      <c r="AT1052" s="275" t="s">
        <v>243</v>
      </c>
      <c r="AU1052" s="275" t="s">
        <v>85</v>
      </c>
      <c r="AV1052" s="15" t="s">
        <v>209</v>
      </c>
      <c r="AW1052" s="15" t="s">
        <v>32</v>
      </c>
      <c r="AX1052" s="15" t="s">
        <v>83</v>
      </c>
      <c r="AY1052" s="275" t="s">
        <v>203</v>
      </c>
    </row>
    <row r="1053" s="2" customFormat="1" ht="24.15" customHeight="1">
      <c r="A1053" s="39"/>
      <c r="B1053" s="40"/>
      <c r="C1053" s="229" t="s">
        <v>3328</v>
      </c>
      <c r="D1053" s="229" t="s">
        <v>205</v>
      </c>
      <c r="E1053" s="230" t="s">
        <v>1196</v>
      </c>
      <c r="F1053" s="231" t="s">
        <v>1197</v>
      </c>
      <c r="G1053" s="232" t="s">
        <v>213</v>
      </c>
      <c r="H1053" s="233">
        <v>19.030000000000001</v>
      </c>
      <c r="I1053" s="234"/>
      <c r="J1053" s="235">
        <f>ROUND(I1053*H1053,2)</f>
        <v>0</v>
      </c>
      <c r="K1053" s="236"/>
      <c r="L1053" s="45"/>
      <c r="M1053" s="237" t="s">
        <v>1</v>
      </c>
      <c r="N1053" s="238" t="s">
        <v>41</v>
      </c>
      <c r="O1053" s="92"/>
      <c r="P1053" s="239">
        <f>O1053*H1053</f>
        <v>0</v>
      </c>
      <c r="Q1053" s="239">
        <v>0.00040000000000000002</v>
      </c>
      <c r="R1053" s="239">
        <f>Q1053*H1053</f>
        <v>0.0076120000000000007</v>
      </c>
      <c r="S1053" s="239">
        <v>0</v>
      </c>
      <c r="T1053" s="240">
        <f>S1053*H1053</f>
        <v>0</v>
      </c>
      <c r="U1053" s="39"/>
      <c r="V1053" s="39"/>
      <c r="W1053" s="39"/>
      <c r="X1053" s="39"/>
      <c r="Y1053" s="39"/>
      <c r="Z1053" s="39"/>
      <c r="AA1053" s="39"/>
      <c r="AB1053" s="39"/>
      <c r="AC1053" s="39"/>
      <c r="AD1053" s="39"/>
      <c r="AE1053" s="39"/>
      <c r="AR1053" s="241" t="s">
        <v>277</v>
      </c>
      <c r="AT1053" s="241" t="s">
        <v>205</v>
      </c>
      <c r="AU1053" s="241" t="s">
        <v>85</v>
      </c>
      <c r="AY1053" s="18" t="s">
        <v>203</v>
      </c>
      <c r="BE1053" s="242">
        <f>IF(N1053="základní",J1053,0)</f>
        <v>0</v>
      </c>
      <c r="BF1053" s="242">
        <f>IF(N1053="snížená",J1053,0)</f>
        <v>0</v>
      </c>
      <c r="BG1053" s="242">
        <f>IF(N1053="zákl. přenesená",J1053,0)</f>
        <v>0</v>
      </c>
      <c r="BH1053" s="242">
        <f>IF(N1053="sníž. přenesená",J1053,0)</f>
        <v>0</v>
      </c>
      <c r="BI1053" s="242">
        <f>IF(N1053="nulová",J1053,0)</f>
        <v>0</v>
      </c>
      <c r="BJ1053" s="18" t="s">
        <v>83</v>
      </c>
      <c r="BK1053" s="242">
        <f>ROUND(I1053*H1053,2)</f>
        <v>0</v>
      </c>
      <c r="BL1053" s="18" t="s">
        <v>277</v>
      </c>
      <c r="BM1053" s="241" t="s">
        <v>1198</v>
      </c>
    </row>
    <row r="1054" s="2" customFormat="1">
      <c r="A1054" s="39"/>
      <c r="B1054" s="40"/>
      <c r="C1054" s="41"/>
      <c r="D1054" s="245" t="s">
        <v>474</v>
      </c>
      <c r="E1054" s="41"/>
      <c r="F1054" s="276" t="s">
        <v>1199</v>
      </c>
      <c r="G1054" s="41"/>
      <c r="H1054" s="41"/>
      <c r="I1054" s="277"/>
      <c r="J1054" s="41"/>
      <c r="K1054" s="41"/>
      <c r="L1054" s="45"/>
      <c r="M1054" s="278"/>
      <c r="N1054" s="279"/>
      <c r="O1054" s="92"/>
      <c r="P1054" s="92"/>
      <c r="Q1054" s="92"/>
      <c r="R1054" s="92"/>
      <c r="S1054" s="92"/>
      <c r="T1054" s="93"/>
      <c r="U1054" s="39"/>
      <c r="V1054" s="39"/>
      <c r="W1054" s="39"/>
      <c r="X1054" s="39"/>
      <c r="Y1054" s="39"/>
      <c r="Z1054" s="39"/>
      <c r="AA1054" s="39"/>
      <c r="AB1054" s="39"/>
      <c r="AC1054" s="39"/>
      <c r="AD1054" s="39"/>
      <c r="AE1054" s="39"/>
      <c r="AT1054" s="18" t="s">
        <v>474</v>
      </c>
      <c r="AU1054" s="18" t="s">
        <v>85</v>
      </c>
    </row>
    <row r="1055" s="14" customFormat="1">
      <c r="A1055" s="14"/>
      <c r="B1055" s="254"/>
      <c r="C1055" s="255"/>
      <c r="D1055" s="245" t="s">
        <v>243</v>
      </c>
      <c r="E1055" s="256" t="s">
        <v>1</v>
      </c>
      <c r="F1055" s="257" t="s">
        <v>3329</v>
      </c>
      <c r="G1055" s="255"/>
      <c r="H1055" s="258">
        <v>17.300000000000001</v>
      </c>
      <c r="I1055" s="259"/>
      <c r="J1055" s="255"/>
      <c r="K1055" s="255"/>
      <c r="L1055" s="260"/>
      <c r="M1055" s="261"/>
      <c r="N1055" s="262"/>
      <c r="O1055" s="262"/>
      <c r="P1055" s="262"/>
      <c r="Q1055" s="262"/>
      <c r="R1055" s="262"/>
      <c r="S1055" s="262"/>
      <c r="T1055" s="263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T1055" s="264" t="s">
        <v>243</v>
      </c>
      <c r="AU1055" s="264" t="s">
        <v>85</v>
      </c>
      <c r="AV1055" s="14" t="s">
        <v>85</v>
      </c>
      <c r="AW1055" s="14" t="s">
        <v>32</v>
      </c>
      <c r="AX1055" s="14" t="s">
        <v>76</v>
      </c>
      <c r="AY1055" s="264" t="s">
        <v>203</v>
      </c>
    </row>
    <row r="1056" s="16" customFormat="1">
      <c r="A1056" s="16"/>
      <c r="B1056" s="292"/>
      <c r="C1056" s="293"/>
      <c r="D1056" s="245" t="s">
        <v>243</v>
      </c>
      <c r="E1056" s="294" t="s">
        <v>1</v>
      </c>
      <c r="F1056" s="295" t="s">
        <v>669</v>
      </c>
      <c r="G1056" s="293"/>
      <c r="H1056" s="296">
        <v>17.300000000000001</v>
      </c>
      <c r="I1056" s="297"/>
      <c r="J1056" s="293"/>
      <c r="K1056" s="293"/>
      <c r="L1056" s="298"/>
      <c r="M1056" s="299"/>
      <c r="N1056" s="300"/>
      <c r="O1056" s="300"/>
      <c r="P1056" s="300"/>
      <c r="Q1056" s="300"/>
      <c r="R1056" s="300"/>
      <c r="S1056" s="300"/>
      <c r="T1056" s="301"/>
      <c r="U1056" s="16"/>
      <c r="V1056" s="16"/>
      <c r="W1056" s="16"/>
      <c r="X1056" s="16"/>
      <c r="Y1056" s="16"/>
      <c r="Z1056" s="16"/>
      <c r="AA1056" s="16"/>
      <c r="AB1056" s="16"/>
      <c r="AC1056" s="16"/>
      <c r="AD1056" s="16"/>
      <c r="AE1056" s="16"/>
      <c r="AT1056" s="302" t="s">
        <v>243</v>
      </c>
      <c r="AU1056" s="302" t="s">
        <v>85</v>
      </c>
      <c r="AV1056" s="16" t="s">
        <v>108</v>
      </c>
      <c r="AW1056" s="16" t="s">
        <v>32</v>
      </c>
      <c r="AX1056" s="16" t="s">
        <v>76</v>
      </c>
      <c r="AY1056" s="302" t="s">
        <v>203</v>
      </c>
    </row>
    <row r="1057" s="14" customFormat="1">
      <c r="A1057" s="14"/>
      <c r="B1057" s="254"/>
      <c r="C1057" s="255"/>
      <c r="D1057" s="245" t="s">
        <v>243</v>
      </c>
      <c r="E1057" s="256" t="s">
        <v>1</v>
      </c>
      <c r="F1057" s="257" t="s">
        <v>3330</v>
      </c>
      <c r="G1057" s="255"/>
      <c r="H1057" s="258">
        <v>1.73</v>
      </c>
      <c r="I1057" s="259"/>
      <c r="J1057" s="255"/>
      <c r="K1057" s="255"/>
      <c r="L1057" s="260"/>
      <c r="M1057" s="261"/>
      <c r="N1057" s="262"/>
      <c r="O1057" s="262"/>
      <c r="P1057" s="262"/>
      <c r="Q1057" s="262"/>
      <c r="R1057" s="262"/>
      <c r="S1057" s="262"/>
      <c r="T1057" s="263"/>
      <c r="U1057" s="14"/>
      <c r="V1057" s="14"/>
      <c r="W1057" s="14"/>
      <c r="X1057" s="14"/>
      <c r="Y1057" s="14"/>
      <c r="Z1057" s="14"/>
      <c r="AA1057" s="14"/>
      <c r="AB1057" s="14"/>
      <c r="AC1057" s="14"/>
      <c r="AD1057" s="14"/>
      <c r="AE1057" s="14"/>
      <c r="AT1057" s="264" t="s">
        <v>243</v>
      </c>
      <c r="AU1057" s="264" t="s">
        <v>85</v>
      </c>
      <c r="AV1057" s="14" t="s">
        <v>85</v>
      </c>
      <c r="AW1057" s="14" t="s">
        <v>32</v>
      </c>
      <c r="AX1057" s="14" t="s">
        <v>76</v>
      </c>
      <c r="AY1057" s="264" t="s">
        <v>203</v>
      </c>
    </row>
    <row r="1058" s="15" customFormat="1">
      <c r="A1058" s="15"/>
      <c r="B1058" s="265"/>
      <c r="C1058" s="266"/>
      <c r="D1058" s="245" t="s">
        <v>243</v>
      </c>
      <c r="E1058" s="267" t="s">
        <v>1</v>
      </c>
      <c r="F1058" s="268" t="s">
        <v>247</v>
      </c>
      <c r="G1058" s="266"/>
      <c r="H1058" s="269">
        <v>19.030000000000001</v>
      </c>
      <c r="I1058" s="270"/>
      <c r="J1058" s="266"/>
      <c r="K1058" s="266"/>
      <c r="L1058" s="271"/>
      <c r="M1058" s="272"/>
      <c r="N1058" s="273"/>
      <c r="O1058" s="273"/>
      <c r="P1058" s="273"/>
      <c r="Q1058" s="273"/>
      <c r="R1058" s="273"/>
      <c r="S1058" s="273"/>
      <c r="T1058" s="274"/>
      <c r="U1058" s="15"/>
      <c r="V1058" s="15"/>
      <c r="W1058" s="15"/>
      <c r="X1058" s="15"/>
      <c r="Y1058" s="15"/>
      <c r="Z1058" s="15"/>
      <c r="AA1058" s="15"/>
      <c r="AB1058" s="15"/>
      <c r="AC1058" s="15"/>
      <c r="AD1058" s="15"/>
      <c r="AE1058" s="15"/>
      <c r="AT1058" s="275" t="s">
        <v>243</v>
      </c>
      <c r="AU1058" s="275" t="s">
        <v>85</v>
      </c>
      <c r="AV1058" s="15" t="s">
        <v>209</v>
      </c>
      <c r="AW1058" s="15" t="s">
        <v>32</v>
      </c>
      <c r="AX1058" s="15" t="s">
        <v>83</v>
      </c>
      <c r="AY1058" s="275" t="s">
        <v>203</v>
      </c>
    </row>
    <row r="1059" s="2" customFormat="1" ht="24.15" customHeight="1">
      <c r="A1059" s="39"/>
      <c r="B1059" s="40"/>
      <c r="C1059" s="281" t="s">
        <v>557</v>
      </c>
      <c r="D1059" s="281" t="s">
        <v>643</v>
      </c>
      <c r="E1059" s="282" t="s">
        <v>1203</v>
      </c>
      <c r="F1059" s="283" t="s">
        <v>1204</v>
      </c>
      <c r="G1059" s="284" t="s">
        <v>213</v>
      </c>
      <c r="H1059" s="285">
        <v>19.895</v>
      </c>
      <c r="I1059" s="286"/>
      <c r="J1059" s="287">
        <f>ROUND(I1059*H1059,2)</f>
        <v>0</v>
      </c>
      <c r="K1059" s="288"/>
      <c r="L1059" s="289"/>
      <c r="M1059" s="290" t="s">
        <v>1</v>
      </c>
      <c r="N1059" s="291" t="s">
        <v>41</v>
      </c>
      <c r="O1059" s="92"/>
      <c r="P1059" s="239">
        <f>O1059*H1059</f>
        <v>0</v>
      </c>
      <c r="Q1059" s="239">
        <v>0</v>
      </c>
      <c r="R1059" s="239">
        <f>Q1059*H1059</f>
        <v>0</v>
      </c>
      <c r="S1059" s="239">
        <v>0</v>
      </c>
      <c r="T1059" s="240">
        <f>S1059*H1059</f>
        <v>0</v>
      </c>
      <c r="U1059" s="39"/>
      <c r="V1059" s="39"/>
      <c r="W1059" s="39"/>
      <c r="X1059" s="39"/>
      <c r="Y1059" s="39"/>
      <c r="Z1059" s="39"/>
      <c r="AA1059" s="39"/>
      <c r="AB1059" s="39"/>
      <c r="AC1059" s="39"/>
      <c r="AD1059" s="39"/>
      <c r="AE1059" s="39"/>
      <c r="AR1059" s="241" t="s">
        <v>214</v>
      </c>
      <c r="AT1059" s="241" t="s">
        <v>643</v>
      </c>
      <c r="AU1059" s="241" t="s">
        <v>85</v>
      </c>
      <c r="AY1059" s="18" t="s">
        <v>203</v>
      </c>
      <c r="BE1059" s="242">
        <f>IF(N1059="základní",J1059,0)</f>
        <v>0</v>
      </c>
      <c r="BF1059" s="242">
        <f>IF(N1059="snížená",J1059,0)</f>
        <v>0</v>
      </c>
      <c r="BG1059" s="242">
        <f>IF(N1059="zákl. přenesená",J1059,0)</f>
        <v>0</v>
      </c>
      <c r="BH1059" s="242">
        <f>IF(N1059="sníž. přenesená",J1059,0)</f>
        <v>0</v>
      </c>
      <c r="BI1059" s="242">
        <f>IF(N1059="nulová",J1059,0)</f>
        <v>0</v>
      </c>
      <c r="BJ1059" s="18" t="s">
        <v>83</v>
      </c>
      <c r="BK1059" s="242">
        <f>ROUND(I1059*H1059,2)</f>
        <v>0</v>
      </c>
      <c r="BL1059" s="18" t="s">
        <v>277</v>
      </c>
      <c r="BM1059" s="241" t="s">
        <v>1205</v>
      </c>
    </row>
    <row r="1060" s="2" customFormat="1">
      <c r="A1060" s="39"/>
      <c r="B1060" s="40"/>
      <c r="C1060" s="41"/>
      <c r="D1060" s="245" t="s">
        <v>474</v>
      </c>
      <c r="E1060" s="41"/>
      <c r="F1060" s="276" t="s">
        <v>1206</v>
      </c>
      <c r="G1060" s="41"/>
      <c r="H1060" s="41"/>
      <c r="I1060" s="277"/>
      <c r="J1060" s="41"/>
      <c r="K1060" s="41"/>
      <c r="L1060" s="45"/>
      <c r="M1060" s="278"/>
      <c r="N1060" s="279"/>
      <c r="O1060" s="92"/>
      <c r="P1060" s="92"/>
      <c r="Q1060" s="92"/>
      <c r="R1060" s="92"/>
      <c r="S1060" s="92"/>
      <c r="T1060" s="93"/>
      <c r="U1060" s="39"/>
      <c r="V1060" s="39"/>
      <c r="W1060" s="39"/>
      <c r="X1060" s="39"/>
      <c r="Y1060" s="39"/>
      <c r="Z1060" s="39"/>
      <c r="AA1060" s="39"/>
      <c r="AB1060" s="39"/>
      <c r="AC1060" s="39"/>
      <c r="AD1060" s="39"/>
      <c r="AE1060" s="39"/>
      <c r="AT1060" s="18" t="s">
        <v>474</v>
      </c>
      <c r="AU1060" s="18" t="s">
        <v>85</v>
      </c>
    </row>
    <row r="1061" s="14" customFormat="1">
      <c r="A1061" s="14"/>
      <c r="B1061" s="254"/>
      <c r="C1061" s="255"/>
      <c r="D1061" s="245" t="s">
        <v>243</v>
      </c>
      <c r="E1061" s="256" t="s">
        <v>1</v>
      </c>
      <c r="F1061" s="257" t="s">
        <v>3331</v>
      </c>
      <c r="G1061" s="255"/>
      <c r="H1061" s="258">
        <v>19.895</v>
      </c>
      <c r="I1061" s="259"/>
      <c r="J1061" s="255"/>
      <c r="K1061" s="255"/>
      <c r="L1061" s="260"/>
      <c r="M1061" s="261"/>
      <c r="N1061" s="262"/>
      <c r="O1061" s="262"/>
      <c r="P1061" s="262"/>
      <c r="Q1061" s="262"/>
      <c r="R1061" s="262"/>
      <c r="S1061" s="262"/>
      <c r="T1061" s="263"/>
      <c r="U1061" s="14"/>
      <c r="V1061" s="14"/>
      <c r="W1061" s="14"/>
      <c r="X1061" s="14"/>
      <c r="Y1061" s="14"/>
      <c r="Z1061" s="14"/>
      <c r="AA1061" s="14"/>
      <c r="AB1061" s="14"/>
      <c r="AC1061" s="14"/>
      <c r="AD1061" s="14"/>
      <c r="AE1061" s="14"/>
      <c r="AT1061" s="264" t="s">
        <v>243</v>
      </c>
      <c r="AU1061" s="264" t="s">
        <v>85</v>
      </c>
      <c r="AV1061" s="14" t="s">
        <v>85</v>
      </c>
      <c r="AW1061" s="14" t="s">
        <v>32</v>
      </c>
      <c r="AX1061" s="14" t="s">
        <v>76</v>
      </c>
      <c r="AY1061" s="264" t="s">
        <v>203</v>
      </c>
    </row>
    <row r="1062" s="15" customFormat="1">
      <c r="A1062" s="15"/>
      <c r="B1062" s="265"/>
      <c r="C1062" s="266"/>
      <c r="D1062" s="245" t="s">
        <v>243</v>
      </c>
      <c r="E1062" s="267" t="s">
        <v>1</v>
      </c>
      <c r="F1062" s="268" t="s">
        <v>247</v>
      </c>
      <c r="G1062" s="266"/>
      <c r="H1062" s="269">
        <v>19.895</v>
      </c>
      <c r="I1062" s="270"/>
      <c r="J1062" s="266"/>
      <c r="K1062" s="266"/>
      <c r="L1062" s="271"/>
      <c r="M1062" s="272"/>
      <c r="N1062" s="273"/>
      <c r="O1062" s="273"/>
      <c r="P1062" s="273"/>
      <c r="Q1062" s="273"/>
      <c r="R1062" s="273"/>
      <c r="S1062" s="273"/>
      <c r="T1062" s="274"/>
      <c r="U1062" s="15"/>
      <c r="V1062" s="15"/>
      <c r="W1062" s="15"/>
      <c r="X1062" s="15"/>
      <c r="Y1062" s="15"/>
      <c r="Z1062" s="15"/>
      <c r="AA1062" s="15"/>
      <c r="AB1062" s="15"/>
      <c r="AC1062" s="15"/>
      <c r="AD1062" s="15"/>
      <c r="AE1062" s="15"/>
      <c r="AT1062" s="275" t="s">
        <v>243</v>
      </c>
      <c r="AU1062" s="275" t="s">
        <v>85</v>
      </c>
      <c r="AV1062" s="15" t="s">
        <v>209</v>
      </c>
      <c r="AW1062" s="15" t="s">
        <v>32</v>
      </c>
      <c r="AX1062" s="15" t="s">
        <v>83</v>
      </c>
      <c r="AY1062" s="275" t="s">
        <v>203</v>
      </c>
    </row>
    <row r="1063" s="2" customFormat="1" ht="16.5" customHeight="1">
      <c r="A1063" s="39"/>
      <c r="B1063" s="40"/>
      <c r="C1063" s="229" t="s">
        <v>3332</v>
      </c>
      <c r="D1063" s="229" t="s">
        <v>205</v>
      </c>
      <c r="E1063" s="230" t="s">
        <v>1209</v>
      </c>
      <c r="F1063" s="231" t="s">
        <v>1210</v>
      </c>
      <c r="G1063" s="232" t="s">
        <v>213</v>
      </c>
      <c r="H1063" s="233">
        <v>361.24000000000001</v>
      </c>
      <c r="I1063" s="234"/>
      <c r="J1063" s="235">
        <f>ROUND(I1063*H1063,2)</f>
        <v>0</v>
      </c>
      <c r="K1063" s="236"/>
      <c r="L1063" s="45"/>
      <c r="M1063" s="237" t="s">
        <v>1</v>
      </c>
      <c r="N1063" s="238" t="s">
        <v>41</v>
      </c>
      <c r="O1063" s="92"/>
      <c r="P1063" s="239">
        <f>O1063*H1063</f>
        <v>0</v>
      </c>
      <c r="Q1063" s="239">
        <v>0.00020000000000000001</v>
      </c>
      <c r="R1063" s="239">
        <f>Q1063*H1063</f>
        <v>0.072248000000000007</v>
      </c>
      <c r="S1063" s="239">
        <v>0</v>
      </c>
      <c r="T1063" s="240">
        <f>S1063*H1063</f>
        <v>0</v>
      </c>
      <c r="U1063" s="39"/>
      <c r="V1063" s="39"/>
      <c r="W1063" s="39"/>
      <c r="X1063" s="39"/>
      <c r="Y1063" s="39"/>
      <c r="Z1063" s="39"/>
      <c r="AA1063" s="39"/>
      <c r="AB1063" s="39"/>
      <c r="AC1063" s="39"/>
      <c r="AD1063" s="39"/>
      <c r="AE1063" s="39"/>
      <c r="AR1063" s="241" t="s">
        <v>277</v>
      </c>
      <c r="AT1063" s="241" t="s">
        <v>205</v>
      </c>
      <c r="AU1063" s="241" t="s">
        <v>85</v>
      </c>
      <c r="AY1063" s="18" t="s">
        <v>203</v>
      </c>
      <c r="BE1063" s="242">
        <f>IF(N1063="základní",J1063,0)</f>
        <v>0</v>
      </c>
      <c r="BF1063" s="242">
        <f>IF(N1063="snížená",J1063,0)</f>
        <v>0</v>
      </c>
      <c r="BG1063" s="242">
        <f>IF(N1063="zákl. přenesená",J1063,0)</f>
        <v>0</v>
      </c>
      <c r="BH1063" s="242">
        <f>IF(N1063="sníž. přenesená",J1063,0)</f>
        <v>0</v>
      </c>
      <c r="BI1063" s="242">
        <f>IF(N1063="nulová",J1063,0)</f>
        <v>0</v>
      </c>
      <c r="BJ1063" s="18" t="s">
        <v>83</v>
      </c>
      <c r="BK1063" s="242">
        <f>ROUND(I1063*H1063,2)</f>
        <v>0</v>
      </c>
      <c r="BL1063" s="18" t="s">
        <v>277</v>
      </c>
      <c r="BM1063" s="241" t="s">
        <v>1211</v>
      </c>
    </row>
    <row r="1064" s="2" customFormat="1">
      <c r="A1064" s="39"/>
      <c r="B1064" s="40"/>
      <c r="C1064" s="41"/>
      <c r="D1064" s="245" t="s">
        <v>474</v>
      </c>
      <c r="E1064" s="41"/>
      <c r="F1064" s="276" t="s">
        <v>1188</v>
      </c>
      <c r="G1064" s="41"/>
      <c r="H1064" s="41"/>
      <c r="I1064" s="277"/>
      <c r="J1064" s="41"/>
      <c r="K1064" s="41"/>
      <c r="L1064" s="45"/>
      <c r="M1064" s="278"/>
      <c r="N1064" s="279"/>
      <c r="O1064" s="92"/>
      <c r="P1064" s="92"/>
      <c r="Q1064" s="92"/>
      <c r="R1064" s="92"/>
      <c r="S1064" s="92"/>
      <c r="T1064" s="93"/>
      <c r="U1064" s="39"/>
      <c r="V1064" s="39"/>
      <c r="W1064" s="39"/>
      <c r="X1064" s="39"/>
      <c r="Y1064" s="39"/>
      <c r="Z1064" s="39"/>
      <c r="AA1064" s="39"/>
      <c r="AB1064" s="39"/>
      <c r="AC1064" s="39"/>
      <c r="AD1064" s="39"/>
      <c r="AE1064" s="39"/>
      <c r="AT1064" s="18" t="s">
        <v>474</v>
      </c>
      <c r="AU1064" s="18" t="s">
        <v>85</v>
      </c>
    </row>
    <row r="1065" s="14" customFormat="1">
      <c r="A1065" s="14"/>
      <c r="B1065" s="254"/>
      <c r="C1065" s="255"/>
      <c r="D1065" s="245" t="s">
        <v>243</v>
      </c>
      <c r="E1065" s="256" t="s">
        <v>1</v>
      </c>
      <c r="F1065" s="257" t="s">
        <v>3333</v>
      </c>
      <c r="G1065" s="255"/>
      <c r="H1065" s="258">
        <v>328.39999999999998</v>
      </c>
      <c r="I1065" s="259"/>
      <c r="J1065" s="255"/>
      <c r="K1065" s="255"/>
      <c r="L1065" s="260"/>
      <c r="M1065" s="261"/>
      <c r="N1065" s="262"/>
      <c r="O1065" s="262"/>
      <c r="P1065" s="262"/>
      <c r="Q1065" s="262"/>
      <c r="R1065" s="262"/>
      <c r="S1065" s="262"/>
      <c r="T1065" s="263"/>
      <c r="U1065" s="14"/>
      <c r="V1065" s="14"/>
      <c r="W1065" s="14"/>
      <c r="X1065" s="14"/>
      <c r="Y1065" s="14"/>
      <c r="Z1065" s="14"/>
      <c r="AA1065" s="14"/>
      <c r="AB1065" s="14"/>
      <c r="AC1065" s="14"/>
      <c r="AD1065" s="14"/>
      <c r="AE1065" s="14"/>
      <c r="AT1065" s="264" t="s">
        <v>243</v>
      </c>
      <c r="AU1065" s="264" t="s">
        <v>85</v>
      </c>
      <c r="AV1065" s="14" t="s">
        <v>85</v>
      </c>
      <c r="AW1065" s="14" t="s">
        <v>32</v>
      </c>
      <c r="AX1065" s="14" t="s">
        <v>76</v>
      </c>
      <c r="AY1065" s="264" t="s">
        <v>203</v>
      </c>
    </row>
    <row r="1066" s="16" customFormat="1">
      <c r="A1066" s="16"/>
      <c r="B1066" s="292"/>
      <c r="C1066" s="293"/>
      <c r="D1066" s="245" t="s">
        <v>243</v>
      </c>
      <c r="E1066" s="294" t="s">
        <v>1</v>
      </c>
      <c r="F1066" s="295" t="s">
        <v>669</v>
      </c>
      <c r="G1066" s="293"/>
      <c r="H1066" s="296">
        <v>328.39999999999998</v>
      </c>
      <c r="I1066" s="297"/>
      <c r="J1066" s="293"/>
      <c r="K1066" s="293"/>
      <c r="L1066" s="298"/>
      <c r="M1066" s="299"/>
      <c r="N1066" s="300"/>
      <c r="O1066" s="300"/>
      <c r="P1066" s="300"/>
      <c r="Q1066" s="300"/>
      <c r="R1066" s="300"/>
      <c r="S1066" s="300"/>
      <c r="T1066" s="301"/>
      <c r="U1066" s="16"/>
      <c r="V1066" s="16"/>
      <c r="W1066" s="16"/>
      <c r="X1066" s="16"/>
      <c r="Y1066" s="16"/>
      <c r="Z1066" s="16"/>
      <c r="AA1066" s="16"/>
      <c r="AB1066" s="16"/>
      <c r="AC1066" s="16"/>
      <c r="AD1066" s="16"/>
      <c r="AE1066" s="16"/>
      <c r="AT1066" s="302" t="s">
        <v>243</v>
      </c>
      <c r="AU1066" s="302" t="s">
        <v>85</v>
      </c>
      <c r="AV1066" s="16" t="s">
        <v>108</v>
      </c>
      <c r="AW1066" s="16" t="s">
        <v>32</v>
      </c>
      <c r="AX1066" s="16" t="s">
        <v>76</v>
      </c>
      <c r="AY1066" s="302" t="s">
        <v>203</v>
      </c>
    </row>
    <row r="1067" s="14" customFormat="1">
      <c r="A1067" s="14"/>
      <c r="B1067" s="254"/>
      <c r="C1067" s="255"/>
      <c r="D1067" s="245" t="s">
        <v>243</v>
      </c>
      <c r="E1067" s="256" t="s">
        <v>1</v>
      </c>
      <c r="F1067" s="257" t="s">
        <v>3334</v>
      </c>
      <c r="G1067" s="255"/>
      <c r="H1067" s="258">
        <v>32.840000000000003</v>
      </c>
      <c r="I1067" s="259"/>
      <c r="J1067" s="255"/>
      <c r="K1067" s="255"/>
      <c r="L1067" s="260"/>
      <c r="M1067" s="261"/>
      <c r="N1067" s="262"/>
      <c r="O1067" s="262"/>
      <c r="P1067" s="262"/>
      <c r="Q1067" s="262"/>
      <c r="R1067" s="262"/>
      <c r="S1067" s="262"/>
      <c r="T1067" s="263"/>
      <c r="U1067" s="14"/>
      <c r="V1067" s="14"/>
      <c r="W1067" s="14"/>
      <c r="X1067" s="14"/>
      <c r="Y1067" s="14"/>
      <c r="Z1067" s="14"/>
      <c r="AA1067" s="14"/>
      <c r="AB1067" s="14"/>
      <c r="AC1067" s="14"/>
      <c r="AD1067" s="14"/>
      <c r="AE1067" s="14"/>
      <c r="AT1067" s="264" t="s">
        <v>243</v>
      </c>
      <c r="AU1067" s="264" t="s">
        <v>85</v>
      </c>
      <c r="AV1067" s="14" t="s">
        <v>85</v>
      </c>
      <c r="AW1067" s="14" t="s">
        <v>32</v>
      </c>
      <c r="AX1067" s="14" t="s">
        <v>76</v>
      </c>
      <c r="AY1067" s="264" t="s">
        <v>203</v>
      </c>
    </row>
    <row r="1068" s="15" customFormat="1">
      <c r="A1068" s="15"/>
      <c r="B1068" s="265"/>
      <c r="C1068" s="266"/>
      <c r="D1068" s="245" t="s">
        <v>243</v>
      </c>
      <c r="E1068" s="267" t="s">
        <v>1</v>
      </c>
      <c r="F1068" s="268" t="s">
        <v>247</v>
      </c>
      <c r="G1068" s="266"/>
      <c r="H1068" s="269">
        <v>361.24000000000001</v>
      </c>
      <c r="I1068" s="270"/>
      <c r="J1068" s="266"/>
      <c r="K1068" s="266"/>
      <c r="L1068" s="271"/>
      <c r="M1068" s="272"/>
      <c r="N1068" s="273"/>
      <c r="O1068" s="273"/>
      <c r="P1068" s="273"/>
      <c r="Q1068" s="273"/>
      <c r="R1068" s="273"/>
      <c r="S1068" s="273"/>
      <c r="T1068" s="274"/>
      <c r="U1068" s="15"/>
      <c r="V1068" s="15"/>
      <c r="W1068" s="15"/>
      <c r="X1068" s="15"/>
      <c r="Y1068" s="15"/>
      <c r="Z1068" s="15"/>
      <c r="AA1068" s="15"/>
      <c r="AB1068" s="15"/>
      <c r="AC1068" s="15"/>
      <c r="AD1068" s="15"/>
      <c r="AE1068" s="15"/>
      <c r="AT1068" s="275" t="s">
        <v>243</v>
      </c>
      <c r="AU1068" s="275" t="s">
        <v>85</v>
      </c>
      <c r="AV1068" s="15" t="s">
        <v>209</v>
      </c>
      <c r="AW1068" s="15" t="s">
        <v>32</v>
      </c>
      <c r="AX1068" s="15" t="s">
        <v>83</v>
      </c>
      <c r="AY1068" s="275" t="s">
        <v>203</v>
      </c>
    </row>
    <row r="1069" s="2" customFormat="1" ht="24.15" customHeight="1">
      <c r="A1069" s="39"/>
      <c r="B1069" s="40"/>
      <c r="C1069" s="281" t="s">
        <v>561</v>
      </c>
      <c r="D1069" s="281" t="s">
        <v>643</v>
      </c>
      <c r="E1069" s="282" t="s">
        <v>1215</v>
      </c>
      <c r="F1069" s="283" t="s">
        <v>1216</v>
      </c>
      <c r="G1069" s="284" t="s">
        <v>213</v>
      </c>
      <c r="H1069" s="285">
        <v>415.42599999999999</v>
      </c>
      <c r="I1069" s="286"/>
      <c r="J1069" s="287">
        <f>ROUND(I1069*H1069,2)</f>
        <v>0</v>
      </c>
      <c r="K1069" s="288"/>
      <c r="L1069" s="289"/>
      <c r="M1069" s="290" t="s">
        <v>1</v>
      </c>
      <c r="N1069" s="291" t="s">
        <v>41</v>
      </c>
      <c r="O1069" s="92"/>
      <c r="P1069" s="239">
        <f>O1069*H1069</f>
        <v>0</v>
      </c>
      <c r="Q1069" s="239">
        <v>0</v>
      </c>
      <c r="R1069" s="239">
        <f>Q1069*H1069</f>
        <v>0</v>
      </c>
      <c r="S1069" s="239">
        <v>0</v>
      </c>
      <c r="T1069" s="240">
        <f>S1069*H1069</f>
        <v>0</v>
      </c>
      <c r="U1069" s="39"/>
      <c r="V1069" s="39"/>
      <c r="W1069" s="39"/>
      <c r="X1069" s="39"/>
      <c r="Y1069" s="39"/>
      <c r="Z1069" s="39"/>
      <c r="AA1069" s="39"/>
      <c r="AB1069" s="39"/>
      <c r="AC1069" s="39"/>
      <c r="AD1069" s="39"/>
      <c r="AE1069" s="39"/>
      <c r="AR1069" s="241" t="s">
        <v>214</v>
      </c>
      <c r="AT1069" s="241" t="s">
        <v>643</v>
      </c>
      <c r="AU1069" s="241" t="s">
        <v>85</v>
      </c>
      <c r="AY1069" s="18" t="s">
        <v>203</v>
      </c>
      <c r="BE1069" s="242">
        <f>IF(N1069="základní",J1069,0)</f>
        <v>0</v>
      </c>
      <c r="BF1069" s="242">
        <f>IF(N1069="snížená",J1069,0)</f>
        <v>0</v>
      </c>
      <c r="BG1069" s="242">
        <f>IF(N1069="zákl. přenesená",J1069,0)</f>
        <v>0</v>
      </c>
      <c r="BH1069" s="242">
        <f>IF(N1069="sníž. přenesená",J1069,0)</f>
        <v>0</v>
      </c>
      <c r="BI1069" s="242">
        <f>IF(N1069="nulová",J1069,0)</f>
        <v>0</v>
      </c>
      <c r="BJ1069" s="18" t="s">
        <v>83</v>
      </c>
      <c r="BK1069" s="242">
        <f>ROUND(I1069*H1069,2)</f>
        <v>0</v>
      </c>
      <c r="BL1069" s="18" t="s">
        <v>277</v>
      </c>
      <c r="BM1069" s="241" t="s">
        <v>1217</v>
      </c>
    </row>
    <row r="1070" s="2" customFormat="1">
      <c r="A1070" s="39"/>
      <c r="B1070" s="40"/>
      <c r="C1070" s="41"/>
      <c r="D1070" s="245" t="s">
        <v>474</v>
      </c>
      <c r="E1070" s="41"/>
      <c r="F1070" s="276" t="s">
        <v>1218</v>
      </c>
      <c r="G1070" s="41"/>
      <c r="H1070" s="41"/>
      <c r="I1070" s="277"/>
      <c r="J1070" s="41"/>
      <c r="K1070" s="41"/>
      <c r="L1070" s="45"/>
      <c r="M1070" s="278"/>
      <c r="N1070" s="279"/>
      <c r="O1070" s="92"/>
      <c r="P1070" s="92"/>
      <c r="Q1070" s="92"/>
      <c r="R1070" s="92"/>
      <c r="S1070" s="92"/>
      <c r="T1070" s="93"/>
      <c r="U1070" s="39"/>
      <c r="V1070" s="39"/>
      <c r="W1070" s="39"/>
      <c r="X1070" s="39"/>
      <c r="Y1070" s="39"/>
      <c r="Z1070" s="39"/>
      <c r="AA1070" s="39"/>
      <c r="AB1070" s="39"/>
      <c r="AC1070" s="39"/>
      <c r="AD1070" s="39"/>
      <c r="AE1070" s="39"/>
      <c r="AT1070" s="18" t="s">
        <v>474</v>
      </c>
      <c r="AU1070" s="18" t="s">
        <v>85</v>
      </c>
    </row>
    <row r="1071" s="14" customFormat="1">
      <c r="A1071" s="14"/>
      <c r="B1071" s="254"/>
      <c r="C1071" s="255"/>
      <c r="D1071" s="245" t="s">
        <v>243</v>
      </c>
      <c r="E1071" s="256" t="s">
        <v>1</v>
      </c>
      <c r="F1071" s="257" t="s">
        <v>3335</v>
      </c>
      <c r="G1071" s="255"/>
      <c r="H1071" s="258">
        <v>415.42599999999999</v>
      </c>
      <c r="I1071" s="259"/>
      <c r="J1071" s="255"/>
      <c r="K1071" s="255"/>
      <c r="L1071" s="260"/>
      <c r="M1071" s="261"/>
      <c r="N1071" s="262"/>
      <c r="O1071" s="262"/>
      <c r="P1071" s="262"/>
      <c r="Q1071" s="262"/>
      <c r="R1071" s="262"/>
      <c r="S1071" s="262"/>
      <c r="T1071" s="263"/>
      <c r="U1071" s="14"/>
      <c r="V1071" s="14"/>
      <c r="W1071" s="14"/>
      <c r="X1071" s="14"/>
      <c r="Y1071" s="14"/>
      <c r="Z1071" s="14"/>
      <c r="AA1071" s="14"/>
      <c r="AB1071" s="14"/>
      <c r="AC1071" s="14"/>
      <c r="AD1071" s="14"/>
      <c r="AE1071" s="14"/>
      <c r="AT1071" s="264" t="s">
        <v>243</v>
      </c>
      <c r="AU1071" s="264" t="s">
        <v>85</v>
      </c>
      <c r="AV1071" s="14" t="s">
        <v>85</v>
      </c>
      <c r="AW1071" s="14" t="s">
        <v>32</v>
      </c>
      <c r="AX1071" s="14" t="s">
        <v>76</v>
      </c>
      <c r="AY1071" s="264" t="s">
        <v>203</v>
      </c>
    </row>
    <row r="1072" s="15" customFormat="1">
      <c r="A1072" s="15"/>
      <c r="B1072" s="265"/>
      <c r="C1072" s="266"/>
      <c r="D1072" s="245" t="s">
        <v>243</v>
      </c>
      <c r="E1072" s="267" t="s">
        <v>1</v>
      </c>
      <c r="F1072" s="268" t="s">
        <v>247</v>
      </c>
      <c r="G1072" s="266"/>
      <c r="H1072" s="269">
        <v>415.42599999999999</v>
      </c>
      <c r="I1072" s="270"/>
      <c r="J1072" s="266"/>
      <c r="K1072" s="266"/>
      <c r="L1072" s="271"/>
      <c r="M1072" s="272"/>
      <c r="N1072" s="273"/>
      <c r="O1072" s="273"/>
      <c r="P1072" s="273"/>
      <c r="Q1072" s="273"/>
      <c r="R1072" s="273"/>
      <c r="S1072" s="273"/>
      <c r="T1072" s="274"/>
      <c r="U1072" s="15"/>
      <c r="V1072" s="15"/>
      <c r="W1072" s="15"/>
      <c r="X1072" s="15"/>
      <c r="Y1072" s="15"/>
      <c r="Z1072" s="15"/>
      <c r="AA1072" s="15"/>
      <c r="AB1072" s="15"/>
      <c r="AC1072" s="15"/>
      <c r="AD1072" s="15"/>
      <c r="AE1072" s="15"/>
      <c r="AT1072" s="275" t="s">
        <v>243</v>
      </c>
      <c r="AU1072" s="275" t="s">
        <v>85</v>
      </c>
      <c r="AV1072" s="15" t="s">
        <v>209</v>
      </c>
      <c r="AW1072" s="15" t="s">
        <v>32</v>
      </c>
      <c r="AX1072" s="15" t="s">
        <v>83</v>
      </c>
      <c r="AY1072" s="275" t="s">
        <v>203</v>
      </c>
    </row>
    <row r="1073" s="2" customFormat="1" ht="24.15" customHeight="1">
      <c r="A1073" s="39"/>
      <c r="B1073" s="40"/>
      <c r="C1073" s="229" t="s">
        <v>3336</v>
      </c>
      <c r="D1073" s="229" t="s">
        <v>205</v>
      </c>
      <c r="E1073" s="230" t="s">
        <v>1221</v>
      </c>
      <c r="F1073" s="231" t="s">
        <v>1222</v>
      </c>
      <c r="G1073" s="232" t="s">
        <v>620</v>
      </c>
      <c r="H1073" s="280"/>
      <c r="I1073" s="234"/>
      <c r="J1073" s="235">
        <f>ROUND(I1073*H1073,2)</f>
        <v>0</v>
      </c>
      <c r="K1073" s="236"/>
      <c r="L1073" s="45"/>
      <c r="M1073" s="237" t="s">
        <v>1</v>
      </c>
      <c r="N1073" s="238" t="s">
        <v>41</v>
      </c>
      <c r="O1073" s="92"/>
      <c r="P1073" s="239">
        <f>O1073*H1073</f>
        <v>0</v>
      </c>
      <c r="Q1073" s="239">
        <v>0</v>
      </c>
      <c r="R1073" s="239">
        <f>Q1073*H1073</f>
        <v>0</v>
      </c>
      <c r="S1073" s="239">
        <v>0</v>
      </c>
      <c r="T1073" s="240">
        <f>S1073*H1073</f>
        <v>0</v>
      </c>
      <c r="U1073" s="39"/>
      <c r="V1073" s="39"/>
      <c r="W1073" s="39"/>
      <c r="X1073" s="39"/>
      <c r="Y1073" s="39"/>
      <c r="Z1073" s="39"/>
      <c r="AA1073" s="39"/>
      <c r="AB1073" s="39"/>
      <c r="AC1073" s="39"/>
      <c r="AD1073" s="39"/>
      <c r="AE1073" s="39"/>
      <c r="AR1073" s="241" t="s">
        <v>277</v>
      </c>
      <c r="AT1073" s="241" t="s">
        <v>205</v>
      </c>
      <c r="AU1073" s="241" t="s">
        <v>85</v>
      </c>
      <c r="AY1073" s="18" t="s">
        <v>203</v>
      </c>
      <c r="BE1073" s="242">
        <f>IF(N1073="základní",J1073,0)</f>
        <v>0</v>
      </c>
      <c r="BF1073" s="242">
        <f>IF(N1073="snížená",J1073,0)</f>
        <v>0</v>
      </c>
      <c r="BG1073" s="242">
        <f>IF(N1073="zákl. přenesená",J1073,0)</f>
        <v>0</v>
      </c>
      <c r="BH1073" s="242">
        <f>IF(N1073="sníž. přenesená",J1073,0)</f>
        <v>0</v>
      </c>
      <c r="BI1073" s="242">
        <f>IF(N1073="nulová",J1073,0)</f>
        <v>0</v>
      </c>
      <c r="BJ1073" s="18" t="s">
        <v>83</v>
      </c>
      <c r="BK1073" s="242">
        <f>ROUND(I1073*H1073,2)</f>
        <v>0</v>
      </c>
      <c r="BL1073" s="18" t="s">
        <v>277</v>
      </c>
      <c r="BM1073" s="241" t="s">
        <v>1223</v>
      </c>
    </row>
    <row r="1074" s="12" customFormat="1" ht="22.8" customHeight="1">
      <c r="A1074" s="12"/>
      <c r="B1074" s="213"/>
      <c r="C1074" s="214"/>
      <c r="D1074" s="215" t="s">
        <v>75</v>
      </c>
      <c r="E1074" s="227" t="s">
        <v>3337</v>
      </c>
      <c r="F1074" s="227" t="s">
        <v>3338</v>
      </c>
      <c r="G1074" s="214"/>
      <c r="H1074" s="214"/>
      <c r="I1074" s="217"/>
      <c r="J1074" s="228">
        <f>BK1074</f>
        <v>0</v>
      </c>
      <c r="K1074" s="214"/>
      <c r="L1074" s="219"/>
      <c r="M1074" s="220"/>
      <c r="N1074" s="221"/>
      <c r="O1074" s="221"/>
      <c r="P1074" s="222">
        <f>SUM(P1075:P1082)</f>
        <v>0</v>
      </c>
      <c r="Q1074" s="221"/>
      <c r="R1074" s="222">
        <f>SUM(R1075:R1082)</f>
        <v>0.234738</v>
      </c>
      <c r="S1074" s="221"/>
      <c r="T1074" s="223">
        <f>SUM(T1075:T1082)</f>
        <v>0</v>
      </c>
      <c r="U1074" s="12"/>
      <c r="V1074" s="12"/>
      <c r="W1074" s="12"/>
      <c r="X1074" s="12"/>
      <c r="Y1074" s="12"/>
      <c r="Z1074" s="12"/>
      <c r="AA1074" s="12"/>
      <c r="AB1074" s="12"/>
      <c r="AC1074" s="12"/>
      <c r="AD1074" s="12"/>
      <c r="AE1074" s="12"/>
      <c r="AR1074" s="224" t="s">
        <v>85</v>
      </c>
      <c r="AT1074" s="225" t="s">
        <v>75</v>
      </c>
      <c r="AU1074" s="225" t="s">
        <v>83</v>
      </c>
      <c r="AY1074" s="224" t="s">
        <v>203</v>
      </c>
      <c r="BK1074" s="226">
        <f>SUM(BK1075:BK1082)</f>
        <v>0</v>
      </c>
    </row>
    <row r="1075" s="2" customFormat="1" ht="33" customHeight="1">
      <c r="A1075" s="39"/>
      <c r="B1075" s="40"/>
      <c r="C1075" s="229" t="s">
        <v>567</v>
      </c>
      <c r="D1075" s="229" t="s">
        <v>205</v>
      </c>
      <c r="E1075" s="230" t="s">
        <v>3339</v>
      </c>
      <c r="F1075" s="231" t="s">
        <v>3340</v>
      </c>
      <c r="G1075" s="232" t="s">
        <v>213</v>
      </c>
      <c r="H1075" s="233">
        <v>21.734999999999999</v>
      </c>
      <c r="I1075" s="234"/>
      <c r="J1075" s="235">
        <f>ROUND(I1075*H1075,2)</f>
        <v>0</v>
      </c>
      <c r="K1075" s="236"/>
      <c r="L1075" s="45"/>
      <c r="M1075" s="237" t="s">
        <v>1</v>
      </c>
      <c r="N1075" s="238" t="s">
        <v>41</v>
      </c>
      <c r="O1075" s="92"/>
      <c r="P1075" s="239">
        <f>O1075*H1075</f>
        <v>0</v>
      </c>
      <c r="Q1075" s="239">
        <v>0.0054000000000000003</v>
      </c>
      <c r="R1075" s="239">
        <f>Q1075*H1075</f>
        <v>0.117369</v>
      </c>
      <c r="S1075" s="239">
        <v>0</v>
      </c>
      <c r="T1075" s="240">
        <f>S1075*H1075</f>
        <v>0</v>
      </c>
      <c r="U1075" s="39"/>
      <c r="V1075" s="39"/>
      <c r="W1075" s="39"/>
      <c r="X1075" s="39"/>
      <c r="Y1075" s="39"/>
      <c r="Z1075" s="39"/>
      <c r="AA1075" s="39"/>
      <c r="AB1075" s="39"/>
      <c r="AC1075" s="39"/>
      <c r="AD1075" s="39"/>
      <c r="AE1075" s="39"/>
      <c r="AR1075" s="241" t="s">
        <v>277</v>
      </c>
      <c r="AT1075" s="241" t="s">
        <v>205</v>
      </c>
      <c r="AU1075" s="241" t="s">
        <v>85</v>
      </c>
      <c r="AY1075" s="18" t="s">
        <v>203</v>
      </c>
      <c r="BE1075" s="242">
        <f>IF(N1075="základní",J1075,0)</f>
        <v>0</v>
      </c>
      <c r="BF1075" s="242">
        <f>IF(N1075="snížená",J1075,0)</f>
        <v>0</v>
      </c>
      <c r="BG1075" s="242">
        <f>IF(N1075="zákl. přenesená",J1075,0)</f>
        <v>0</v>
      </c>
      <c r="BH1075" s="242">
        <f>IF(N1075="sníž. přenesená",J1075,0)</f>
        <v>0</v>
      </c>
      <c r="BI1075" s="242">
        <f>IF(N1075="nulová",J1075,0)</f>
        <v>0</v>
      </c>
      <c r="BJ1075" s="18" t="s">
        <v>83</v>
      </c>
      <c r="BK1075" s="242">
        <f>ROUND(I1075*H1075,2)</f>
        <v>0</v>
      </c>
      <c r="BL1075" s="18" t="s">
        <v>277</v>
      </c>
      <c r="BM1075" s="241" t="s">
        <v>3341</v>
      </c>
    </row>
    <row r="1076" s="14" customFormat="1">
      <c r="A1076" s="14"/>
      <c r="B1076" s="254"/>
      <c r="C1076" s="255"/>
      <c r="D1076" s="245" t="s">
        <v>243</v>
      </c>
      <c r="E1076" s="256" t="s">
        <v>1</v>
      </c>
      <c r="F1076" s="257" t="s">
        <v>3342</v>
      </c>
      <c r="G1076" s="255"/>
      <c r="H1076" s="258">
        <v>21.734999999999999</v>
      </c>
      <c r="I1076" s="259"/>
      <c r="J1076" s="255"/>
      <c r="K1076" s="255"/>
      <c r="L1076" s="260"/>
      <c r="M1076" s="261"/>
      <c r="N1076" s="262"/>
      <c r="O1076" s="262"/>
      <c r="P1076" s="262"/>
      <c r="Q1076" s="262"/>
      <c r="R1076" s="262"/>
      <c r="S1076" s="262"/>
      <c r="T1076" s="263"/>
      <c r="U1076" s="14"/>
      <c r="V1076" s="14"/>
      <c r="W1076" s="14"/>
      <c r="X1076" s="14"/>
      <c r="Y1076" s="14"/>
      <c r="Z1076" s="14"/>
      <c r="AA1076" s="14"/>
      <c r="AB1076" s="14"/>
      <c r="AC1076" s="14"/>
      <c r="AD1076" s="14"/>
      <c r="AE1076" s="14"/>
      <c r="AT1076" s="264" t="s">
        <v>243</v>
      </c>
      <c r="AU1076" s="264" t="s">
        <v>85</v>
      </c>
      <c r="AV1076" s="14" t="s">
        <v>85</v>
      </c>
      <c r="AW1076" s="14" t="s">
        <v>32</v>
      </c>
      <c r="AX1076" s="14" t="s">
        <v>76</v>
      </c>
      <c r="AY1076" s="264" t="s">
        <v>203</v>
      </c>
    </row>
    <row r="1077" s="15" customFormat="1">
      <c r="A1077" s="15"/>
      <c r="B1077" s="265"/>
      <c r="C1077" s="266"/>
      <c r="D1077" s="245" t="s">
        <v>243</v>
      </c>
      <c r="E1077" s="267" t="s">
        <v>1</v>
      </c>
      <c r="F1077" s="268" t="s">
        <v>247</v>
      </c>
      <c r="G1077" s="266"/>
      <c r="H1077" s="269">
        <v>21.734999999999999</v>
      </c>
      <c r="I1077" s="270"/>
      <c r="J1077" s="266"/>
      <c r="K1077" s="266"/>
      <c r="L1077" s="271"/>
      <c r="M1077" s="272"/>
      <c r="N1077" s="273"/>
      <c r="O1077" s="273"/>
      <c r="P1077" s="273"/>
      <c r="Q1077" s="273"/>
      <c r="R1077" s="273"/>
      <c r="S1077" s="273"/>
      <c r="T1077" s="274"/>
      <c r="U1077" s="15"/>
      <c r="V1077" s="15"/>
      <c r="W1077" s="15"/>
      <c r="X1077" s="15"/>
      <c r="Y1077" s="15"/>
      <c r="Z1077" s="15"/>
      <c r="AA1077" s="15"/>
      <c r="AB1077" s="15"/>
      <c r="AC1077" s="15"/>
      <c r="AD1077" s="15"/>
      <c r="AE1077" s="15"/>
      <c r="AT1077" s="275" t="s">
        <v>243</v>
      </c>
      <c r="AU1077" s="275" t="s">
        <v>85</v>
      </c>
      <c r="AV1077" s="15" t="s">
        <v>209</v>
      </c>
      <c r="AW1077" s="15" t="s">
        <v>32</v>
      </c>
      <c r="AX1077" s="15" t="s">
        <v>83</v>
      </c>
      <c r="AY1077" s="275" t="s">
        <v>203</v>
      </c>
    </row>
    <row r="1078" s="2" customFormat="1" ht="24.15" customHeight="1">
      <c r="A1078" s="39"/>
      <c r="B1078" s="40"/>
      <c r="C1078" s="229" t="s">
        <v>3343</v>
      </c>
      <c r="D1078" s="229" t="s">
        <v>205</v>
      </c>
      <c r="E1078" s="230" t="s">
        <v>3344</v>
      </c>
      <c r="F1078" s="231" t="s">
        <v>3345</v>
      </c>
      <c r="G1078" s="232" t="s">
        <v>213</v>
      </c>
      <c r="H1078" s="233">
        <v>21.734999999999999</v>
      </c>
      <c r="I1078" s="234"/>
      <c r="J1078" s="235">
        <f>ROUND(I1078*H1078,2)</f>
        <v>0</v>
      </c>
      <c r="K1078" s="236"/>
      <c r="L1078" s="45"/>
      <c r="M1078" s="237" t="s">
        <v>1</v>
      </c>
      <c r="N1078" s="238" t="s">
        <v>41</v>
      </c>
      <c r="O1078" s="92"/>
      <c r="P1078" s="239">
        <f>O1078*H1078</f>
        <v>0</v>
      </c>
      <c r="Q1078" s="239">
        <v>0.0054000000000000003</v>
      </c>
      <c r="R1078" s="239">
        <f>Q1078*H1078</f>
        <v>0.117369</v>
      </c>
      <c r="S1078" s="239">
        <v>0</v>
      </c>
      <c r="T1078" s="240">
        <f>S1078*H1078</f>
        <v>0</v>
      </c>
      <c r="U1078" s="39"/>
      <c r="V1078" s="39"/>
      <c r="W1078" s="39"/>
      <c r="X1078" s="39"/>
      <c r="Y1078" s="39"/>
      <c r="Z1078" s="39"/>
      <c r="AA1078" s="39"/>
      <c r="AB1078" s="39"/>
      <c r="AC1078" s="39"/>
      <c r="AD1078" s="39"/>
      <c r="AE1078" s="39"/>
      <c r="AR1078" s="241" t="s">
        <v>277</v>
      </c>
      <c r="AT1078" s="241" t="s">
        <v>205</v>
      </c>
      <c r="AU1078" s="241" t="s">
        <v>85</v>
      </c>
      <c r="AY1078" s="18" t="s">
        <v>203</v>
      </c>
      <c r="BE1078" s="242">
        <f>IF(N1078="základní",J1078,0)</f>
        <v>0</v>
      </c>
      <c r="BF1078" s="242">
        <f>IF(N1078="snížená",J1078,0)</f>
        <v>0</v>
      </c>
      <c r="BG1078" s="242">
        <f>IF(N1078="zákl. přenesená",J1078,0)</f>
        <v>0</v>
      </c>
      <c r="BH1078" s="242">
        <f>IF(N1078="sníž. přenesená",J1078,0)</f>
        <v>0</v>
      </c>
      <c r="BI1078" s="242">
        <f>IF(N1078="nulová",J1078,0)</f>
        <v>0</v>
      </c>
      <c r="BJ1078" s="18" t="s">
        <v>83</v>
      </c>
      <c r="BK1078" s="242">
        <f>ROUND(I1078*H1078,2)</f>
        <v>0</v>
      </c>
      <c r="BL1078" s="18" t="s">
        <v>277</v>
      </c>
      <c r="BM1078" s="241" t="s">
        <v>3346</v>
      </c>
    </row>
    <row r="1079" s="2" customFormat="1">
      <c r="A1079" s="39"/>
      <c r="B1079" s="40"/>
      <c r="C1079" s="41"/>
      <c r="D1079" s="245" t="s">
        <v>474</v>
      </c>
      <c r="E1079" s="41"/>
      <c r="F1079" s="276" t="s">
        <v>3347</v>
      </c>
      <c r="G1079" s="41"/>
      <c r="H1079" s="41"/>
      <c r="I1079" s="277"/>
      <c r="J1079" s="41"/>
      <c r="K1079" s="41"/>
      <c r="L1079" s="45"/>
      <c r="M1079" s="278"/>
      <c r="N1079" s="279"/>
      <c r="O1079" s="92"/>
      <c r="P1079" s="92"/>
      <c r="Q1079" s="92"/>
      <c r="R1079" s="92"/>
      <c r="S1079" s="92"/>
      <c r="T1079" s="93"/>
      <c r="U1079" s="39"/>
      <c r="V1079" s="39"/>
      <c r="W1079" s="39"/>
      <c r="X1079" s="39"/>
      <c r="Y1079" s="39"/>
      <c r="Z1079" s="39"/>
      <c r="AA1079" s="39"/>
      <c r="AB1079" s="39"/>
      <c r="AC1079" s="39"/>
      <c r="AD1079" s="39"/>
      <c r="AE1079" s="39"/>
      <c r="AT1079" s="18" t="s">
        <v>474</v>
      </c>
      <c r="AU1079" s="18" t="s">
        <v>85</v>
      </c>
    </row>
    <row r="1080" s="14" customFormat="1">
      <c r="A1080" s="14"/>
      <c r="B1080" s="254"/>
      <c r="C1080" s="255"/>
      <c r="D1080" s="245" t="s">
        <v>243</v>
      </c>
      <c r="E1080" s="256" t="s">
        <v>1</v>
      </c>
      <c r="F1080" s="257" t="s">
        <v>3342</v>
      </c>
      <c r="G1080" s="255"/>
      <c r="H1080" s="258">
        <v>21.734999999999999</v>
      </c>
      <c r="I1080" s="259"/>
      <c r="J1080" s="255"/>
      <c r="K1080" s="255"/>
      <c r="L1080" s="260"/>
      <c r="M1080" s="261"/>
      <c r="N1080" s="262"/>
      <c r="O1080" s="262"/>
      <c r="P1080" s="262"/>
      <c r="Q1080" s="262"/>
      <c r="R1080" s="262"/>
      <c r="S1080" s="262"/>
      <c r="T1080" s="263"/>
      <c r="U1080" s="14"/>
      <c r="V1080" s="14"/>
      <c r="W1080" s="14"/>
      <c r="X1080" s="14"/>
      <c r="Y1080" s="14"/>
      <c r="Z1080" s="14"/>
      <c r="AA1080" s="14"/>
      <c r="AB1080" s="14"/>
      <c r="AC1080" s="14"/>
      <c r="AD1080" s="14"/>
      <c r="AE1080" s="14"/>
      <c r="AT1080" s="264" t="s">
        <v>243</v>
      </c>
      <c r="AU1080" s="264" t="s">
        <v>85</v>
      </c>
      <c r="AV1080" s="14" t="s">
        <v>85</v>
      </c>
      <c r="AW1080" s="14" t="s">
        <v>32</v>
      </c>
      <c r="AX1080" s="14" t="s">
        <v>76</v>
      </c>
      <c r="AY1080" s="264" t="s">
        <v>203</v>
      </c>
    </row>
    <row r="1081" s="15" customFormat="1">
      <c r="A1081" s="15"/>
      <c r="B1081" s="265"/>
      <c r="C1081" s="266"/>
      <c r="D1081" s="245" t="s">
        <v>243</v>
      </c>
      <c r="E1081" s="267" t="s">
        <v>1</v>
      </c>
      <c r="F1081" s="268" t="s">
        <v>247</v>
      </c>
      <c r="G1081" s="266"/>
      <c r="H1081" s="269">
        <v>21.734999999999999</v>
      </c>
      <c r="I1081" s="270"/>
      <c r="J1081" s="266"/>
      <c r="K1081" s="266"/>
      <c r="L1081" s="271"/>
      <c r="M1081" s="272"/>
      <c r="N1081" s="273"/>
      <c r="O1081" s="273"/>
      <c r="P1081" s="273"/>
      <c r="Q1081" s="273"/>
      <c r="R1081" s="273"/>
      <c r="S1081" s="273"/>
      <c r="T1081" s="274"/>
      <c r="U1081" s="15"/>
      <c r="V1081" s="15"/>
      <c r="W1081" s="15"/>
      <c r="X1081" s="15"/>
      <c r="Y1081" s="15"/>
      <c r="Z1081" s="15"/>
      <c r="AA1081" s="15"/>
      <c r="AB1081" s="15"/>
      <c r="AC1081" s="15"/>
      <c r="AD1081" s="15"/>
      <c r="AE1081" s="15"/>
      <c r="AT1081" s="275" t="s">
        <v>243</v>
      </c>
      <c r="AU1081" s="275" t="s">
        <v>85</v>
      </c>
      <c r="AV1081" s="15" t="s">
        <v>209</v>
      </c>
      <c r="AW1081" s="15" t="s">
        <v>32</v>
      </c>
      <c r="AX1081" s="15" t="s">
        <v>83</v>
      </c>
      <c r="AY1081" s="275" t="s">
        <v>203</v>
      </c>
    </row>
    <row r="1082" s="2" customFormat="1" ht="24.15" customHeight="1">
      <c r="A1082" s="39"/>
      <c r="B1082" s="40"/>
      <c r="C1082" s="229" t="s">
        <v>2046</v>
      </c>
      <c r="D1082" s="229" t="s">
        <v>205</v>
      </c>
      <c r="E1082" s="230" t="s">
        <v>3348</v>
      </c>
      <c r="F1082" s="231" t="s">
        <v>3349</v>
      </c>
      <c r="G1082" s="232" t="s">
        <v>620</v>
      </c>
      <c r="H1082" s="280"/>
      <c r="I1082" s="234"/>
      <c r="J1082" s="235">
        <f>ROUND(I1082*H1082,2)</f>
        <v>0</v>
      </c>
      <c r="K1082" s="236"/>
      <c r="L1082" s="45"/>
      <c r="M1082" s="237" t="s">
        <v>1</v>
      </c>
      <c r="N1082" s="238" t="s">
        <v>41</v>
      </c>
      <c r="O1082" s="92"/>
      <c r="P1082" s="239">
        <f>O1082*H1082</f>
        <v>0</v>
      </c>
      <c r="Q1082" s="239">
        <v>0</v>
      </c>
      <c r="R1082" s="239">
        <f>Q1082*H1082</f>
        <v>0</v>
      </c>
      <c r="S1082" s="239">
        <v>0</v>
      </c>
      <c r="T1082" s="240">
        <f>S1082*H1082</f>
        <v>0</v>
      </c>
      <c r="U1082" s="39"/>
      <c r="V1082" s="39"/>
      <c r="W1082" s="39"/>
      <c r="X1082" s="39"/>
      <c r="Y1082" s="39"/>
      <c r="Z1082" s="39"/>
      <c r="AA1082" s="39"/>
      <c r="AB1082" s="39"/>
      <c r="AC1082" s="39"/>
      <c r="AD1082" s="39"/>
      <c r="AE1082" s="39"/>
      <c r="AR1082" s="241" t="s">
        <v>277</v>
      </c>
      <c r="AT1082" s="241" t="s">
        <v>205</v>
      </c>
      <c r="AU1082" s="241" t="s">
        <v>85</v>
      </c>
      <c r="AY1082" s="18" t="s">
        <v>203</v>
      </c>
      <c r="BE1082" s="242">
        <f>IF(N1082="základní",J1082,0)</f>
        <v>0</v>
      </c>
      <c r="BF1082" s="242">
        <f>IF(N1082="snížená",J1082,0)</f>
        <v>0</v>
      </c>
      <c r="BG1082" s="242">
        <f>IF(N1082="zákl. přenesená",J1082,0)</f>
        <v>0</v>
      </c>
      <c r="BH1082" s="242">
        <f>IF(N1082="sníž. přenesená",J1082,0)</f>
        <v>0</v>
      </c>
      <c r="BI1082" s="242">
        <f>IF(N1082="nulová",J1082,0)</f>
        <v>0</v>
      </c>
      <c r="BJ1082" s="18" t="s">
        <v>83</v>
      </c>
      <c r="BK1082" s="242">
        <f>ROUND(I1082*H1082,2)</f>
        <v>0</v>
      </c>
      <c r="BL1082" s="18" t="s">
        <v>277</v>
      </c>
      <c r="BM1082" s="241" t="s">
        <v>3350</v>
      </c>
    </row>
    <row r="1083" s="12" customFormat="1" ht="22.8" customHeight="1">
      <c r="A1083" s="12"/>
      <c r="B1083" s="213"/>
      <c r="C1083" s="214"/>
      <c r="D1083" s="215" t="s">
        <v>75</v>
      </c>
      <c r="E1083" s="227" t="s">
        <v>1224</v>
      </c>
      <c r="F1083" s="227" t="s">
        <v>1225</v>
      </c>
      <c r="G1083" s="214"/>
      <c r="H1083" s="214"/>
      <c r="I1083" s="217"/>
      <c r="J1083" s="228">
        <f>BK1083</f>
        <v>0</v>
      </c>
      <c r="K1083" s="214"/>
      <c r="L1083" s="219"/>
      <c r="M1083" s="220"/>
      <c r="N1083" s="221"/>
      <c r="O1083" s="221"/>
      <c r="P1083" s="222">
        <f>SUM(P1084:P1100)</f>
        <v>0</v>
      </c>
      <c r="Q1083" s="221"/>
      <c r="R1083" s="222">
        <f>SUM(R1084:R1100)</f>
        <v>0</v>
      </c>
      <c r="S1083" s="221"/>
      <c r="T1083" s="223">
        <f>SUM(T1084:T1100)</f>
        <v>0</v>
      </c>
      <c r="U1083" s="12"/>
      <c r="V1083" s="12"/>
      <c r="W1083" s="12"/>
      <c r="X1083" s="12"/>
      <c r="Y1083" s="12"/>
      <c r="Z1083" s="12"/>
      <c r="AA1083" s="12"/>
      <c r="AB1083" s="12"/>
      <c r="AC1083" s="12"/>
      <c r="AD1083" s="12"/>
      <c r="AE1083" s="12"/>
      <c r="AR1083" s="224" t="s">
        <v>85</v>
      </c>
      <c r="AT1083" s="225" t="s">
        <v>75</v>
      </c>
      <c r="AU1083" s="225" t="s">
        <v>83</v>
      </c>
      <c r="AY1083" s="224" t="s">
        <v>203</v>
      </c>
      <c r="BK1083" s="226">
        <f>SUM(BK1084:BK1100)</f>
        <v>0</v>
      </c>
    </row>
    <row r="1084" s="2" customFormat="1" ht="33" customHeight="1">
      <c r="A1084" s="39"/>
      <c r="B1084" s="40"/>
      <c r="C1084" s="229" t="s">
        <v>3351</v>
      </c>
      <c r="D1084" s="229" t="s">
        <v>205</v>
      </c>
      <c r="E1084" s="230" t="s">
        <v>1227</v>
      </c>
      <c r="F1084" s="231" t="s">
        <v>1228</v>
      </c>
      <c r="G1084" s="232" t="s">
        <v>213</v>
      </c>
      <c r="H1084" s="233">
        <v>1024.741</v>
      </c>
      <c r="I1084" s="234"/>
      <c r="J1084" s="235">
        <f>ROUND(I1084*H1084,2)</f>
        <v>0</v>
      </c>
      <c r="K1084" s="236"/>
      <c r="L1084" s="45"/>
      <c r="M1084" s="237" t="s">
        <v>1</v>
      </c>
      <c r="N1084" s="238" t="s">
        <v>41</v>
      </c>
      <c r="O1084" s="92"/>
      <c r="P1084" s="239">
        <f>O1084*H1084</f>
        <v>0</v>
      </c>
      <c r="Q1084" s="239">
        <v>0</v>
      </c>
      <c r="R1084" s="239">
        <f>Q1084*H1084</f>
        <v>0</v>
      </c>
      <c r="S1084" s="239">
        <v>0</v>
      </c>
      <c r="T1084" s="240">
        <f>S1084*H1084</f>
        <v>0</v>
      </c>
      <c r="U1084" s="39"/>
      <c r="V1084" s="39"/>
      <c r="W1084" s="39"/>
      <c r="X1084" s="39"/>
      <c r="Y1084" s="39"/>
      <c r="Z1084" s="39"/>
      <c r="AA1084" s="39"/>
      <c r="AB1084" s="39"/>
      <c r="AC1084" s="39"/>
      <c r="AD1084" s="39"/>
      <c r="AE1084" s="39"/>
      <c r="AR1084" s="241" t="s">
        <v>277</v>
      </c>
      <c r="AT1084" s="241" t="s">
        <v>205</v>
      </c>
      <c r="AU1084" s="241" t="s">
        <v>85</v>
      </c>
      <c r="AY1084" s="18" t="s">
        <v>203</v>
      </c>
      <c r="BE1084" s="242">
        <f>IF(N1084="základní",J1084,0)</f>
        <v>0</v>
      </c>
      <c r="BF1084" s="242">
        <f>IF(N1084="snížená",J1084,0)</f>
        <v>0</v>
      </c>
      <c r="BG1084" s="242">
        <f>IF(N1084="zákl. přenesená",J1084,0)</f>
        <v>0</v>
      </c>
      <c r="BH1084" s="242">
        <f>IF(N1084="sníž. přenesená",J1084,0)</f>
        <v>0</v>
      </c>
      <c r="BI1084" s="242">
        <f>IF(N1084="nulová",J1084,0)</f>
        <v>0</v>
      </c>
      <c r="BJ1084" s="18" t="s">
        <v>83</v>
      </c>
      <c r="BK1084" s="242">
        <f>ROUND(I1084*H1084,2)</f>
        <v>0</v>
      </c>
      <c r="BL1084" s="18" t="s">
        <v>277</v>
      </c>
      <c r="BM1084" s="241" t="s">
        <v>1229</v>
      </c>
    </row>
    <row r="1085" s="14" customFormat="1">
      <c r="A1085" s="14"/>
      <c r="B1085" s="254"/>
      <c r="C1085" s="255"/>
      <c r="D1085" s="245" t="s">
        <v>243</v>
      </c>
      <c r="E1085" s="256" t="s">
        <v>1</v>
      </c>
      <c r="F1085" s="257" t="s">
        <v>3352</v>
      </c>
      <c r="G1085" s="255"/>
      <c r="H1085" s="258">
        <v>31.215</v>
      </c>
      <c r="I1085" s="259"/>
      <c r="J1085" s="255"/>
      <c r="K1085" s="255"/>
      <c r="L1085" s="260"/>
      <c r="M1085" s="261"/>
      <c r="N1085" s="262"/>
      <c r="O1085" s="262"/>
      <c r="P1085" s="262"/>
      <c r="Q1085" s="262"/>
      <c r="R1085" s="262"/>
      <c r="S1085" s="262"/>
      <c r="T1085" s="263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T1085" s="264" t="s">
        <v>243</v>
      </c>
      <c r="AU1085" s="264" t="s">
        <v>85</v>
      </c>
      <c r="AV1085" s="14" t="s">
        <v>85</v>
      </c>
      <c r="AW1085" s="14" t="s">
        <v>32</v>
      </c>
      <c r="AX1085" s="14" t="s">
        <v>76</v>
      </c>
      <c r="AY1085" s="264" t="s">
        <v>203</v>
      </c>
    </row>
    <row r="1086" s="14" customFormat="1">
      <c r="A1086" s="14"/>
      <c r="B1086" s="254"/>
      <c r="C1086" s="255"/>
      <c r="D1086" s="245" t="s">
        <v>243</v>
      </c>
      <c r="E1086" s="256" t="s">
        <v>1</v>
      </c>
      <c r="F1086" s="257" t="s">
        <v>3353</v>
      </c>
      <c r="G1086" s="255"/>
      <c r="H1086" s="258">
        <v>718.51499999999999</v>
      </c>
      <c r="I1086" s="259"/>
      <c r="J1086" s="255"/>
      <c r="K1086" s="255"/>
      <c r="L1086" s="260"/>
      <c r="M1086" s="261"/>
      <c r="N1086" s="262"/>
      <c r="O1086" s="262"/>
      <c r="P1086" s="262"/>
      <c r="Q1086" s="262"/>
      <c r="R1086" s="262"/>
      <c r="S1086" s="262"/>
      <c r="T1086" s="263"/>
      <c r="U1086" s="14"/>
      <c r="V1086" s="14"/>
      <c r="W1086" s="14"/>
      <c r="X1086" s="14"/>
      <c r="Y1086" s="14"/>
      <c r="Z1086" s="14"/>
      <c r="AA1086" s="14"/>
      <c r="AB1086" s="14"/>
      <c r="AC1086" s="14"/>
      <c r="AD1086" s="14"/>
      <c r="AE1086" s="14"/>
      <c r="AT1086" s="264" t="s">
        <v>243</v>
      </c>
      <c r="AU1086" s="264" t="s">
        <v>85</v>
      </c>
      <c r="AV1086" s="14" t="s">
        <v>85</v>
      </c>
      <c r="AW1086" s="14" t="s">
        <v>32</v>
      </c>
      <c r="AX1086" s="14" t="s">
        <v>76</v>
      </c>
      <c r="AY1086" s="264" t="s">
        <v>203</v>
      </c>
    </row>
    <row r="1087" s="14" customFormat="1">
      <c r="A1087" s="14"/>
      <c r="B1087" s="254"/>
      <c r="C1087" s="255"/>
      <c r="D1087" s="245" t="s">
        <v>243</v>
      </c>
      <c r="E1087" s="256" t="s">
        <v>1</v>
      </c>
      <c r="F1087" s="257" t="s">
        <v>3354</v>
      </c>
      <c r="G1087" s="255"/>
      <c r="H1087" s="258">
        <v>0.64000000000000001</v>
      </c>
      <c r="I1087" s="259"/>
      <c r="J1087" s="255"/>
      <c r="K1087" s="255"/>
      <c r="L1087" s="260"/>
      <c r="M1087" s="261"/>
      <c r="N1087" s="262"/>
      <c r="O1087" s="262"/>
      <c r="P1087" s="262"/>
      <c r="Q1087" s="262"/>
      <c r="R1087" s="262"/>
      <c r="S1087" s="262"/>
      <c r="T1087" s="263"/>
      <c r="U1087" s="14"/>
      <c r="V1087" s="14"/>
      <c r="W1087" s="14"/>
      <c r="X1087" s="14"/>
      <c r="Y1087" s="14"/>
      <c r="Z1087" s="14"/>
      <c r="AA1087" s="14"/>
      <c r="AB1087" s="14"/>
      <c r="AC1087" s="14"/>
      <c r="AD1087" s="14"/>
      <c r="AE1087" s="14"/>
      <c r="AT1087" s="264" t="s">
        <v>243</v>
      </c>
      <c r="AU1087" s="264" t="s">
        <v>85</v>
      </c>
      <c r="AV1087" s="14" t="s">
        <v>85</v>
      </c>
      <c r="AW1087" s="14" t="s">
        <v>32</v>
      </c>
      <c r="AX1087" s="14" t="s">
        <v>76</v>
      </c>
      <c r="AY1087" s="264" t="s">
        <v>203</v>
      </c>
    </row>
    <row r="1088" s="14" customFormat="1">
      <c r="A1088" s="14"/>
      <c r="B1088" s="254"/>
      <c r="C1088" s="255"/>
      <c r="D1088" s="245" t="s">
        <v>243</v>
      </c>
      <c r="E1088" s="256" t="s">
        <v>1</v>
      </c>
      <c r="F1088" s="257" t="s">
        <v>3355</v>
      </c>
      <c r="G1088" s="255"/>
      <c r="H1088" s="258">
        <v>29.414999999999999</v>
      </c>
      <c r="I1088" s="259"/>
      <c r="J1088" s="255"/>
      <c r="K1088" s="255"/>
      <c r="L1088" s="260"/>
      <c r="M1088" s="261"/>
      <c r="N1088" s="262"/>
      <c r="O1088" s="262"/>
      <c r="P1088" s="262"/>
      <c r="Q1088" s="262"/>
      <c r="R1088" s="262"/>
      <c r="S1088" s="262"/>
      <c r="T1088" s="263"/>
      <c r="U1088" s="14"/>
      <c r="V1088" s="14"/>
      <c r="W1088" s="14"/>
      <c r="X1088" s="14"/>
      <c r="Y1088" s="14"/>
      <c r="Z1088" s="14"/>
      <c r="AA1088" s="14"/>
      <c r="AB1088" s="14"/>
      <c r="AC1088" s="14"/>
      <c r="AD1088" s="14"/>
      <c r="AE1088" s="14"/>
      <c r="AT1088" s="264" t="s">
        <v>243</v>
      </c>
      <c r="AU1088" s="264" t="s">
        <v>85</v>
      </c>
      <c r="AV1088" s="14" t="s">
        <v>85</v>
      </c>
      <c r="AW1088" s="14" t="s">
        <v>32</v>
      </c>
      <c r="AX1088" s="14" t="s">
        <v>76</v>
      </c>
      <c r="AY1088" s="264" t="s">
        <v>203</v>
      </c>
    </row>
    <row r="1089" s="14" customFormat="1">
      <c r="A1089" s="14"/>
      <c r="B1089" s="254"/>
      <c r="C1089" s="255"/>
      <c r="D1089" s="245" t="s">
        <v>243</v>
      </c>
      <c r="E1089" s="256" t="s">
        <v>1</v>
      </c>
      <c r="F1089" s="257" t="s">
        <v>3356</v>
      </c>
      <c r="G1089" s="255"/>
      <c r="H1089" s="258">
        <v>363.93799999999999</v>
      </c>
      <c r="I1089" s="259"/>
      <c r="J1089" s="255"/>
      <c r="K1089" s="255"/>
      <c r="L1089" s="260"/>
      <c r="M1089" s="261"/>
      <c r="N1089" s="262"/>
      <c r="O1089" s="262"/>
      <c r="P1089" s="262"/>
      <c r="Q1089" s="262"/>
      <c r="R1089" s="262"/>
      <c r="S1089" s="262"/>
      <c r="T1089" s="263"/>
      <c r="U1089" s="14"/>
      <c r="V1089" s="14"/>
      <c r="W1089" s="14"/>
      <c r="X1089" s="14"/>
      <c r="Y1089" s="14"/>
      <c r="Z1089" s="14"/>
      <c r="AA1089" s="14"/>
      <c r="AB1089" s="14"/>
      <c r="AC1089" s="14"/>
      <c r="AD1089" s="14"/>
      <c r="AE1089" s="14"/>
      <c r="AT1089" s="264" t="s">
        <v>243</v>
      </c>
      <c r="AU1089" s="264" t="s">
        <v>85</v>
      </c>
      <c r="AV1089" s="14" t="s">
        <v>85</v>
      </c>
      <c r="AW1089" s="14" t="s">
        <v>32</v>
      </c>
      <c r="AX1089" s="14" t="s">
        <v>76</v>
      </c>
      <c r="AY1089" s="264" t="s">
        <v>203</v>
      </c>
    </row>
    <row r="1090" s="14" customFormat="1">
      <c r="A1090" s="14"/>
      <c r="B1090" s="254"/>
      <c r="C1090" s="255"/>
      <c r="D1090" s="245" t="s">
        <v>243</v>
      </c>
      <c r="E1090" s="256" t="s">
        <v>1</v>
      </c>
      <c r="F1090" s="257" t="s">
        <v>3357</v>
      </c>
      <c r="G1090" s="255"/>
      <c r="H1090" s="258">
        <v>2.96</v>
      </c>
      <c r="I1090" s="259"/>
      <c r="J1090" s="255"/>
      <c r="K1090" s="255"/>
      <c r="L1090" s="260"/>
      <c r="M1090" s="261"/>
      <c r="N1090" s="262"/>
      <c r="O1090" s="262"/>
      <c r="P1090" s="262"/>
      <c r="Q1090" s="262"/>
      <c r="R1090" s="262"/>
      <c r="S1090" s="262"/>
      <c r="T1090" s="263"/>
      <c r="U1090" s="14"/>
      <c r="V1090" s="14"/>
      <c r="W1090" s="14"/>
      <c r="X1090" s="14"/>
      <c r="Y1090" s="14"/>
      <c r="Z1090" s="14"/>
      <c r="AA1090" s="14"/>
      <c r="AB1090" s="14"/>
      <c r="AC1090" s="14"/>
      <c r="AD1090" s="14"/>
      <c r="AE1090" s="14"/>
      <c r="AT1090" s="264" t="s">
        <v>243</v>
      </c>
      <c r="AU1090" s="264" t="s">
        <v>85</v>
      </c>
      <c r="AV1090" s="14" t="s">
        <v>85</v>
      </c>
      <c r="AW1090" s="14" t="s">
        <v>32</v>
      </c>
      <c r="AX1090" s="14" t="s">
        <v>76</v>
      </c>
      <c r="AY1090" s="264" t="s">
        <v>203</v>
      </c>
    </row>
    <row r="1091" s="14" customFormat="1">
      <c r="A1091" s="14"/>
      <c r="B1091" s="254"/>
      <c r="C1091" s="255"/>
      <c r="D1091" s="245" t="s">
        <v>243</v>
      </c>
      <c r="E1091" s="256" t="s">
        <v>1</v>
      </c>
      <c r="F1091" s="257" t="s">
        <v>3358</v>
      </c>
      <c r="G1091" s="255"/>
      <c r="H1091" s="258">
        <v>-121.94199999999999</v>
      </c>
      <c r="I1091" s="259"/>
      <c r="J1091" s="255"/>
      <c r="K1091" s="255"/>
      <c r="L1091" s="260"/>
      <c r="M1091" s="261"/>
      <c r="N1091" s="262"/>
      <c r="O1091" s="262"/>
      <c r="P1091" s="262"/>
      <c r="Q1091" s="262"/>
      <c r="R1091" s="262"/>
      <c r="S1091" s="262"/>
      <c r="T1091" s="263"/>
      <c r="U1091" s="14"/>
      <c r="V1091" s="14"/>
      <c r="W1091" s="14"/>
      <c r="X1091" s="14"/>
      <c r="Y1091" s="14"/>
      <c r="Z1091" s="14"/>
      <c r="AA1091" s="14"/>
      <c r="AB1091" s="14"/>
      <c r="AC1091" s="14"/>
      <c r="AD1091" s="14"/>
      <c r="AE1091" s="14"/>
      <c r="AT1091" s="264" t="s">
        <v>243</v>
      </c>
      <c r="AU1091" s="264" t="s">
        <v>85</v>
      </c>
      <c r="AV1091" s="14" t="s">
        <v>85</v>
      </c>
      <c r="AW1091" s="14" t="s">
        <v>32</v>
      </c>
      <c r="AX1091" s="14" t="s">
        <v>76</v>
      </c>
      <c r="AY1091" s="264" t="s">
        <v>203</v>
      </c>
    </row>
    <row r="1092" s="15" customFormat="1">
      <c r="A1092" s="15"/>
      <c r="B1092" s="265"/>
      <c r="C1092" s="266"/>
      <c r="D1092" s="245" t="s">
        <v>243</v>
      </c>
      <c r="E1092" s="267" t="s">
        <v>1</v>
      </c>
      <c r="F1092" s="268" t="s">
        <v>247</v>
      </c>
      <c r="G1092" s="266"/>
      <c r="H1092" s="269">
        <v>1024.741</v>
      </c>
      <c r="I1092" s="270"/>
      <c r="J1092" s="266"/>
      <c r="K1092" s="266"/>
      <c r="L1092" s="271"/>
      <c r="M1092" s="272"/>
      <c r="N1092" s="273"/>
      <c r="O1092" s="273"/>
      <c r="P1092" s="273"/>
      <c r="Q1092" s="273"/>
      <c r="R1092" s="273"/>
      <c r="S1092" s="273"/>
      <c r="T1092" s="274"/>
      <c r="U1092" s="15"/>
      <c r="V1092" s="15"/>
      <c r="W1092" s="15"/>
      <c r="X1092" s="15"/>
      <c r="Y1092" s="15"/>
      <c r="Z1092" s="15"/>
      <c r="AA1092" s="15"/>
      <c r="AB1092" s="15"/>
      <c r="AC1092" s="15"/>
      <c r="AD1092" s="15"/>
      <c r="AE1092" s="15"/>
      <c r="AT1092" s="275" t="s">
        <v>243</v>
      </c>
      <c r="AU1092" s="275" t="s">
        <v>85</v>
      </c>
      <c r="AV1092" s="15" t="s">
        <v>209</v>
      </c>
      <c r="AW1092" s="15" t="s">
        <v>32</v>
      </c>
      <c r="AX1092" s="15" t="s">
        <v>83</v>
      </c>
      <c r="AY1092" s="275" t="s">
        <v>203</v>
      </c>
    </row>
    <row r="1093" s="2" customFormat="1" ht="24.15" customHeight="1">
      <c r="A1093" s="39"/>
      <c r="B1093" s="40"/>
      <c r="C1093" s="281" t="s">
        <v>2049</v>
      </c>
      <c r="D1093" s="281" t="s">
        <v>643</v>
      </c>
      <c r="E1093" s="282" t="s">
        <v>1231</v>
      </c>
      <c r="F1093" s="283" t="s">
        <v>1232</v>
      </c>
      <c r="G1093" s="284" t="s">
        <v>213</v>
      </c>
      <c r="H1093" s="285">
        <v>1127.2149999999999</v>
      </c>
      <c r="I1093" s="286"/>
      <c r="J1093" s="287">
        <f>ROUND(I1093*H1093,2)</f>
        <v>0</v>
      </c>
      <c r="K1093" s="288"/>
      <c r="L1093" s="289"/>
      <c r="M1093" s="290" t="s">
        <v>1</v>
      </c>
      <c r="N1093" s="291" t="s">
        <v>41</v>
      </c>
      <c r="O1093" s="92"/>
      <c r="P1093" s="239">
        <f>O1093*H1093</f>
        <v>0</v>
      </c>
      <c r="Q1093" s="239">
        <v>0</v>
      </c>
      <c r="R1093" s="239">
        <f>Q1093*H1093</f>
        <v>0</v>
      </c>
      <c r="S1093" s="239">
        <v>0</v>
      </c>
      <c r="T1093" s="240">
        <f>S1093*H1093</f>
        <v>0</v>
      </c>
      <c r="U1093" s="39"/>
      <c r="V1093" s="39"/>
      <c r="W1093" s="39"/>
      <c r="X1093" s="39"/>
      <c r="Y1093" s="39"/>
      <c r="Z1093" s="39"/>
      <c r="AA1093" s="39"/>
      <c r="AB1093" s="39"/>
      <c r="AC1093" s="39"/>
      <c r="AD1093" s="39"/>
      <c r="AE1093" s="39"/>
      <c r="AR1093" s="241" t="s">
        <v>214</v>
      </c>
      <c r="AT1093" s="241" t="s">
        <v>643</v>
      </c>
      <c r="AU1093" s="241" t="s">
        <v>85</v>
      </c>
      <c r="AY1093" s="18" t="s">
        <v>203</v>
      </c>
      <c r="BE1093" s="242">
        <f>IF(N1093="základní",J1093,0)</f>
        <v>0</v>
      </c>
      <c r="BF1093" s="242">
        <f>IF(N1093="snížená",J1093,0)</f>
        <v>0</v>
      </c>
      <c r="BG1093" s="242">
        <f>IF(N1093="zákl. přenesená",J1093,0)</f>
        <v>0</v>
      </c>
      <c r="BH1093" s="242">
        <f>IF(N1093="sníž. přenesená",J1093,0)</f>
        <v>0</v>
      </c>
      <c r="BI1093" s="242">
        <f>IF(N1093="nulová",J1093,0)</f>
        <v>0</v>
      </c>
      <c r="BJ1093" s="18" t="s">
        <v>83</v>
      </c>
      <c r="BK1093" s="242">
        <f>ROUND(I1093*H1093,2)</f>
        <v>0</v>
      </c>
      <c r="BL1093" s="18" t="s">
        <v>277</v>
      </c>
      <c r="BM1093" s="241" t="s">
        <v>1233</v>
      </c>
    </row>
    <row r="1094" s="2" customFormat="1">
      <c r="A1094" s="39"/>
      <c r="B1094" s="40"/>
      <c r="C1094" s="41"/>
      <c r="D1094" s="245" t="s">
        <v>474</v>
      </c>
      <c r="E1094" s="41"/>
      <c r="F1094" s="276" t="s">
        <v>1234</v>
      </c>
      <c r="G1094" s="41"/>
      <c r="H1094" s="41"/>
      <c r="I1094" s="277"/>
      <c r="J1094" s="41"/>
      <c r="K1094" s="41"/>
      <c r="L1094" s="45"/>
      <c r="M1094" s="278"/>
      <c r="N1094" s="279"/>
      <c r="O1094" s="92"/>
      <c r="P1094" s="92"/>
      <c r="Q1094" s="92"/>
      <c r="R1094" s="92"/>
      <c r="S1094" s="92"/>
      <c r="T1094" s="93"/>
      <c r="U1094" s="39"/>
      <c r="V1094" s="39"/>
      <c r="W1094" s="39"/>
      <c r="X1094" s="39"/>
      <c r="Y1094" s="39"/>
      <c r="Z1094" s="39"/>
      <c r="AA1094" s="39"/>
      <c r="AB1094" s="39"/>
      <c r="AC1094" s="39"/>
      <c r="AD1094" s="39"/>
      <c r="AE1094" s="39"/>
      <c r="AT1094" s="18" t="s">
        <v>474</v>
      </c>
      <c r="AU1094" s="18" t="s">
        <v>85</v>
      </c>
    </row>
    <row r="1095" s="14" customFormat="1">
      <c r="A1095" s="14"/>
      <c r="B1095" s="254"/>
      <c r="C1095" s="255"/>
      <c r="D1095" s="245" t="s">
        <v>243</v>
      </c>
      <c r="E1095" s="255"/>
      <c r="F1095" s="257" t="s">
        <v>3359</v>
      </c>
      <c r="G1095" s="255"/>
      <c r="H1095" s="258">
        <v>1127.2149999999999</v>
      </c>
      <c r="I1095" s="259"/>
      <c r="J1095" s="255"/>
      <c r="K1095" s="255"/>
      <c r="L1095" s="260"/>
      <c r="M1095" s="261"/>
      <c r="N1095" s="262"/>
      <c r="O1095" s="262"/>
      <c r="P1095" s="262"/>
      <c r="Q1095" s="262"/>
      <c r="R1095" s="262"/>
      <c r="S1095" s="262"/>
      <c r="T1095" s="263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T1095" s="264" t="s">
        <v>243</v>
      </c>
      <c r="AU1095" s="264" t="s">
        <v>85</v>
      </c>
      <c r="AV1095" s="14" t="s">
        <v>85</v>
      </c>
      <c r="AW1095" s="14" t="s">
        <v>4</v>
      </c>
      <c r="AX1095" s="14" t="s">
        <v>83</v>
      </c>
      <c r="AY1095" s="264" t="s">
        <v>203</v>
      </c>
    </row>
    <row r="1096" s="2" customFormat="1" ht="24.15" customHeight="1">
      <c r="A1096" s="39"/>
      <c r="B1096" s="40"/>
      <c r="C1096" s="229" t="s">
        <v>3360</v>
      </c>
      <c r="D1096" s="229" t="s">
        <v>205</v>
      </c>
      <c r="E1096" s="230" t="s">
        <v>1237</v>
      </c>
      <c r="F1096" s="231" t="s">
        <v>1238</v>
      </c>
      <c r="G1096" s="232" t="s">
        <v>213</v>
      </c>
      <c r="H1096" s="233">
        <v>1024.741</v>
      </c>
      <c r="I1096" s="234"/>
      <c r="J1096" s="235">
        <f>ROUND(I1096*H1096,2)</f>
        <v>0</v>
      </c>
      <c r="K1096" s="236"/>
      <c r="L1096" s="45"/>
      <c r="M1096" s="237" t="s">
        <v>1</v>
      </c>
      <c r="N1096" s="238" t="s">
        <v>41</v>
      </c>
      <c r="O1096" s="92"/>
      <c r="P1096" s="239">
        <f>O1096*H1096</f>
        <v>0</v>
      </c>
      <c r="Q1096" s="239">
        <v>0</v>
      </c>
      <c r="R1096" s="239">
        <f>Q1096*H1096</f>
        <v>0</v>
      </c>
      <c r="S1096" s="239">
        <v>0</v>
      </c>
      <c r="T1096" s="240">
        <f>S1096*H1096</f>
        <v>0</v>
      </c>
      <c r="U1096" s="39"/>
      <c r="V1096" s="39"/>
      <c r="W1096" s="39"/>
      <c r="X1096" s="39"/>
      <c r="Y1096" s="39"/>
      <c r="Z1096" s="39"/>
      <c r="AA1096" s="39"/>
      <c r="AB1096" s="39"/>
      <c r="AC1096" s="39"/>
      <c r="AD1096" s="39"/>
      <c r="AE1096" s="39"/>
      <c r="AR1096" s="241" t="s">
        <v>277</v>
      </c>
      <c r="AT1096" s="241" t="s">
        <v>205</v>
      </c>
      <c r="AU1096" s="241" t="s">
        <v>85</v>
      </c>
      <c r="AY1096" s="18" t="s">
        <v>203</v>
      </c>
      <c r="BE1096" s="242">
        <f>IF(N1096="základní",J1096,0)</f>
        <v>0</v>
      </c>
      <c r="BF1096" s="242">
        <f>IF(N1096="snížená",J1096,0)</f>
        <v>0</v>
      </c>
      <c r="BG1096" s="242">
        <f>IF(N1096="zákl. přenesená",J1096,0)</f>
        <v>0</v>
      </c>
      <c r="BH1096" s="242">
        <f>IF(N1096="sníž. přenesená",J1096,0)</f>
        <v>0</v>
      </c>
      <c r="BI1096" s="242">
        <f>IF(N1096="nulová",J1096,0)</f>
        <v>0</v>
      </c>
      <c r="BJ1096" s="18" t="s">
        <v>83</v>
      </c>
      <c r="BK1096" s="242">
        <f>ROUND(I1096*H1096,2)</f>
        <v>0</v>
      </c>
      <c r="BL1096" s="18" t="s">
        <v>277</v>
      </c>
      <c r="BM1096" s="241" t="s">
        <v>1239</v>
      </c>
    </row>
    <row r="1097" s="2" customFormat="1" ht="21.75" customHeight="1">
      <c r="A1097" s="39"/>
      <c r="B1097" s="40"/>
      <c r="C1097" s="229" t="s">
        <v>2052</v>
      </c>
      <c r="D1097" s="229" t="s">
        <v>205</v>
      </c>
      <c r="E1097" s="230" t="s">
        <v>1241</v>
      </c>
      <c r="F1097" s="231" t="s">
        <v>1242</v>
      </c>
      <c r="G1097" s="232" t="s">
        <v>213</v>
      </c>
      <c r="H1097" s="233">
        <v>1024.741</v>
      </c>
      <c r="I1097" s="234"/>
      <c r="J1097" s="235">
        <f>ROUND(I1097*H1097,2)</f>
        <v>0</v>
      </c>
      <c r="K1097" s="236"/>
      <c r="L1097" s="45"/>
      <c r="M1097" s="237" t="s">
        <v>1</v>
      </c>
      <c r="N1097" s="238" t="s">
        <v>41</v>
      </c>
      <c r="O1097" s="92"/>
      <c r="P1097" s="239">
        <f>O1097*H1097</f>
        <v>0</v>
      </c>
      <c r="Q1097" s="239">
        <v>0</v>
      </c>
      <c r="R1097" s="239">
        <f>Q1097*H1097</f>
        <v>0</v>
      </c>
      <c r="S1097" s="239">
        <v>0</v>
      </c>
      <c r="T1097" s="240">
        <f>S1097*H1097</f>
        <v>0</v>
      </c>
      <c r="U1097" s="39"/>
      <c r="V1097" s="39"/>
      <c r="W1097" s="39"/>
      <c r="X1097" s="39"/>
      <c r="Y1097" s="39"/>
      <c r="Z1097" s="39"/>
      <c r="AA1097" s="39"/>
      <c r="AB1097" s="39"/>
      <c r="AC1097" s="39"/>
      <c r="AD1097" s="39"/>
      <c r="AE1097" s="39"/>
      <c r="AR1097" s="241" t="s">
        <v>277</v>
      </c>
      <c r="AT1097" s="241" t="s">
        <v>205</v>
      </c>
      <c r="AU1097" s="241" t="s">
        <v>85</v>
      </c>
      <c r="AY1097" s="18" t="s">
        <v>203</v>
      </c>
      <c r="BE1097" s="242">
        <f>IF(N1097="základní",J1097,0)</f>
        <v>0</v>
      </c>
      <c r="BF1097" s="242">
        <f>IF(N1097="snížená",J1097,0)</f>
        <v>0</v>
      </c>
      <c r="BG1097" s="242">
        <f>IF(N1097="zákl. přenesená",J1097,0)</f>
        <v>0</v>
      </c>
      <c r="BH1097" s="242">
        <f>IF(N1097="sníž. přenesená",J1097,0)</f>
        <v>0</v>
      </c>
      <c r="BI1097" s="242">
        <f>IF(N1097="nulová",J1097,0)</f>
        <v>0</v>
      </c>
      <c r="BJ1097" s="18" t="s">
        <v>83</v>
      </c>
      <c r="BK1097" s="242">
        <f>ROUND(I1097*H1097,2)</f>
        <v>0</v>
      </c>
      <c r="BL1097" s="18" t="s">
        <v>277</v>
      </c>
      <c r="BM1097" s="241" t="s">
        <v>1243</v>
      </c>
    </row>
    <row r="1098" s="2" customFormat="1" ht="33" customHeight="1">
      <c r="A1098" s="39"/>
      <c r="B1098" s="40"/>
      <c r="C1098" s="229" t="s">
        <v>3361</v>
      </c>
      <c r="D1098" s="229" t="s">
        <v>205</v>
      </c>
      <c r="E1098" s="230" t="s">
        <v>1245</v>
      </c>
      <c r="F1098" s="231" t="s">
        <v>1246</v>
      </c>
      <c r="G1098" s="232" t="s">
        <v>213</v>
      </c>
      <c r="H1098" s="233">
        <v>1024.741</v>
      </c>
      <c r="I1098" s="234"/>
      <c r="J1098" s="235">
        <f>ROUND(I1098*H1098,2)</f>
        <v>0</v>
      </c>
      <c r="K1098" s="236"/>
      <c r="L1098" s="45"/>
      <c r="M1098" s="237" t="s">
        <v>1</v>
      </c>
      <c r="N1098" s="238" t="s">
        <v>41</v>
      </c>
      <c r="O1098" s="92"/>
      <c r="P1098" s="239">
        <f>O1098*H1098</f>
        <v>0</v>
      </c>
      <c r="Q1098" s="239">
        <v>0</v>
      </c>
      <c r="R1098" s="239">
        <f>Q1098*H1098</f>
        <v>0</v>
      </c>
      <c r="S1098" s="239">
        <v>0</v>
      </c>
      <c r="T1098" s="240">
        <f>S1098*H1098</f>
        <v>0</v>
      </c>
      <c r="U1098" s="39"/>
      <c r="V1098" s="39"/>
      <c r="W1098" s="39"/>
      <c r="X1098" s="39"/>
      <c r="Y1098" s="39"/>
      <c r="Z1098" s="39"/>
      <c r="AA1098" s="39"/>
      <c r="AB1098" s="39"/>
      <c r="AC1098" s="39"/>
      <c r="AD1098" s="39"/>
      <c r="AE1098" s="39"/>
      <c r="AR1098" s="241" t="s">
        <v>277</v>
      </c>
      <c r="AT1098" s="241" t="s">
        <v>205</v>
      </c>
      <c r="AU1098" s="241" t="s">
        <v>85</v>
      </c>
      <c r="AY1098" s="18" t="s">
        <v>203</v>
      </c>
      <c r="BE1098" s="242">
        <f>IF(N1098="základní",J1098,0)</f>
        <v>0</v>
      </c>
      <c r="BF1098" s="242">
        <f>IF(N1098="snížená",J1098,0)</f>
        <v>0</v>
      </c>
      <c r="BG1098" s="242">
        <f>IF(N1098="zákl. přenesená",J1098,0)</f>
        <v>0</v>
      </c>
      <c r="BH1098" s="242">
        <f>IF(N1098="sníž. přenesená",J1098,0)</f>
        <v>0</v>
      </c>
      <c r="BI1098" s="242">
        <f>IF(N1098="nulová",J1098,0)</f>
        <v>0</v>
      </c>
      <c r="BJ1098" s="18" t="s">
        <v>83</v>
      </c>
      <c r="BK1098" s="242">
        <f>ROUND(I1098*H1098,2)</f>
        <v>0</v>
      </c>
      <c r="BL1098" s="18" t="s">
        <v>277</v>
      </c>
      <c r="BM1098" s="241" t="s">
        <v>1247</v>
      </c>
    </row>
    <row r="1099" s="2" customFormat="1">
      <c r="A1099" s="39"/>
      <c r="B1099" s="40"/>
      <c r="C1099" s="41"/>
      <c r="D1099" s="245" t="s">
        <v>474</v>
      </c>
      <c r="E1099" s="41"/>
      <c r="F1099" s="276" t="s">
        <v>1109</v>
      </c>
      <c r="G1099" s="41"/>
      <c r="H1099" s="41"/>
      <c r="I1099" s="277"/>
      <c r="J1099" s="41"/>
      <c r="K1099" s="41"/>
      <c r="L1099" s="45"/>
      <c r="M1099" s="278"/>
      <c r="N1099" s="279"/>
      <c r="O1099" s="92"/>
      <c r="P1099" s="92"/>
      <c r="Q1099" s="92"/>
      <c r="R1099" s="92"/>
      <c r="S1099" s="92"/>
      <c r="T1099" s="93"/>
      <c r="U1099" s="39"/>
      <c r="V1099" s="39"/>
      <c r="W1099" s="39"/>
      <c r="X1099" s="39"/>
      <c r="Y1099" s="39"/>
      <c r="Z1099" s="39"/>
      <c r="AA1099" s="39"/>
      <c r="AB1099" s="39"/>
      <c r="AC1099" s="39"/>
      <c r="AD1099" s="39"/>
      <c r="AE1099" s="39"/>
      <c r="AT1099" s="18" t="s">
        <v>474</v>
      </c>
      <c r="AU1099" s="18" t="s">
        <v>85</v>
      </c>
    </row>
    <row r="1100" s="2" customFormat="1" ht="24.15" customHeight="1">
      <c r="A1100" s="39"/>
      <c r="B1100" s="40"/>
      <c r="C1100" s="229" t="s">
        <v>2055</v>
      </c>
      <c r="D1100" s="229" t="s">
        <v>205</v>
      </c>
      <c r="E1100" s="230" t="s">
        <v>1249</v>
      </c>
      <c r="F1100" s="231" t="s">
        <v>1250</v>
      </c>
      <c r="G1100" s="232" t="s">
        <v>620</v>
      </c>
      <c r="H1100" s="280"/>
      <c r="I1100" s="234"/>
      <c r="J1100" s="235">
        <f>ROUND(I1100*H1100,2)</f>
        <v>0</v>
      </c>
      <c r="K1100" s="236"/>
      <c r="L1100" s="45"/>
      <c r="M1100" s="237" t="s">
        <v>1</v>
      </c>
      <c r="N1100" s="238" t="s">
        <v>41</v>
      </c>
      <c r="O1100" s="92"/>
      <c r="P1100" s="239">
        <f>O1100*H1100</f>
        <v>0</v>
      </c>
      <c r="Q1100" s="239">
        <v>0</v>
      </c>
      <c r="R1100" s="239">
        <f>Q1100*H1100</f>
        <v>0</v>
      </c>
      <c r="S1100" s="239">
        <v>0</v>
      </c>
      <c r="T1100" s="240">
        <f>S1100*H1100</f>
        <v>0</v>
      </c>
      <c r="U1100" s="39"/>
      <c r="V1100" s="39"/>
      <c r="W1100" s="39"/>
      <c r="X1100" s="39"/>
      <c r="Y1100" s="39"/>
      <c r="Z1100" s="39"/>
      <c r="AA1100" s="39"/>
      <c r="AB1100" s="39"/>
      <c r="AC1100" s="39"/>
      <c r="AD1100" s="39"/>
      <c r="AE1100" s="39"/>
      <c r="AR1100" s="241" t="s">
        <v>277</v>
      </c>
      <c r="AT1100" s="241" t="s">
        <v>205</v>
      </c>
      <c r="AU1100" s="241" t="s">
        <v>85</v>
      </c>
      <c r="AY1100" s="18" t="s">
        <v>203</v>
      </c>
      <c r="BE1100" s="242">
        <f>IF(N1100="základní",J1100,0)</f>
        <v>0</v>
      </c>
      <c r="BF1100" s="242">
        <f>IF(N1100="snížená",J1100,0)</f>
        <v>0</v>
      </c>
      <c r="BG1100" s="242">
        <f>IF(N1100="zákl. přenesená",J1100,0)</f>
        <v>0</v>
      </c>
      <c r="BH1100" s="242">
        <f>IF(N1100="sníž. přenesená",J1100,0)</f>
        <v>0</v>
      </c>
      <c r="BI1100" s="242">
        <f>IF(N1100="nulová",J1100,0)</f>
        <v>0</v>
      </c>
      <c r="BJ1100" s="18" t="s">
        <v>83</v>
      </c>
      <c r="BK1100" s="242">
        <f>ROUND(I1100*H1100,2)</f>
        <v>0</v>
      </c>
      <c r="BL1100" s="18" t="s">
        <v>277</v>
      </c>
      <c r="BM1100" s="241" t="s">
        <v>1251</v>
      </c>
    </row>
    <row r="1101" s="12" customFormat="1" ht="22.8" customHeight="1">
      <c r="A1101" s="12"/>
      <c r="B1101" s="213"/>
      <c r="C1101" s="214"/>
      <c r="D1101" s="215" t="s">
        <v>75</v>
      </c>
      <c r="E1101" s="227" t="s">
        <v>1252</v>
      </c>
      <c r="F1101" s="227" t="s">
        <v>1253</v>
      </c>
      <c r="G1101" s="214"/>
      <c r="H1101" s="214"/>
      <c r="I1101" s="217"/>
      <c r="J1101" s="228">
        <f>BK1101</f>
        <v>0</v>
      </c>
      <c r="K1101" s="214"/>
      <c r="L1101" s="219"/>
      <c r="M1101" s="220"/>
      <c r="N1101" s="221"/>
      <c r="O1101" s="221"/>
      <c r="P1101" s="222">
        <f>SUM(P1102:P1159)</f>
        <v>0</v>
      </c>
      <c r="Q1101" s="221"/>
      <c r="R1101" s="222">
        <f>SUM(R1102:R1159)</f>
        <v>5.4527489800000009</v>
      </c>
      <c r="S1101" s="221"/>
      <c r="T1101" s="223">
        <f>SUM(T1102:T1159)</f>
        <v>0</v>
      </c>
      <c r="U1101" s="12"/>
      <c r="V1101" s="12"/>
      <c r="W1101" s="12"/>
      <c r="X1101" s="12"/>
      <c r="Y1101" s="12"/>
      <c r="Z1101" s="12"/>
      <c r="AA1101" s="12"/>
      <c r="AB1101" s="12"/>
      <c r="AC1101" s="12"/>
      <c r="AD1101" s="12"/>
      <c r="AE1101" s="12"/>
      <c r="AR1101" s="224" t="s">
        <v>85</v>
      </c>
      <c r="AT1101" s="225" t="s">
        <v>75</v>
      </c>
      <c r="AU1101" s="225" t="s">
        <v>83</v>
      </c>
      <c r="AY1101" s="224" t="s">
        <v>203</v>
      </c>
      <c r="BK1101" s="226">
        <f>SUM(BK1102:BK1159)</f>
        <v>0</v>
      </c>
    </row>
    <row r="1102" s="2" customFormat="1" ht="24.15" customHeight="1">
      <c r="A1102" s="39"/>
      <c r="B1102" s="40"/>
      <c r="C1102" s="229" t="s">
        <v>3362</v>
      </c>
      <c r="D1102" s="229" t="s">
        <v>205</v>
      </c>
      <c r="E1102" s="230" t="s">
        <v>3363</v>
      </c>
      <c r="F1102" s="231" t="s">
        <v>3364</v>
      </c>
      <c r="G1102" s="232" t="s">
        <v>213</v>
      </c>
      <c r="H1102" s="233">
        <v>45</v>
      </c>
      <c r="I1102" s="234"/>
      <c r="J1102" s="235">
        <f>ROUND(I1102*H1102,2)</f>
        <v>0</v>
      </c>
      <c r="K1102" s="236"/>
      <c r="L1102" s="45"/>
      <c r="M1102" s="237" t="s">
        <v>1</v>
      </c>
      <c r="N1102" s="238" t="s">
        <v>41</v>
      </c>
      <c r="O1102" s="92"/>
      <c r="P1102" s="239">
        <f>O1102*H1102</f>
        <v>0</v>
      </c>
      <c r="Q1102" s="239">
        <v>6.0000000000000002E-05</v>
      </c>
      <c r="R1102" s="239">
        <f>Q1102*H1102</f>
        <v>0.0027000000000000001</v>
      </c>
      <c r="S1102" s="239">
        <v>0</v>
      </c>
      <c r="T1102" s="240">
        <f>S1102*H1102</f>
        <v>0</v>
      </c>
      <c r="U1102" s="39"/>
      <c r="V1102" s="39"/>
      <c r="W1102" s="39"/>
      <c r="X1102" s="39"/>
      <c r="Y1102" s="39"/>
      <c r="Z1102" s="39"/>
      <c r="AA1102" s="39"/>
      <c r="AB1102" s="39"/>
      <c r="AC1102" s="39"/>
      <c r="AD1102" s="39"/>
      <c r="AE1102" s="39"/>
      <c r="AR1102" s="241" t="s">
        <v>277</v>
      </c>
      <c r="AT1102" s="241" t="s">
        <v>205</v>
      </c>
      <c r="AU1102" s="241" t="s">
        <v>85</v>
      </c>
      <c r="AY1102" s="18" t="s">
        <v>203</v>
      </c>
      <c r="BE1102" s="242">
        <f>IF(N1102="základní",J1102,0)</f>
        <v>0</v>
      </c>
      <c r="BF1102" s="242">
        <f>IF(N1102="snížená",J1102,0)</f>
        <v>0</v>
      </c>
      <c r="BG1102" s="242">
        <f>IF(N1102="zákl. přenesená",J1102,0)</f>
        <v>0</v>
      </c>
      <c r="BH1102" s="242">
        <f>IF(N1102="sníž. přenesená",J1102,0)</f>
        <v>0</v>
      </c>
      <c r="BI1102" s="242">
        <f>IF(N1102="nulová",J1102,0)</f>
        <v>0</v>
      </c>
      <c r="BJ1102" s="18" t="s">
        <v>83</v>
      </c>
      <c r="BK1102" s="242">
        <f>ROUND(I1102*H1102,2)</f>
        <v>0</v>
      </c>
      <c r="BL1102" s="18" t="s">
        <v>277</v>
      </c>
      <c r="BM1102" s="241" t="s">
        <v>3365</v>
      </c>
    </row>
    <row r="1103" s="14" customFormat="1">
      <c r="A1103" s="14"/>
      <c r="B1103" s="254"/>
      <c r="C1103" s="255"/>
      <c r="D1103" s="245" t="s">
        <v>243</v>
      </c>
      <c r="E1103" s="256" t="s">
        <v>1</v>
      </c>
      <c r="F1103" s="257" t="s">
        <v>3366</v>
      </c>
      <c r="G1103" s="255"/>
      <c r="H1103" s="258">
        <v>45</v>
      </c>
      <c r="I1103" s="259"/>
      <c r="J1103" s="255"/>
      <c r="K1103" s="255"/>
      <c r="L1103" s="260"/>
      <c r="M1103" s="261"/>
      <c r="N1103" s="262"/>
      <c r="O1103" s="262"/>
      <c r="P1103" s="262"/>
      <c r="Q1103" s="262"/>
      <c r="R1103" s="262"/>
      <c r="S1103" s="262"/>
      <c r="T1103" s="263"/>
      <c r="U1103" s="14"/>
      <c r="V1103" s="14"/>
      <c r="W1103" s="14"/>
      <c r="X1103" s="14"/>
      <c r="Y1103" s="14"/>
      <c r="Z1103" s="14"/>
      <c r="AA1103" s="14"/>
      <c r="AB1103" s="14"/>
      <c r="AC1103" s="14"/>
      <c r="AD1103" s="14"/>
      <c r="AE1103" s="14"/>
      <c r="AT1103" s="264" t="s">
        <v>243</v>
      </c>
      <c r="AU1103" s="264" t="s">
        <v>85</v>
      </c>
      <c r="AV1103" s="14" t="s">
        <v>85</v>
      </c>
      <c r="AW1103" s="14" t="s">
        <v>32</v>
      </c>
      <c r="AX1103" s="14" t="s">
        <v>76</v>
      </c>
      <c r="AY1103" s="264" t="s">
        <v>203</v>
      </c>
    </row>
    <row r="1104" s="15" customFormat="1">
      <c r="A1104" s="15"/>
      <c r="B1104" s="265"/>
      <c r="C1104" s="266"/>
      <c r="D1104" s="245" t="s">
        <v>243</v>
      </c>
      <c r="E1104" s="267" t="s">
        <v>1</v>
      </c>
      <c r="F1104" s="268" t="s">
        <v>247</v>
      </c>
      <c r="G1104" s="266"/>
      <c r="H1104" s="269">
        <v>45</v>
      </c>
      <c r="I1104" s="270"/>
      <c r="J1104" s="266"/>
      <c r="K1104" s="266"/>
      <c r="L1104" s="271"/>
      <c r="M1104" s="272"/>
      <c r="N1104" s="273"/>
      <c r="O1104" s="273"/>
      <c r="P1104" s="273"/>
      <c r="Q1104" s="273"/>
      <c r="R1104" s="273"/>
      <c r="S1104" s="273"/>
      <c r="T1104" s="274"/>
      <c r="U1104" s="15"/>
      <c r="V1104" s="15"/>
      <c r="W1104" s="15"/>
      <c r="X1104" s="15"/>
      <c r="Y1104" s="15"/>
      <c r="Z1104" s="15"/>
      <c r="AA1104" s="15"/>
      <c r="AB1104" s="15"/>
      <c r="AC1104" s="15"/>
      <c r="AD1104" s="15"/>
      <c r="AE1104" s="15"/>
      <c r="AT1104" s="275" t="s">
        <v>243</v>
      </c>
      <c r="AU1104" s="275" t="s">
        <v>85</v>
      </c>
      <c r="AV1104" s="15" t="s">
        <v>209</v>
      </c>
      <c r="AW1104" s="15" t="s">
        <v>32</v>
      </c>
      <c r="AX1104" s="15" t="s">
        <v>83</v>
      </c>
      <c r="AY1104" s="275" t="s">
        <v>203</v>
      </c>
    </row>
    <row r="1105" s="2" customFormat="1" ht="24.15" customHeight="1">
      <c r="A1105" s="39"/>
      <c r="B1105" s="40"/>
      <c r="C1105" s="229" t="s">
        <v>2058</v>
      </c>
      <c r="D1105" s="229" t="s">
        <v>205</v>
      </c>
      <c r="E1105" s="230" t="s">
        <v>3367</v>
      </c>
      <c r="F1105" s="231" t="s">
        <v>3368</v>
      </c>
      <c r="G1105" s="232" t="s">
        <v>213</v>
      </c>
      <c r="H1105" s="233">
        <v>45</v>
      </c>
      <c r="I1105" s="234"/>
      <c r="J1105" s="235">
        <f>ROUND(I1105*H1105,2)</f>
        <v>0</v>
      </c>
      <c r="K1105" s="236"/>
      <c r="L1105" s="45"/>
      <c r="M1105" s="237" t="s">
        <v>1</v>
      </c>
      <c r="N1105" s="238" t="s">
        <v>41</v>
      </c>
      <c r="O1105" s="92"/>
      <c r="P1105" s="239">
        <f>O1105*H1105</f>
        <v>0</v>
      </c>
      <c r="Q1105" s="239">
        <v>2.0000000000000002E-05</v>
      </c>
      <c r="R1105" s="239">
        <f>Q1105*H1105</f>
        <v>0.00090000000000000008</v>
      </c>
      <c r="S1105" s="239">
        <v>0</v>
      </c>
      <c r="T1105" s="240">
        <f>S1105*H1105</f>
        <v>0</v>
      </c>
      <c r="U1105" s="39"/>
      <c r="V1105" s="39"/>
      <c r="W1105" s="39"/>
      <c r="X1105" s="39"/>
      <c r="Y1105" s="39"/>
      <c r="Z1105" s="39"/>
      <c r="AA1105" s="39"/>
      <c r="AB1105" s="39"/>
      <c r="AC1105" s="39"/>
      <c r="AD1105" s="39"/>
      <c r="AE1105" s="39"/>
      <c r="AR1105" s="241" t="s">
        <v>277</v>
      </c>
      <c r="AT1105" s="241" t="s">
        <v>205</v>
      </c>
      <c r="AU1105" s="241" t="s">
        <v>85</v>
      </c>
      <c r="AY1105" s="18" t="s">
        <v>203</v>
      </c>
      <c r="BE1105" s="242">
        <f>IF(N1105="základní",J1105,0)</f>
        <v>0</v>
      </c>
      <c r="BF1105" s="242">
        <f>IF(N1105="snížená",J1105,0)</f>
        <v>0</v>
      </c>
      <c r="BG1105" s="242">
        <f>IF(N1105="zákl. přenesená",J1105,0)</f>
        <v>0</v>
      </c>
      <c r="BH1105" s="242">
        <f>IF(N1105="sníž. přenesená",J1105,0)</f>
        <v>0</v>
      </c>
      <c r="BI1105" s="242">
        <f>IF(N1105="nulová",J1105,0)</f>
        <v>0</v>
      </c>
      <c r="BJ1105" s="18" t="s">
        <v>83</v>
      </c>
      <c r="BK1105" s="242">
        <f>ROUND(I1105*H1105,2)</f>
        <v>0</v>
      </c>
      <c r="BL1105" s="18" t="s">
        <v>277</v>
      </c>
      <c r="BM1105" s="241" t="s">
        <v>3369</v>
      </c>
    </row>
    <row r="1106" s="2" customFormat="1" ht="24.15" customHeight="1">
      <c r="A1106" s="39"/>
      <c r="B1106" s="40"/>
      <c r="C1106" s="229" t="s">
        <v>3370</v>
      </c>
      <c r="D1106" s="229" t="s">
        <v>205</v>
      </c>
      <c r="E1106" s="230" t="s">
        <v>3371</v>
      </c>
      <c r="F1106" s="231" t="s">
        <v>3372</v>
      </c>
      <c r="G1106" s="232" t="s">
        <v>213</v>
      </c>
      <c r="H1106" s="233">
        <v>45</v>
      </c>
      <c r="I1106" s="234"/>
      <c r="J1106" s="235">
        <f>ROUND(I1106*H1106,2)</f>
        <v>0</v>
      </c>
      <c r="K1106" s="236"/>
      <c r="L1106" s="45"/>
      <c r="M1106" s="237" t="s">
        <v>1</v>
      </c>
      <c r="N1106" s="238" t="s">
        <v>41</v>
      </c>
      <c r="O1106" s="92"/>
      <c r="P1106" s="239">
        <f>O1106*H1106</f>
        <v>0</v>
      </c>
      <c r="Q1106" s="239">
        <v>0.00013999999999999999</v>
      </c>
      <c r="R1106" s="239">
        <f>Q1106*H1106</f>
        <v>0.0062999999999999992</v>
      </c>
      <c r="S1106" s="239">
        <v>0</v>
      </c>
      <c r="T1106" s="240">
        <f>S1106*H1106</f>
        <v>0</v>
      </c>
      <c r="U1106" s="39"/>
      <c r="V1106" s="39"/>
      <c r="W1106" s="39"/>
      <c r="X1106" s="39"/>
      <c r="Y1106" s="39"/>
      <c r="Z1106" s="39"/>
      <c r="AA1106" s="39"/>
      <c r="AB1106" s="39"/>
      <c r="AC1106" s="39"/>
      <c r="AD1106" s="39"/>
      <c r="AE1106" s="39"/>
      <c r="AR1106" s="241" t="s">
        <v>277</v>
      </c>
      <c r="AT1106" s="241" t="s">
        <v>205</v>
      </c>
      <c r="AU1106" s="241" t="s">
        <v>85</v>
      </c>
      <c r="AY1106" s="18" t="s">
        <v>203</v>
      </c>
      <c r="BE1106" s="242">
        <f>IF(N1106="základní",J1106,0)</f>
        <v>0</v>
      </c>
      <c r="BF1106" s="242">
        <f>IF(N1106="snížená",J1106,0)</f>
        <v>0</v>
      </c>
      <c r="BG1106" s="242">
        <f>IF(N1106="zákl. přenesená",J1106,0)</f>
        <v>0</v>
      </c>
      <c r="BH1106" s="242">
        <f>IF(N1106="sníž. přenesená",J1106,0)</f>
        <v>0</v>
      </c>
      <c r="BI1106" s="242">
        <f>IF(N1106="nulová",J1106,0)</f>
        <v>0</v>
      </c>
      <c r="BJ1106" s="18" t="s">
        <v>83</v>
      </c>
      <c r="BK1106" s="242">
        <f>ROUND(I1106*H1106,2)</f>
        <v>0</v>
      </c>
      <c r="BL1106" s="18" t="s">
        <v>277</v>
      </c>
      <c r="BM1106" s="241" t="s">
        <v>3373</v>
      </c>
    </row>
    <row r="1107" s="2" customFormat="1" ht="24.15" customHeight="1">
      <c r="A1107" s="39"/>
      <c r="B1107" s="40"/>
      <c r="C1107" s="229" t="s">
        <v>2061</v>
      </c>
      <c r="D1107" s="229" t="s">
        <v>205</v>
      </c>
      <c r="E1107" s="230" t="s">
        <v>3374</v>
      </c>
      <c r="F1107" s="231" t="s">
        <v>3375</v>
      </c>
      <c r="G1107" s="232" t="s">
        <v>213</v>
      </c>
      <c r="H1107" s="233">
        <v>90</v>
      </c>
      <c r="I1107" s="234"/>
      <c r="J1107" s="235">
        <f>ROUND(I1107*H1107,2)</f>
        <v>0</v>
      </c>
      <c r="K1107" s="236"/>
      <c r="L1107" s="45"/>
      <c r="M1107" s="237" t="s">
        <v>1</v>
      </c>
      <c r="N1107" s="238" t="s">
        <v>41</v>
      </c>
      <c r="O1107" s="92"/>
      <c r="P1107" s="239">
        <f>O1107*H1107</f>
        <v>0</v>
      </c>
      <c r="Q1107" s="239">
        <v>0.00017000000000000001</v>
      </c>
      <c r="R1107" s="239">
        <f>Q1107*H1107</f>
        <v>0.015300000000000001</v>
      </c>
      <c r="S1107" s="239">
        <v>0</v>
      </c>
      <c r="T1107" s="240">
        <f>S1107*H1107</f>
        <v>0</v>
      </c>
      <c r="U1107" s="39"/>
      <c r="V1107" s="39"/>
      <c r="W1107" s="39"/>
      <c r="X1107" s="39"/>
      <c r="Y1107" s="39"/>
      <c r="Z1107" s="39"/>
      <c r="AA1107" s="39"/>
      <c r="AB1107" s="39"/>
      <c r="AC1107" s="39"/>
      <c r="AD1107" s="39"/>
      <c r="AE1107" s="39"/>
      <c r="AR1107" s="241" t="s">
        <v>277</v>
      </c>
      <c r="AT1107" s="241" t="s">
        <v>205</v>
      </c>
      <c r="AU1107" s="241" t="s">
        <v>85</v>
      </c>
      <c r="AY1107" s="18" t="s">
        <v>203</v>
      </c>
      <c r="BE1107" s="242">
        <f>IF(N1107="základní",J1107,0)</f>
        <v>0</v>
      </c>
      <c r="BF1107" s="242">
        <f>IF(N1107="snížená",J1107,0)</f>
        <v>0</v>
      </c>
      <c r="BG1107" s="242">
        <f>IF(N1107="zákl. přenesená",J1107,0)</f>
        <v>0</v>
      </c>
      <c r="BH1107" s="242">
        <f>IF(N1107="sníž. přenesená",J1107,0)</f>
        <v>0</v>
      </c>
      <c r="BI1107" s="242">
        <f>IF(N1107="nulová",J1107,0)</f>
        <v>0</v>
      </c>
      <c r="BJ1107" s="18" t="s">
        <v>83</v>
      </c>
      <c r="BK1107" s="242">
        <f>ROUND(I1107*H1107,2)</f>
        <v>0</v>
      </c>
      <c r="BL1107" s="18" t="s">
        <v>277</v>
      </c>
      <c r="BM1107" s="241" t="s">
        <v>3376</v>
      </c>
    </row>
    <row r="1108" s="14" customFormat="1">
      <c r="A1108" s="14"/>
      <c r="B1108" s="254"/>
      <c r="C1108" s="255"/>
      <c r="D1108" s="245" t="s">
        <v>243</v>
      </c>
      <c r="E1108" s="256" t="s">
        <v>1</v>
      </c>
      <c r="F1108" s="257" t="s">
        <v>3377</v>
      </c>
      <c r="G1108" s="255"/>
      <c r="H1108" s="258">
        <v>90</v>
      </c>
      <c r="I1108" s="259"/>
      <c r="J1108" s="255"/>
      <c r="K1108" s="255"/>
      <c r="L1108" s="260"/>
      <c r="M1108" s="261"/>
      <c r="N1108" s="262"/>
      <c r="O1108" s="262"/>
      <c r="P1108" s="262"/>
      <c r="Q1108" s="262"/>
      <c r="R1108" s="262"/>
      <c r="S1108" s="262"/>
      <c r="T1108" s="263"/>
      <c r="U1108" s="14"/>
      <c r="V1108" s="14"/>
      <c r="W1108" s="14"/>
      <c r="X1108" s="14"/>
      <c r="Y1108" s="14"/>
      <c r="Z1108" s="14"/>
      <c r="AA1108" s="14"/>
      <c r="AB1108" s="14"/>
      <c r="AC1108" s="14"/>
      <c r="AD1108" s="14"/>
      <c r="AE1108" s="14"/>
      <c r="AT1108" s="264" t="s">
        <v>243</v>
      </c>
      <c r="AU1108" s="264" t="s">
        <v>85</v>
      </c>
      <c r="AV1108" s="14" t="s">
        <v>85</v>
      </c>
      <c r="AW1108" s="14" t="s">
        <v>32</v>
      </c>
      <c r="AX1108" s="14" t="s">
        <v>76</v>
      </c>
      <c r="AY1108" s="264" t="s">
        <v>203</v>
      </c>
    </row>
    <row r="1109" s="15" customFormat="1">
      <c r="A1109" s="15"/>
      <c r="B1109" s="265"/>
      <c r="C1109" s="266"/>
      <c r="D1109" s="245" t="s">
        <v>243</v>
      </c>
      <c r="E1109" s="267" t="s">
        <v>1</v>
      </c>
      <c r="F1109" s="268" t="s">
        <v>247</v>
      </c>
      <c r="G1109" s="266"/>
      <c r="H1109" s="269">
        <v>90</v>
      </c>
      <c r="I1109" s="270"/>
      <c r="J1109" s="266"/>
      <c r="K1109" s="266"/>
      <c r="L1109" s="271"/>
      <c r="M1109" s="272"/>
      <c r="N1109" s="273"/>
      <c r="O1109" s="273"/>
      <c r="P1109" s="273"/>
      <c r="Q1109" s="273"/>
      <c r="R1109" s="273"/>
      <c r="S1109" s="273"/>
      <c r="T1109" s="274"/>
      <c r="U1109" s="15"/>
      <c r="V1109" s="15"/>
      <c r="W1109" s="15"/>
      <c r="X1109" s="15"/>
      <c r="Y1109" s="15"/>
      <c r="Z1109" s="15"/>
      <c r="AA1109" s="15"/>
      <c r="AB1109" s="15"/>
      <c r="AC1109" s="15"/>
      <c r="AD1109" s="15"/>
      <c r="AE1109" s="15"/>
      <c r="AT1109" s="275" t="s">
        <v>243</v>
      </c>
      <c r="AU1109" s="275" t="s">
        <v>85</v>
      </c>
      <c r="AV1109" s="15" t="s">
        <v>209</v>
      </c>
      <c r="AW1109" s="15" t="s">
        <v>32</v>
      </c>
      <c r="AX1109" s="15" t="s">
        <v>83</v>
      </c>
      <c r="AY1109" s="275" t="s">
        <v>203</v>
      </c>
    </row>
    <row r="1110" s="2" customFormat="1" ht="24.15" customHeight="1">
      <c r="A1110" s="39"/>
      <c r="B1110" s="40"/>
      <c r="C1110" s="229" t="s">
        <v>3378</v>
      </c>
      <c r="D1110" s="229" t="s">
        <v>205</v>
      </c>
      <c r="E1110" s="230" t="s">
        <v>1277</v>
      </c>
      <c r="F1110" s="231" t="s">
        <v>1278</v>
      </c>
      <c r="G1110" s="232" t="s">
        <v>213</v>
      </c>
      <c r="H1110" s="233">
        <v>854.74800000000005</v>
      </c>
      <c r="I1110" s="234"/>
      <c r="J1110" s="235">
        <f>ROUND(I1110*H1110,2)</f>
        <v>0</v>
      </c>
      <c r="K1110" s="236"/>
      <c r="L1110" s="45"/>
      <c r="M1110" s="237" t="s">
        <v>1</v>
      </c>
      <c r="N1110" s="238" t="s">
        <v>41</v>
      </c>
      <c r="O1110" s="92"/>
      <c r="P1110" s="239">
        <f>O1110*H1110</f>
        <v>0</v>
      </c>
      <c r="Q1110" s="239">
        <v>0.00013999999999999999</v>
      </c>
      <c r="R1110" s="239">
        <f>Q1110*H1110</f>
        <v>0.11966472</v>
      </c>
      <c r="S1110" s="239">
        <v>0</v>
      </c>
      <c r="T1110" s="240">
        <f>S1110*H1110</f>
        <v>0</v>
      </c>
      <c r="U1110" s="39"/>
      <c r="V1110" s="39"/>
      <c r="W1110" s="39"/>
      <c r="X1110" s="39"/>
      <c r="Y1110" s="39"/>
      <c r="Z1110" s="39"/>
      <c r="AA1110" s="39"/>
      <c r="AB1110" s="39"/>
      <c r="AC1110" s="39"/>
      <c r="AD1110" s="39"/>
      <c r="AE1110" s="39"/>
      <c r="AR1110" s="241" t="s">
        <v>277</v>
      </c>
      <c r="AT1110" s="241" t="s">
        <v>205</v>
      </c>
      <c r="AU1110" s="241" t="s">
        <v>85</v>
      </c>
      <c r="AY1110" s="18" t="s">
        <v>203</v>
      </c>
      <c r="BE1110" s="242">
        <f>IF(N1110="základní",J1110,0)</f>
        <v>0</v>
      </c>
      <c r="BF1110" s="242">
        <f>IF(N1110="snížená",J1110,0)</f>
        <v>0</v>
      </c>
      <c r="BG1110" s="242">
        <f>IF(N1110="zákl. přenesená",J1110,0)</f>
        <v>0</v>
      </c>
      <c r="BH1110" s="242">
        <f>IF(N1110="sníž. přenesená",J1110,0)</f>
        <v>0</v>
      </c>
      <c r="BI1110" s="242">
        <f>IF(N1110="nulová",J1110,0)</f>
        <v>0</v>
      </c>
      <c r="BJ1110" s="18" t="s">
        <v>83</v>
      </c>
      <c r="BK1110" s="242">
        <f>ROUND(I1110*H1110,2)</f>
        <v>0</v>
      </c>
      <c r="BL1110" s="18" t="s">
        <v>277</v>
      </c>
      <c r="BM1110" s="241" t="s">
        <v>1279</v>
      </c>
    </row>
    <row r="1111" s="2" customFormat="1">
      <c r="A1111" s="39"/>
      <c r="B1111" s="40"/>
      <c r="C1111" s="41"/>
      <c r="D1111" s="245" t="s">
        <v>474</v>
      </c>
      <c r="E1111" s="41"/>
      <c r="F1111" s="276" t="s">
        <v>1280</v>
      </c>
      <c r="G1111" s="41"/>
      <c r="H1111" s="41"/>
      <c r="I1111" s="277"/>
      <c r="J1111" s="41"/>
      <c r="K1111" s="41"/>
      <c r="L1111" s="45"/>
      <c r="M1111" s="278"/>
      <c r="N1111" s="279"/>
      <c r="O1111" s="92"/>
      <c r="P1111" s="92"/>
      <c r="Q1111" s="92"/>
      <c r="R1111" s="92"/>
      <c r="S1111" s="92"/>
      <c r="T1111" s="93"/>
      <c r="U1111" s="39"/>
      <c r="V1111" s="39"/>
      <c r="W1111" s="39"/>
      <c r="X1111" s="39"/>
      <c r="Y1111" s="39"/>
      <c r="Z1111" s="39"/>
      <c r="AA1111" s="39"/>
      <c r="AB1111" s="39"/>
      <c r="AC1111" s="39"/>
      <c r="AD1111" s="39"/>
      <c r="AE1111" s="39"/>
      <c r="AT1111" s="18" t="s">
        <v>474</v>
      </c>
      <c r="AU1111" s="18" t="s">
        <v>85</v>
      </c>
    </row>
    <row r="1112" s="14" customFormat="1">
      <c r="A1112" s="14"/>
      <c r="B1112" s="254"/>
      <c r="C1112" s="255"/>
      <c r="D1112" s="245" t="s">
        <v>243</v>
      </c>
      <c r="E1112" s="256" t="s">
        <v>1</v>
      </c>
      <c r="F1112" s="257" t="s">
        <v>1281</v>
      </c>
      <c r="G1112" s="255"/>
      <c r="H1112" s="258">
        <v>854.74800000000005</v>
      </c>
      <c r="I1112" s="259"/>
      <c r="J1112" s="255"/>
      <c r="K1112" s="255"/>
      <c r="L1112" s="260"/>
      <c r="M1112" s="261"/>
      <c r="N1112" s="262"/>
      <c r="O1112" s="262"/>
      <c r="P1112" s="262"/>
      <c r="Q1112" s="262"/>
      <c r="R1112" s="262"/>
      <c r="S1112" s="262"/>
      <c r="T1112" s="263"/>
      <c r="U1112" s="14"/>
      <c r="V1112" s="14"/>
      <c r="W1112" s="14"/>
      <c r="X1112" s="14"/>
      <c r="Y1112" s="14"/>
      <c r="Z1112" s="14"/>
      <c r="AA1112" s="14"/>
      <c r="AB1112" s="14"/>
      <c r="AC1112" s="14"/>
      <c r="AD1112" s="14"/>
      <c r="AE1112" s="14"/>
      <c r="AT1112" s="264" t="s">
        <v>243</v>
      </c>
      <c r="AU1112" s="264" t="s">
        <v>85</v>
      </c>
      <c r="AV1112" s="14" t="s">
        <v>85</v>
      </c>
      <c r="AW1112" s="14" t="s">
        <v>32</v>
      </c>
      <c r="AX1112" s="14" t="s">
        <v>76</v>
      </c>
      <c r="AY1112" s="264" t="s">
        <v>203</v>
      </c>
    </row>
    <row r="1113" s="15" customFormat="1">
      <c r="A1113" s="15"/>
      <c r="B1113" s="265"/>
      <c r="C1113" s="266"/>
      <c r="D1113" s="245" t="s">
        <v>243</v>
      </c>
      <c r="E1113" s="267" t="s">
        <v>1</v>
      </c>
      <c r="F1113" s="268" t="s">
        <v>247</v>
      </c>
      <c r="G1113" s="266"/>
      <c r="H1113" s="269">
        <v>854.74800000000005</v>
      </c>
      <c r="I1113" s="270"/>
      <c r="J1113" s="266"/>
      <c r="K1113" s="266"/>
      <c r="L1113" s="271"/>
      <c r="M1113" s="272"/>
      <c r="N1113" s="273"/>
      <c r="O1113" s="273"/>
      <c r="P1113" s="273"/>
      <c r="Q1113" s="273"/>
      <c r="R1113" s="273"/>
      <c r="S1113" s="273"/>
      <c r="T1113" s="274"/>
      <c r="U1113" s="15"/>
      <c r="V1113" s="15"/>
      <c r="W1113" s="15"/>
      <c r="X1113" s="15"/>
      <c r="Y1113" s="15"/>
      <c r="Z1113" s="15"/>
      <c r="AA1113" s="15"/>
      <c r="AB1113" s="15"/>
      <c r="AC1113" s="15"/>
      <c r="AD1113" s="15"/>
      <c r="AE1113" s="15"/>
      <c r="AT1113" s="275" t="s">
        <v>243</v>
      </c>
      <c r="AU1113" s="275" t="s">
        <v>85</v>
      </c>
      <c r="AV1113" s="15" t="s">
        <v>209</v>
      </c>
      <c r="AW1113" s="15" t="s">
        <v>32</v>
      </c>
      <c r="AX1113" s="15" t="s">
        <v>83</v>
      </c>
      <c r="AY1113" s="275" t="s">
        <v>203</v>
      </c>
    </row>
    <row r="1114" s="2" customFormat="1" ht="16.5" customHeight="1">
      <c r="A1114" s="39"/>
      <c r="B1114" s="40"/>
      <c r="C1114" s="229" t="s">
        <v>2064</v>
      </c>
      <c r="D1114" s="229" t="s">
        <v>205</v>
      </c>
      <c r="E1114" s="230" t="s">
        <v>1283</v>
      </c>
      <c r="F1114" s="231" t="s">
        <v>1284</v>
      </c>
      <c r="G1114" s="232" t="s">
        <v>213</v>
      </c>
      <c r="H1114" s="233">
        <v>1025.115</v>
      </c>
      <c r="I1114" s="234"/>
      <c r="J1114" s="235">
        <f>ROUND(I1114*H1114,2)</f>
        <v>0</v>
      </c>
      <c r="K1114" s="236"/>
      <c r="L1114" s="45"/>
      <c r="M1114" s="237" t="s">
        <v>1</v>
      </c>
      <c r="N1114" s="238" t="s">
        <v>41</v>
      </c>
      <c r="O1114" s="92"/>
      <c r="P1114" s="239">
        <f>O1114*H1114</f>
        <v>0</v>
      </c>
      <c r="Q1114" s="239">
        <v>0.00018000000000000001</v>
      </c>
      <c r="R1114" s="239">
        <f>Q1114*H1114</f>
        <v>0.18452070000000001</v>
      </c>
      <c r="S1114" s="239">
        <v>0</v>
      </c>
      <c r="T1114" s="240">
        <f>S1114*H1114</f>
        <v>0</v>
      </c>
      <c r="U1114" s="39"/>
      <c r="V1114" s="39"/>
      <c r="W1114" s="39"/>
      <c r="X1114" s="39"/>
      <c r="Y1114" s="39"/>
      <c r="Z1114" s="39"/>
      <c r="AA1114" s="39"/>
      <c r="AB1114" s="39"/>
      <c r="AC1114" s="39"/>
      <c r="AD1114" s="39"/>
      <c r="AE1114" s="39"/>
      <c r="AR1114" s="241" t="s">
        <v>277</v>
      </c>
      <c r="AT1114" s="241" t="s">
        <v>205</v>
      </c>
      <c r="AU1114" s="241" t="s">
        <v>85</v>
      </c>
      <c r="AY1114" s="18" t="s">
        <v>203</v>
      </c>
      <c r="BE1114" s="242">
        <f>IF(N1114="základní",J1114,0)</f>
        <v>0</v>
      </c>
      <c r="BF1114" s="242">
        <f>IF(N1114="snížená",J1114,0)</f>
        <v>0</v>
      </c>
      <c r="BG1114" s="242">
        <f>IF(N1114="zákl. přenesená",J1114,0)</f>
        <v>0</v>
      </c>
      <c r="BH1114" s="242">
        <f>IF(N1114="sníž. přenesená",J1114,0)</f>
        <v>0</v>
      </c>
      <c r="BI1114" s="242">
        <f>IF(N1114="nulová",J1114,0)</f>
        <v>0</v>
      </c>
      <c r="BJ1114" s="18" t="s">
        <v>83</v>
      </c>
      <c r="BK1114" s="242">
        <f>ROUND(I1114*H1114,2)</f>
        <v>0</v>
      </c>
      <c r="BL1114" s="18" t="s">
        <v>277</v>
      </c>
      <c r="BM1114" s="241" t="s">
        <v>1285</v>
      </c>
    </row>
    <row r="1115" s="2" customFormat="1">
      <c r="A1115" s="39"/>
      <c r="B1115" s="40"/>
      <c r="C1115" s="41"/>
      <c r="D1115" s="245" t="s">
        <v>474</v>
      </c>
      <c r="E1115" s="41"/>
      <c r="F1115" s="276" t="s">
        <v>1280</v>
      </c>
      <c r="G1115" s="41"/>
      <c r="H1115" s="41"/>
      <c r="I1115" s="277"/>
      <c r="J1115" s="41"/>
      <c r="K1115" s="41"/>
      <c r="L1115" s="45"/>
      <c r="M1115" s="278"/>
      <c r="N1115" s="279"/>
      <c r="O1115" s="92"/>
      <c r="P1115" s="92"/>
      <c r="Q1115" s="92"/>
      <c r="R1115" s="92"/>
      <c r="S1115" s="92"/>
      <c r="T1115" s="93"/>
      <c r="U1115" s="39"/>
      <c r="V1115" s="39"/>
      <c r="W1115" s="39"/>
      <c r="X1115" s="39"/>
      <c r="Y1115" s="39"/>
      <c r="Z1115" s="39"/>
      <c r="AA1115" s="39"/>
      <c r="AB1115" s="39"/>
      <c r="AC1115" s="39"/>
      <c r="AD1115" s="39"/>
      <c r="AE1115" s="39"/>
      <c r="AT1115" s="18" t="s">
        <v>474</v>
      </c>
      <c r="AU1115" s="18" t="s">
        <v>85</v>
      </c>
    </row>
    <row r="1116" s="14" customFormat="1">
      <c r="A1116" s="14"/>
      <c r="B1116" s="254"/>
      <c r="C1116" s="255"/>
      <c r="D1116" s="245" t="s">
        <v>243</v>
      </c>
      <c r="E1116" s="256" t="s">
        <v>1</v>
      </c>
      <c r="F1116" s="257" t="s">
        <v>1286</v>
      </c>
      <c r="G1116" s="255"/>
      <c r="H1116" s="258">
        <v>1025.115</v>
      </c>
      <c r="I1116" s="259"/>
      <c r="J1116" s="255"/>
      <c r="K1116" s="255"/>
      <c r="L1116" s="260"/>
      <c r="M1116" s="261"/>
      <c r="N1116" s="262"/>
      <c r="O1116" s="262"/>
      <c r="P1116" s="262"/>
      <c r="Q1116" s="262"/>
      <c r="R1116" s="262"/>
      <c r="S1116" s="262"/>
      <c r="T1116" s="263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T1116" s="264" t="s">
        <v>243</v>
      </c>
      <c r="AU1116" s="264" t="s">
        <v>85</v>
      </c>
      <c r="AV1116" s="14" t="s">
        <v>85</v>
      </c>
      <c r="AW1116" s="14" t="s">
        <v>32</v>
      </c>
      <c r="AX1116" s="14" t="s">
        <v>76</v>
      </c>
      <c r="AY1116" s="264" t="s">
        <v>203</v>
      </c>
    </row>
    <row r="1117" s="15" customFormat="1">
      <c r="A1117" s="15"/>
      <c r="B1117" s="265"/>
      <c r="C1117" s="266"/>
      <c r="D1117" s="245" t="s">
        <v>243</v>
      </c>
      <c r="E1117" s="267" t="s">
        <v>1</v>
      </c>
      <c r="F1117" s="268" t="s">
        <v>247</v>
      </c>
      <c r="G1117" s="266"/>
      <c r="H1117" s="269">
        <v>1025.115</v>
      </c>
      <c r="I1117" s="270"/>
      <c r="J1117" s="266"/>
      <c r="K1117" s="266"/>
      <c r="L1117" s="271"/>
      <c r="M1117" s="272"/>
      <c r="N1117" s="273"/>
      <c r="O1117" s="273"/>
      <c r="P1117" s="273"/>
      <c r="Q1117" s="273"/>
      <c r="R1117" s="273"/>
      <c r="S1117" s="273"/>
      <c r="T1117" s="274"/>
      <c r="U1117" s="15"/>
      <c r="V1117" s="15"/>
      <c r="W1117" s="15"/>
      <c r="X1117" s="15"/>
      <c r="Y1117" s="15"/>
      <c r="Z1117" s="15"/>
      <c r="AA1117" s="15"/>
      <c r="AB1117" s="15"/>
      <c r="AC1117" s="15"/>
      <c r="AD1117" s="15"/>
      <c r="AE1117" s="15"/>
      <c r="AT1117" s="275" t="s">
        <v>243</v>
      </c>
      <c r="AU1117" s="275" t="s">
        <v>85</v>
      </c>
      <c r="AV1117" s="15" t="s">
        <v>209</v>
      </c>
      <c r="AW1117" s="15" t="s">
        <v>32</v>
      </c>
      <c r="AX1117" s="15" t="s">
        <v>83</v>
      </c>
      <c r="AY1117" s="275" t="s">
        <v>203</v>
      </c>
    </row>
    <row r="1118" s="2" customFormat="1" ht="24.15" customHeight="1">
      <c r="A1118" s="39"/>
      <c r="B1118" s="40"/>
      <c r="C1118" s="229" t="s">
        <v>3379</v>
      </c>
      <c r="D1118" s="229" t="s">
        <v>205</v>
      </c>
      <c r="E1118" s="230" t="s">
        <v>1288</v>
      </c>
      <c r="F1118" s="231" t="s">
        <v>1289</v>
      </c>
      <c r="G1118" s="232" t="s">
        <v>213</v>
      </c>
      <c r="H1118" s="233">
        <v>129.17599999999999</v>
      </c>
      <c r="I1118" s="234"/>
      <c r="J1118" s="235">
        <f>ROUND(I1118*H1118,2)</f>
        <v>0</v>
      </c>
      <c r="K1118" s="236"/>
      <c r="L1118" s="45"/>
      <c r="M1118" s="237" t="s">
        <v>1</v>
      </c>
      <c r="N1118" s="238" t="s">
        <v>41</v>
      </c>
      <c r="O1118" s="92"/>
      <c r="P1118" s="239">
        <f>O1118*H1118</f>
        <v>0</v>
      </c>
      <c r="Q1118" s="239">
        <v>0.00025000000000000001</v>
      </c>
      <c r="R1118" s="239">
        <f>Q1118*H1118</f>
        <v>0.032293999999999996</v>
      </c>
      <c r="S1118" s="239">
        <v>0</v>
      </c>
      <c r="T1118" s="240">
        <f>S1118*H1118</f>
        <v>0</v>
      </c>
      <c r="U1118" s="39"/>
      <c r="V1118" s="39"/>
      <c r="W1118" s="39"/>
      <c r="X1118" s="39"/>
      <c r="Y1118" s="39"/>
      <c r="Z1118" s="39"/>
      <c r="AA1118" s="39"/>
      <c r="AB1118" s="39"/>
      <c r="AC1118" s="39"/>
      <c r="AD1118" s="39"/>
      <c r="AE1118" s="39"/>
      <c r="AR1118" s="241" t="s">
        <v>277</v>
      </c>
      <c r="AT1118" s="241" t="s">
        <v>205</v>
      </c>
      <c r="AU1118" s="241" t="s">
        <v>85</v>
      </c>
      <c r="AY1118" s="18" t="s">
        <v>203</v>
      </c>
      <c r="BE1118" s="242">
        <f>IF(N1118="základní",J1118,0)</f>
        <v>0</v>
      </c>
      <c r="BF1118" s="242">
        <f>IF(N1118="snížená",J1118,0)</f>
        <v>0</v>
      </c>
      <c r="BG1118" s="242">
        <f>IF(N1118="zákl. přenesená",J1118,0)</f>
        <v>0</v>
      </c>
      <c r="BH1118" s="242">
        <f>IF(N1118="sníž. přenesená",J1118,0)</f>
        <v>0</v>
      </c>
      <c r="BI1118" s="242">
        <f>IF(N1118="nulová",J1118,0)</f>
        <v>0</v>
      </c>
      <c r="BJ1118" s="18" t="s">
        <v>83</v>
      </c>
      <c r="BK1118" s="242">
        <f>ROUND(I1118*H1118,2)</f>
        <v>0</v>
      </c>
      <c r="BL1118" s="18" t="s">
        <v>277</v>
      </c>
      <c r="BM1118" s="241" t="s">
        <v>1290</v>
      </c>
    </row>
    <row r="1119" s="14" customFormat="1">
      <c r="A1119" s="14"/>
      <c r="B1119" s="254"/>
      <c r="C1119" s="255"/>
      <c r="D1119" s="245" t="s">
        <v>243</v>
      </c>
      <c r="E1119" s="256" t="s">
        <v>1</v>
      </c>
      <c r="F1119" s="257" t="s">
        <v>1291</v>
      </c>
      <c r="G1119" s="255"/>
      <c r="H1119" s="258">
        <v>129.17599999999999</v>
      </c>
      <c r="I1119" s="259"/>
      <c r="J1119" s="255"/>
      <c r="K1119" s="255"/>
      <c r="L1119" s="260"/>
      <c r="M1119" s="261"/>
      <c r="N1119" s="262"/>
      <c r="O1119" s="262"/>
      <c r="P1119" s="262"/>
      <c r="Q1119" s="262"/>
      <c r="R1119" s="262"/>
      <c r="S1119" s="262"/>
      <c r="T1119" s="263"/>
      <c r="U1119" s="14"/>
      <c r="V1119" s="14"/>
      <c r="W1119" s="14"/>
      <c r="X1119" s="14"/>
      <c r="Y1119" s="14"/>
      <c r="Z1119" s="14"/>
      <c r="AA1119" s="14"/>
      <c r="AB1119" s="14"/>
      <c r="AC1119" s="14"/>
      <c r="AD1119" s="14"/>
      <c r="AE1119" s="14"/>
      <c r="AT1119" s="264" t="s">
        <v>243</v>
      </c>
      <c r="AU1119" s="264" t="s">
        <v>85</v>
      </c>
      <c r="AV1119" s="14" t="s">
        <v>85</v>
      </c>
      <c r="AW1119" s="14" t="s">
        <v>32</v>
      </c>
      <c r="AX1119" s="14" t="s">
        <v>76</v>
      </c>
      <c r="AY1119" s="264" t="s">
        <v>203</v>
      </c>
    </row>
    <row r="1120" s="15" customFormat="1">
      <c r="A1120" s="15"/>
      <c r="B1120" s="265"/>
      <c r="C1120" s="266"/>
      <c r="D1120" s="245" t="s">
        <v>243</v>
      </c>
      <c r="E1120" s="267" t="s">
        <v>1</v>
      </c>
      <c r="F1120" s="268" t="s">
        <v>247</v>
      </c>
      <c r="G1120" s="266"/>
      <c r="H1120" s="269">
        <v>129.17599999999999</v>
      </c>
      <c r="I1120" s="270"/>
      <c r="J1120" s="266"/>
      <c r="K1120" s="266"/>
      <c r="L1120" s="271"/>
      <c r="M1120" s="272"/>
      <c r="N1120" s="273"/>
      <c r="O1120" s="273"/>
      <c r="P1120" s="273"/>
      <c r="Q1120" s="273"/>
      <c r="R1120" s="273"/>
      <c r="S1120" s="273"/>
      <c r="T1120" s="274"/>
      <c r="U1120" s="15"/>
      <c r="V1120" s="15"/>
      <c r="W1120" s="15"/>
      <c r="X1120" s="15"/>
      <c r="Y1120" s="15"/>
      <c r="Z1120" s="15"/>
      <c r="AA1120" s="15"/>
      <c r="AB1120" s="15"/>
      <c r="AC1120" s="15"/>
      <c r="AD1120" s="15"/>
      <c r="AE1120" s="15"/>
      <c r="AT1120" s="275" t="s">
        <v>243</v>
      </c>
      <c r="AU1120" s="275" t="s">
        <v>85</v>
      </c>
      <c r="AV1120" s="15" t="s">
        <v>209</v>
      </c>
      <c r="AW1120" s="15" t="s">
        <v>32</v>
      </c>
      <c r="AX1120" s="15" t="s">
        <v>83</v>
      </c>
      <c r="AY1120" s="275" t="s">
        <v>203</v>
      </c>
    </row>
    <row r="1121" s="2" customFormat="1" ht="21.75" customHeight="1">
      <c r="A1121" s="39"/>
      <c r="B1121" s="40"/>
      <c r="C1121" s="229" t="s">
        <v>2067</v>
      </c>
      <c r="D1121" s="229" t="s">
        <v>205</v>
      </c>
      <c r="E1121" s="230" t="s">
        <v>1293</v>
      </c>
      <c r="F1121" s="231" t="s">
        <v>1294</v>
      </c>
      <c r="G1121" s="232" t="s">
        <v>213</v>
      </c>
      <c r="H1121" s="233">
        <v>854.74800000000005</v>
      </c>
      <c r="I1121" s="234"/>
      <c r="J1121" s="235">
        <f>ROUND(I1121*H1121,2)</f>
        <v>0</v>
      </c>
      <c r="K1121" s="236"/>
      <c r="L1121" s="45"/>
      <c r="M1121" s="237" t="s">
        <v>1</v>
      </c>
      <c r="N1121" s="238" t="s">
        <v>41</v>
      </c>
      <c r="O1121" s="92"/>
      <c r="P1121" s="239">
        <f>O1121*H1121</f>
        <v>0</v>
      </c>
      <c r="Q1121" s="239">
        <v>0.00072000000000000005</v>
      </c>
      <c r="R1121" s="239">
        <f>Q1121*H1121</f>
        <v>0.61541856000000006</v>
      </c>
      <c r="S1121" s="239">
        <v>0</v>
      </c>
      <c r="T1121" s="240">
        <f>S1121*H1121</f>
        <v>0</v>
      </c>
      <c r="U1121" s="39"/>
      <c r="V1121" s="39"/>
      <c r="W1121" s="39"/>
      <c r="X1121" s="39"/>
      <c r="Y1121" s="39"/>
      <c r="Z1121" s="39"/>
      <c r="AA1121" s="39"/>
      <c r="AB1121" s="39"/>
      <c r="AC1121" s="39"/>
      <c r="AD1121" s="39"/>
      <c r="AE1121" s="39"/>
      <c r="AR1121" s="241" t="s">
        <v>277</v>
      </c>
      <c r="AT1121" s="241" t="s">
        <v>205</v>
      </c>
      <c r="AU1121" s="241" t="s">
        <v>85</v>
      </c>
      <c r="AY1121" s="18" t="s">
        <v>203</v>
      </c>
      <c r="BE1121" s="242">
        <f>IF(N1121="základní",J1121,0)</f>
        <v>0</v>
      </c>
      <c r="BF1121" s="242">
        <f>IF(N1121="snížená",J1121,0)</f>
        <v>0</v>
      </c>
      <c r="BG1121" s="242">
        <f>IF(N1121="zákl. přenesená",J1121,0)</f>
        <v>0</v>
      </c>
      <c r="BH1121" s="242">
        <f>IF(N1121="sníž. přenesená",J1121,0)</f>
        <v>0</v>
      </c>
      <c r="BI1121" s="242">
        <f>IF(N1121="nulová",J1121,0)</f>
        <v>0</v>
      </c>
      <c r="BJ1121" s="18" t="s">
        <v>83</v>
      </c>
      <c r="BK1121" s="242">
        <f>ROUND(I1121*H1121,2)</f>
        <v>0</v>
      </c>
      <c r="BL1121" s="18" t="s">
        <v>277</v>
      </c>
      <c r="BM1121" s="241" t="s">
        <v>1295</v>
      </c>
    </row>
    <row r="1122" s="2" customFormat="1">
      <c r="A1122" s="39"/>
      <c r="B1122" s="40"/>
      <c r="C1122" s="41"/>
      <c r="D1122" s="245" t="s">
        <v>474</v>
      </c>
      <c r="E1122" s="41"/>
      <c r="F1122" s="276" t="s">
        <v>1280</v>
      </c>
      <c r="G1122" s="41"/>
      <c r="H1122" s="41"/>
      <c r="I1122" s="277"/>
      <c r="J1122" s="41"/>
      <c r="K1122" s="41"/>
      <c r="L1122" s="45"/>
      <c r="M1122" s="278"/>
      <c r="N1122" s="279"/>
      <c r="O1122" s="92"/>
      <c r="P1122" s="92"/>
      <c r="Q1122" s="92"/>
      <c r="R1122" s="92"/>
      <c r="S1122" s="92"/>
      <c r="T1122" s="93"/>
      <c r="U1122" s="39"/>
      <c r="V1122" s="39"/>
      <c r="W1122" s="39"/>
      <c r="X1122" s="39"/>
      <c r="Y1122" s="39"/>
      <c r="Z1122" s="39"/>
      <c r="AA1122" s="39"/>
      <c r="AB1122" s="39"/>
      <c r="AC1122" s="39"/>
      <c r="AD1122" s="39"/>
      <c r="AE1122" s="39"/>
      <c r="AT1122" s="18" t="s">
        <v>474</v>
      </c>
      <c r="AU1122" s="18" t="s">
        <v>85</v>
      </c>
    </row>
    <row r="1123" s="2" customFormat="1" ht="21.75" customHeight="1">
      <c r="A1123" s="39"/>
      <c r="B1123" s="40"/>
      <c r="C1123" s="229" t="s">
        <v>3380</v>
      </c>
      <c r="D1123" s="229" t="s">
        <v>205</v>
      </c>
      <c r="E1123" s="230" t="s">
        <v>1297</v>
      </c>
      <c r="F1123" s="231" t="s">
        <v>1298</v>
      </c>
      <c r="G1123" s="232" t="s">
        <v>213</v>
      </c>
      <c r="H1123" s="233">
        <v>1025.115</v>
      </c>
      <c r="I1123" s="234"/>
      <c r="J1123" s="235">
        <f>ROUND(I1123*H1123,2)</f>
        <v>0</v>
      </c>
      <c r="K1123" s="236"/>
      <c r="L1123" s="45"/>
      <c r="M1123" s="237" t="s">
        <v>1</v>
      </c>
      <c r="N1123" s="238" t="s">
        <v>41</v>
      </c>
      <c r="O1123" s="92"/>
      <c r="P1123" s="239">
        <f>O1123*H1123</f>
        <v>0</v>
      </c>
      <c r="Q1123" s="239">
        <v>0.00092000000000000003</v>
      </c>
      <c r="R1123" s="239">
        <f>Q1123*H1123</f>
        <v>0.94310579999999999</v>
      </c>
      <c r="S1123" s="239">
        <v>0</v>
      </c>
      <c r="T1123" s="240">
        <f>S1123*H1123</f>
        <v>0</v>
      </c>
      <c r="U1123" s="39"/>
      <c r="V1123" s="39"/>
      <c r="W1123" s="39"/>
      <c r="X1123" s="39"/>
      <c r="Y1123" s="39"/>
      <c r="Z1123" s="39"/>
      <c r="AA1123" s="39"/>
      <c r="AB1123" s="39"/>
      <c r="AC1123" s="39"/>
      <c r="AD1123" s="39"/>
      <c r="AE1123" s="39"/>
      <c r="AR1123" s="241" t="s">
        <v>277</v>
      </c>
      <c r="AT1123" s="241" t="s">
        <v>205</v>
      </c>
      <c r="AU1123" s="241" t="s">
        <v>85</v>
      </c>
      <c r="AY1123" s="18" t="s">
        <v>203</v>
      </c>
      <c r="BE1123" s="242">
        <f>IF(N1123="základní",J1123,0)</f>
        <v>0</v>
      </c>
      <c r="BF1123" s="242">
        <f>IF(N1123="snížená",J1123,0)</f>
        <v>0</v>
      </c>
      <c r="BG1123" s="242">
        <f>IF(N1123="zákl. přenesená",J1123,0)</f>
        <v>0</v>
      </c>
      <c r="BH1123" s="242">
        <f>IF(N1123="sníž. přenesená",J1123,0)</f>
        <v>0</v>
      </c>
      <c r="BI1123" s="242">
        <f>IF(N1123="nulová",J1123,0)</f>
        <v>0</v>
      </c>
      <c r="BJ1123" s="18" t="s">
        <v>83</v>
      </c>
      <c r="BK1123" s="242">
        <f>ROUND(I1123*H1123,2)</f>
        <v>0</v>
      </c>
      <c r="BL1123" s="18" t="s">
        <v>277</v>
      </c>
      <c r="BM1123" s="241" t="s">
        <v>1299</v>
      </c>
    </row>
    <row r="1124" s="2" customFormat="1">
      <c r="A1124" s="39"/>
      <c r="B1124" s="40"/>
      <c r="C1124" s="41"/>
      <c r="D1124" s="245" t="s">
        <v>474</v>
      </c>
      <c r="E1124" s="41"/>
      <c r="F1124" s="276" t="s">
        <v>1280</v>
      </c>
      <c r="G1124" s="41"/>
      <c r="H1124" s="41"/>
      <c r="I1124" s="277"/>
      <c r="J1124" s="41"/>
      <c r="K1124" s="41"/>
      <c r="L1124" s="45"/>
      <c r="M1124" s="278"/>
      <c r="N1124" s="279"/>
      <c r="O1124" s="92"/>
      <c r="P1124" s="92"/>
      <c r="Q1124" s="92"/>
      <c r="R1124" s="92"/>
      <c r="S1124" s="92"/>
      <c r="T1124" s="93"/>
      <c r="U1124" s="39"/>
      <c r="V1124" s="39"/>
      <c r="W1124" s="39"/>
      <c r="X1124" s="39"/>
      <c r="Y1124" s="39"/>
      <c r="Z1124" s="39"/>
      <c r="AA1124" s="39"/>
      <c r="AB1124" s="39"/>
      <c r="AC1124" s="39"/>
      <c r="AD1124" s="39"/>
      <c r="AE1124" s="39"/>
      <c r="AT1124" s="18" t="s">
        <v>474</v>
      </c>
      <c r="AU1124" s="18" t="s">
        <v>85</v>
      </c>
    </row>
    <row r="1125" s="2" customFormat="1" ht="16.5" customHeight="1">
      <c r="A1125" s="39"/>
      <c r="B1125" s="40"/>
      <c r="C1125" s="229" t="s">
        <v>2070</v>
      </c>
      <c r="D1125" s="229" t="s">
        <v>205</v>
      </c>
      <c r="E1125" s="230" t="s">
        <v>1301</v>
      </c>
      <c r="F1125" s="231" t="s">
        <v>1302</v>
      </c>
      <c r="G1125" s="232" t="s">
        <v>213</v>
      </c>
      <c r="H1125" s="233">
        <v>7636.6000000000004</v>
      </c>
      <c r="I1125" s="234"/>
      <c r="J1125" s="235">
        <f>ROUND(I1125*H1125,2)</f>
        <v>0</v>
      </c>
      <c r="K1125" s="236"/>
      <c r="L1125" s="45"/>
      <c r="M1125" s="237" t="s">
        <v>1</v>
      </c>
      <c r="N1125" s="238" t="s">
        <v>41</v>
      </c>
      <c r="O1125" s="92"/>
      <c r="P1125" s="239">
        <f>O1125*H1125</f>
        <v>0</v>
      </c>
      <c r="Q1125" s="239">
        <v>0.00021000000000000001</v>
      </c>
      <c r="R1125" s="239">
        <f>Q1125*H1125</f>
        <v>1.6036860000000002</v>
      </c>
      <c r="S1125" s="239">
        <v>0</v>
      </c>
      <c r="T1125" s="240">
        <f>S1125*H1125</f>
        <v>0</v>
      </c>
      <c r="U1125" s="39"/>
      <c r="V1125" s="39"/>
      <c r="W1125" s="39"/>
      <c r="X1125" s="39"/>
      <c r="Y1125" s="39"/>
      <c r="Z1125" s="39"/>
      <c r="AA1125" s="39"/>
      <c r="AB1125" s="39"/>
      <c r="AC1125" s="39"/>
      <c r="AD1125" s="39"/>
      <c r="AE1125" s="39"/>
      <c r="AR1125" s="241" t="s">
        <v>277</v>
      </c>
      <c r="AT1125" s="241" t="s">
        <v>205</v>
      </c>
      <c r="AU1125" s="241" t="s">
        <v>85</v>
      </c>
      <c r="AY1125" s="18" t="s">
        <v>203</v>
      </c>
      <c r="BE1125" s="242">
        <f>IF(N1125="základní",J1125,0)</f>
        <v>0</v>
      </c>
      <c r="BF1125" s="242">
        <f>IF(N1125="snížená",J1125,0)</f>
        <v>0</v>
      </c>
      <c r="BG1125" s="242">
        <f>IF(N1125="zákl. přenesená",J1125,0)</f>
        <v>0</v>
      </c>
      <c r="BH1125" s="242">
        <f>IF(N1125="sníž. přenesená",J1125,0)</f>
        <v>0</v>
      </c>
      <c r="BI1125" s="242">
        <f>IF(N1125="nulová",J1125,0)</f>
        <v>0</v>
      </c>
      <c r="BJ1125" s="18" t="s">
        <v>83</v>
      </c>
      <c r="BK1125" s="242">
        <f>ROUND(I1125*H1125,2)</f>
        <v>0</v>
      </c>
      <c r="BL1125" s="18" t="s">
        <v>277</v>
      </c>
      <c r="BM1125" s="241" t="s">
        <v>1306</v>
      </c>
    </row>
    <row r="1126" s="2" customFormat="1" ht="16.5" customHeight="1">
      <c r="A1126" s="39"/>
      <c r="B1126" s="40"/>
      <c r="C1126" s="229" t="s">
        <v>3381</v>
      </c>
      <c r="D1126" s="229" t="s">
        <v>205</v>
      </c>
      <c r="E1126" s="230" t="s">
        <v>1308</v>
      </c>
      <c r="F1126" s="231" t="s">
        <v>1309</v>
      </c>
      <c r="G1126" s="232" t="s">
        <v>213</v>
      </c>
      <c r="H1126" s="233">
        <v>7636.6000000000004</v>
      </c>
      <c r="I1126" s="234"/>
      <c r="J1126" s="235">
        <f>ROUND(I1126*H1126,2)</f>
        <v>0</v>
      </c>
      <c r="K1126" s="236"/>
      <c r="L1126" s="45"/>
      <c r="M1126" s="237" t="s">
        <v>1</v>
      </c>
      <c r="N1126" s="238" t="s">
        <v>41</v>
      </c>
      <c r="O1126" s="92"/>
      <c r="P1126" s="239">
        <f>O1126*H1126</f>
        <v>0</v>
      </c>
      <c r="Q1126" s="239">
        <v>0.00025000000000000001</v>
      </c>
      <c r="R1126" s="239">
        <f>Q1126*H1126</f>
        <v>1.9091500000000001</v>
      </c>
      <c r="S1126" s="239">
        <v>0</v>
      </c>
      <c r="T1126" s="240">
        <f>S1126*H1126</f>
        <v>0</v>
      </c>
      <c r="U1126" s="39"/>
      <c r="V1126" s="39"/>
      <c r="W1126" s="39"/>
      <c r="X1126" s="39"/>
      <c r="Y1126" s="39"/>
      <c r="Z1126" s="39"/>
      <c r="AA1126" s="39"/>
      <c r="AB1126" s="39"/>
      <c r="AC1126" s="39"/>
      <c r="AD1126" s="39"/>
      <c r="AE1126" s="39"/>
      <c r="AR1126" s="241" t="s">
        <v>277</v>
      </c>
      <c r="AT1126" s="241" t="s">
        <v>205</v>
      </c>
      <c r="AU1126" s="241" t="s">
        <v>85</v>
      </c>
      <c r="AY1126" s="18" t="s">
        <v>203</v>
      </c>
      <c r="BE1126" s="242">
        <f>IF(N1126="základní",J1126,0)</f>
        <v>0</v>
      </c>
      <c r="BF1126" s="242">
        <f>IF(N1126="snížená",J1126,0)</f>
        <v>0</v>
      </c>
      <c r="BG1126" s="242">
        <f>IF(N1126="zákl. přenesená",J1126,0)</f>
        <v>0</v>
      </c>
      <c r="BH1126" s="242">
        <f>IF(N1126="sníž. přenesená",J1126,0)</f>
        <v>0</v>
      </c>
      <c r="BI1126" s="242">
        <f>IF(N1126="nulová",J1126,0)</f>
        <v>0</v>
      </c>
      <c r="BJ1126" s="18" t="s">
        <v>83</v>
      </c>
      <c r="BK1126" s="242">
        <f>ROUND(I1126*H1126,2)</f>
        <v>0</v>
      </c>
      <c r="BL1126" s="18" t="s">
        <v>277</v>
      </c>
      <c r="BM1126" s="241" t="s">
        <v>1310</v>
      </c>
    </row>
    <row r="1127" s="14" customFormat="1">
      <c r="A1127" s="14"/>
      <c r="B1127" s="254"/>
      <c r="C1127" s="255"/>
      <c r="D1127" s="245" t="s">
        <v>243</v>
      </c>
      <c r="E1127" s="256" t="s">
        <v>1</v>
      </c>
      <c r="F1127" s="257" t="s">
        <v>2778</v>
      </c>
      <c r="G1127" s="255"/>
      <c r="H1127" s="258">
        <v>451.5</v>
      </c>
      <c r="I1127" s="259"/>
      <c r="J1127" s="255"/>
      <c r="K1127" s="255"/>
      <c r="L1127" s="260"/>
      <c r="M1127" s="261"/>
      <c r="N1127" s="262"/>
      <c r="O1127" s="262"/>
      <c r="P1127" s="262"/>
      <c r="Q1127" s="262"/>
      <c r="R1127" s="262"/>
      <c r="S1127" s="262"/>
      <c r="T1127" s="263"/>
      <c r="U1127" s="14"/>
      <c r="V1127" s="14"/>
      <c r="W1127" s="14"/>
      <c r="X1127" s="14"/>
      <c r="Y1127" s="14"/>
      <c r="Z1127" s="14"/>
      <c r="AA1127" s="14"/>
      <c r="AB1127" s="14"/>
      <c r="AC1127" s="14"/>
      <c r="AD1127" s="14"/>
      <c r="AE1127" s="14"/>
      <c r="AT1127" s="264" t="s">
        <v>243</v>
      </c>
      <c r="AU1127" s="264" t="s">
        <v>85</v>
      </c>
      <c r="AV1127" s="14" t="s">
        <v>85</v>
      </c>
      <c r="AW1127" s="14" t="s">
        <v>32</v>
      </c>
      <c r="AX1127" s="14" t="s">
        <v>76</v>
      </c>
      <c r="AY1127" s="264" t="s">
        <v>203</v>
      </c>
    </row>
    <row r="1128" s="14" customFormat="1">
      <c r="A1128" s="14"/>
      <c r="B1128" s="254"/>
      <c r="C1128" s="255"/>
      <c r="D1128" s="245" t="s">
        <v>243</v>
      </c>
      <c r="E1128" s="256" t="s">
        <v>1</v>
      </c>
      <c r="F1128" s="257" t="s">
        <v>1311</v>
      </c>
      <c r="G1128" s="255"/>
      <c r="H1128" s="258">
        <v>726.39999999999998</v>
      </c>
      <c r="I1128" s="259"/>
      <c r="J1128" s="255"/>
      <c r="K1128" s="255"/>
      <c r="L1128" s="260"/>
      <c r="M1128" s="261"/>
      <c r="N1128" s="262"/>
      <c r="O1128" s="262"/>
      <c r="P1128" s="262"/>
      <c r="Q1128" s="262"/>
      <c r="R1128" s="262"/>
      <c r="S1128" s="262"/>
      <c r="T1128" s="263"/>
      <c r="U1128" s="14"/>
      <c r="V1128" s="14"/>
      <c r="W1128" s="14"/>
      <c r="X1128" s="14"/>
      <c r="Y1128" s="14"/>
      <c r="Z1128" s="14"/>
      <c r="AA1128" s="14"/>
      <c r="AB1128" s="14"/>
      <c r="AC1128" s="14"/>
      <c r="AD1128" s="14"/>
      <c r="AE1128" s="14"/>
      <c r="AT1128" s="264" t="s">
        <v>243</v>
      </c>
      <c r="AU1128" s="264" t="s">
        <v>85</v>
      </c>
      <c r="AV1128" s="14" t="s">
        <v>85</v>
      </c>
      <c r="AW1128" s="14" t="s">
        <v>32</v>
      </c>
      <c r="AX1128" s="14" t="s">
        <v>76</v>
      </c>
      <c r="AY1128" s="264" t="s">
        <v>203</v>
      </c>
    </row>
    <row r="1129" s="14" customFormat="1">
      <c r="A1129" s="14"/>
      <c r="B1129" s="254"/>
      <c r="C1129" s="255"/>
      <c r="D1129" s="245" t="s">
        <v>243</v>
      </c>
      <c r="E1129" s="256" t="s">
        <v>1</v>
      </c>
      <c r="F1129" s="257" t="s">
        <v>3382</v>
      </c>
      <c r="G1129" s="255"/>
      <c r="H1129" s="258">
        <v>271.60000000000002</v>
      </c>
      <c r="I1129" s="259"/>
      <c r="J1129" s="255"/>
      <c r="K1129" s="255"/>
      <c r="L1129" s="260"/>
      <c r="M1129" s="261"/>
      <c r="N1129" s="262"/>
      <c r="O1129" s="262"/>
      <c r="P1129" s="262"/>
      <c r="Q1129" s="262"/>
      <c r="R1129" s="262"/>
      <c r="S1129" s="262"/>
      <c r="T1129" s="263"/>
      <c r="U1129" s="14"/>
      <c r="V1129" s="14"/>
      <c r="W1129" s="14"/>
      <c r="X1129" s="14"/>
      <c r="Y1129" s="14"/>
      <c r="Z1129" s="14"/>
      <c r="AA1129" s="14"/>
      <c r="AB1129" s="14"/>
      <c r="AC1129" s="14"/>
      <c r="AD1129" s="14"/>
      <c r="AE1129" s="14"/>
      <c r="AT1129" s="264" t="s">
        <v>243</v>
      </c>
      <c r="AU1129" s="264" t="s">
        <v>85</v>
      </c>
      <c r="AV1129" s="14" t="s">
        <v>85</v>
      </c>
      <c r="AW1129" s="14" t="s">
        <v>32</v>
      </c>
      <c r="AX1129" s="14" t="s">
        <v>76</v>
      </c>
      <c r="AY1129" s="264" t="s">
        <v>203</v>
      </c>
    </row>
    <row r="1130" s="14" customFormat="1">
      <c r="A1130" s="14"/>
      <c r="B1130" s="254"/>
      <c r="C1130" s="255"/>
      <c r="D1130" s="245" t="s">
        <v>243</v>
      </c>
      <c r="E1130" s="256" t="s">
        <v>1</v>
      </c>
      <c r="F1130" s="257" t="s">
        <v>3383</v>
      </c>
      <c r="G1130" s="255"/>
      <c r="H1130" s="258">
        <v>60.399999999999999</v>
      </c>
      <c r="I1130" s="259"/>
      <c r="J1130" s="255"/>
      <c r="K1130" s="255"/>
      <c r="L1130" s="260"/>
      <c r="M1130" s="261"/>
      <c r="N1130" s="262"/>
      <c r="O1130" s="262"/>
      <c r="P1130" s="262"/>
      <c r="Q1130" s="262"/>
      <c r="R1130" s="262"/>
      <c r="S1130" s="262"/>
      <c r="T1130" s="263"/>
      <c r="U1130" s="14"/>
      <c r="V1130" s="14"/>
      <c r="W1130" s="14"/>
      <c r="X1130" s="14"/>
      <c r="Y1130" s="14"/>
      <c r="Z1130" s="14"/>
      <c r="AA1130" s="14"/>
      <c r="AB1130" s="14"/>
      <c r="AC1130" s="14"/>
      <c r="AD1130" s="14"/>
      <c r="AE1130" s="14"/>
      <c r="AT1130" s="264" t="s">
        <v>243</v>
      </c>
      <c r="AU1130" s="264" t="s">
        <v>85</v>
      </c>
      <c r="AV1130" s="14" t="s">
        <v>85</v>
      </c>
      <c r="AW1130" s="14" t="s">
        <v>32</v>
      </c>
      <c r="AX1130" s="14" t="s">
        <v>76</v>
      </c>
      <c r="AY1130" s="264" t="s">
        <v>203</v>
      </c>
    </row>
    <row r="1131" s="14" customFormat="1">
      <c r="A1131" s="14"/>
      <c r="B1131" s="254"/>
      <c r="C1131" s="255"/>
      <c r="D1131" s="245" t="s">
        <v>243</v>
      </c>
      <c r="E1131" s="256" t="s">
        <v>1</v>
      </c>
      <c r="F1131" s="257" t="s">
        <v>1314</v>
      </c>
      <c r="G1131" s="255"/>
      <c r="H1131" s="258">
        <v>99.400000000000006</v>
      </c>
      <c r="I1131" s="259"/>
      <c r="J1131" s="255"/>
      <c r="K1131" s="255"/>
      <c r="L1131" s="260"/>
      <c r="M1131" s="261"/>
      <c r="N1131" s="262"/>
      <c r="O1131" s="262"/>
      <c r="P1131" s="262"/>
      <c r="Q1131" s="262"/>
      <c r="R1131" s="262"/>
      <c r="S1131" s="262"/>
      <c r="T1131" s="263"/>
      <c r="U1131" s="14"/>
      <c r="V1131" s="14"/>
      <c r="W1131" s="14"/>
      <c r="X1131" s="14"/>
      <c r="Y1131" s="14"/>
      <c r="Z1131" s="14"/>
      <c r="AA1131" s="14"/>
      <c r="AB1131" s="14"/>
      <c r="AC1131" s="14"/>
      <c r="AD1131" s="14"/>
      <c r="AE1131" s="14"/>
      <c r="AT1131" s="264" t="s">
        <v>243</v>
      </c>
      <c r="AU1131" s="264" t="s">
        <v>85</v>
      </c>
      <c r="AV1131" s="14" t="s">
        <v>85</v>
      </c>
      <c r="AW1131" s="14" t="s">
        <v>32</v>
      </c>
      <c r="AX1131" s="14" t="s">
        <v>76</v>
      </c>
      <c r="AY1131" s="264" t="s">
        <v>203</v>
      </c>
    </row>
    <row r="1132" s="14" customFormat="1">
      <c r="A1132" s="14"/>
      <c r="B1132" s="254"/>
      <c r="C1132" s="255"/>
      <c r="D1132" s="245" t="s">
        <v>243</v>
      </c>
      <c r="E1132" s="256" t="s">
        <v>1</v>
      </c>
      <c r="F1132" s="257" t="s">
        <v>1315</v>
      </c>
      <c r="G1132" s="255"/>
      <c r="H1132" s="258">
        <v>132.40000000000001</v>
      </c>
      <c r="I1132" s="259"/>
      <c r="J1132" s="255"/>
      <c r="K1132" s="255"/>
      <c r="L1132" s="260"/>
      <c r="M1132" s="261"/>
      <c r="N1132" s="262"/>
      <c r="O1132" s="262"/>
      <c r="P1132" s="262"/>
      <c r="Q1132" s="262"/>
      <c r="R1132" s="262"/>
      <c r="S1132" s="262"/>
      <c r="T1132" s="263"/>
      <c r="U1132" s="14"/>
      <c r="V1132" s="14"/>
      <c r="W1132" s="14"/>
      <c r="X1132" s="14"/>
      <c r="Y1132" s="14"/>
      <c r="Z1132" s="14"/>
      <c r="AA1132" s="14"/>
      <c r="AB1132" s="14"/>
      <c r="AC1132" s="14"/>
      <c r="AD1132" s="14"/>
      <c r="AE1132" s="14"/>
      <c r="AT1132" s="264" t="s">
        <v>243</v>
      </c>
      <c r="AU1132" s="264" t="s">
        <v>85</v>
      </c>
      <c r="AV1132" s="14" t="s">
        <v>85</v>
      </c>
      <c r="AW1132" s="14" t="s">
        <v>32</v>
      </c>
      <c r="AX1132" s="14" t="s">
        <v>76</v>
      </c>
      <c r="AY1132" s="264" t="s">
        <v>203</v>
      </c>
    </row>
    <row r="1133" s="14" customFormat="1">
      <c r="A1133" s="14"/>
      <c r="B1133" s="254"/>
      <c r="C1133" s="255"/>
      <c r="D1133" s="245" t="s">
        <v>243</v>
      </c>
      <c r="E1133" s="256" t="s">
        <v>1</v>
      </c>
      <c r="F1133" s="257" t="s">
        <v>3384</v>
      </c>
      <c r="G1133" s="255"/>
      <c r="H1133" s="258">
        <v>198.5</v>
      </c>
      <c r="I1133" s="259"/>
      <c r="J1133" s="255"/>
      <c r="K1133" s="255"/>
      <c r="L1133" s="260"/>
      <c r="M1133" s="261"/>
      <c r="N1133" s="262"/>
      <c r="O1133" s="262"/>
      <c r="P1133" s="262"/>
      <c r="Q1133" s="262"/>
      <c r="R1133" s="262"/>
      <c r="S1133" s="262"/>
      <c r="T1133" s="263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T1133" s="264" t="s">
        <v>243</v>
      </c>
      <c r="AU1133" s="264" t="s">
        <v>85</v>
      </c>
      <c r="AV1133" s="14" t="s">
        <v>85</v>
      </c>
      <c r="AW1133" s="14" t="s">
        <v>32</v>
      </c>
      <c r="AX1133" s="14" t="s">
        <v>76</v>
      </c>
      <c r="AY1133" s="264" t="s">
        <v>203</v>
      </c>
    </row>
    <row r="1134" s="14" customFormat="1">
      <c r="A1134" s="14"/>
      <c r="B1134" s="254"/>
      <c r="C1134" s="255"/>
      <c r="D1134" s="245" t="s">
        <v>243</v>
      </c>
      <c r="E1134" s="256" t="s">
        <v>1</v>
      </c>
      <c r="F1134" s="257" t="s">
        <v>3385</v>
      </c>
      <c r="G1134" s="255"/>
      <c r="H1134" s="258">
        <v>2216.4000000000001</v>
      </c>
      <c r="I1134" s="259"/>
      <c r="J1134" s="255"/>
      <c r="K1134" s="255"/>
      <c r="L1134" s="260"/>
      <c r="M1134" s="261"/>
      <c r="N1134" s="262"/>
      <c r="O1134" s="262"/>
      <c r="P1134" s="262"/>
      <c r="Q1134" s="262"/>
      <c r="R1134" s="262"/>
      <c r="S1134" s="262"/>
      <c r="T1134" s="263"/>
      <c r="U1134" s="14"/>
      <c r="V1134" s="14"/>
      <c r="W1134" s="14"/>
      <c r="X1134" s="14"/>
      <c r="Y1134" s="14"/>
      <c r="Z1134" s="14"/>
      <c r="AA1134" s="14"/>
      <c r="AB1134" s="14"/>
      <c r="AC1134" s="14"/>
      <c r="AD1134" s="14"/>
      <c r="AE1134" s="14"/>
      <c r="AT1134" s="264" t="s">
        <v>243</v>
      </c>
      <c r="AU1134" s="264" t="s">
        <v>85</v>
      </c>
      <c r="AV1134" s="14" t="s">
        <v>85</v>
      </c>
      <c r="AW1134" s="14" t="s">
        <v>32</v>
      </c>
      <c r="AX1134" s="14" t="s">
        <v>76</v>
      </c>
      <c r="AY1134" s="264" t="s">
        <v>203</v>
      </c>
    </row>
    <row r="1135" s="14" customFormat="1">
      <c r="A1135" s="14"/>
      <c r="B1135" s="254"/>
      <c r="C1135" s="255"/>
      <c r="D1135" s="245" t="s">
        <v>243</v>
      </c>
      <c r="E1135" s="256" t="s">
        <v>1</v>
      </c>
      <c r="F1135" s="257" t="s">
        <v>3386</v>
      </c>
      <c r="G1135" s="255"/>
      <c r="H1135" s="258">
        <v>356.30000000000001</v>
      </c>
      <c r="I1135" s="259"/>
      <c r="J1135" s="255"/>
      <c r="K1135" s="255"/>
      <c r="L1135" s="260"/>
      <c r="M1135" s="261"/>
      <c r="N1135" s="262"/>
      <c r="O1135" s="262"/>
      <c r="P1135" s="262"/>
      <c r="Q1135" s="262"/>
      <c r="R1135" s="262"/>
      <c r="S1135" s="262"/>
      <c r="T1135" s="263"/>
      <c r="U1135" s="14"/>
      <c r="V1135" s="14"/>
      <c r="W1135" s="14"/>
      <c r="X1135" s="14"/>
      <c r="Y1135" s="14"/>
      <c r="Z1135" s="14"/>
      <c r="AA1135" s="14"/>
      <c r="AB1135" s="14"/>
      <c r="AC1135" s="14"/>
      <c r="AD1135" s="14"/>
      <c r="AE1135" s="14"/>
      <c r="AT1135" s="264" t="s">
        <v>243</v>
      </c>
      <c r="AU1135" s="264" t="s">
        <v>85</v>
      </c>
      <c r="AV1135" s="14" t="s">
        <v>85</v>
      </c>
      <c r="AW1135" s="14" t="s">
        <v>32</v>
      </c>
      <c r="AX1135" s="14" t="s">
        <v>76</v>
      </c>
      <c r="AY1135" s="264" t="s">
        <v>203</v>
      </c>
    </row>
    <row r="1136" s="14" customFormat="1">
      <c r="A1136" s="14"/>
      <c r="B1136" s="254"/>
      <c r="C1136" s="255"/>
      <c r="D1136" s="245" t="s">
        <v>243</v>
      </c>
      <c r="E1136" s="256" t="s">
        <v>1</v>
      </c>
      <c r="F1136" s="257" t="s">
        <v>411</v>
      </c>
      <c r="G1136" s="255"/>
      <c r="H1136" s="258">
        <v>22.899999999999999</v>
      </c>
      <c r="I1136" s="259"/>
      <c r="J1136" s="255"/>
      <c r="K1136" s="255"/>
      <c r="L1136" s="260"/>
      <c r="M1136" s="261"/>
      <c r="N1136" s="262"/>
      <c r="O1136" s="262"/>
      <c r="P1136" s="262"/>
      <c r="Q1136" s="262"/>
      <c r="R1136" s="262"/>
      <c r="S1136" s="262"/>
      <c r="T1136" s="263"/>
      <c r="U1136" s="14"/>
      <c r="V1136" s="14"/>
      <c r="W1136" s="14"/>
      <c r="X1136" s="14"/>
      <c r="Y1136" s="14"/>
      <c r="Z1136" s="14"/>
      <c r="AA1136" s="14"/>
      <c r="AB1136" s="14"/>
      <c r="AC1136" s="14"/>
      <c r="AD1136" s="14"/>
      <c r="AE1136" s="14"/>
      <c r="AT1136" s="264" t="s">
        <v>243</v>
      </c>
      <c r="AU1136" s="264" t="s">
        <v>85</v>
      </c>
      <c r="AV1136" s="14" t="s">
        <v>85</v>
      </c>
      <c r="AW1136" s="14" t="s">
        <v>32</v>
      </c>
      <c r="AX1136" s="14" t="s">
        <v>76</v>
      </c>
      <c r="AY1136" s="264" t="s">
        <v>203</v>
      </c>
    </row>
    <row r="1137" s="14" customFormat="1">
      <c r="A1137" s="14"/>
      <c r="B1137" s="254"/>
      <c r="C1137" s="255"/>
      <c r="D1137" s="245" t="s">
        <v>243</v>
      </c>
      <c r="E1137" s="256" t="s">
        <v>1</v>
      </c>
      <c r="F1137" s="257" t="s">
        <v>3387</v>
      </c>
      <c r="G1137" s="255"/>
      <c r="H1137" s="258">
        <v>52.600000000000001</v>
      </c>
      <c r="I1137" s="259"/>
      <c r="J1137" s="255"/>
      <c r="K1137" s="255"/>
      <c r="L1137" s="260"/>
      <c r="M1137" s="261"/>
      <c r="N1137" s="262"/>
      <c r="O1137" s="262"/>
      <c r="P1137" s="262"/>
      <c r="Q1137" s="262"/>
      <c r="R1137" s="262"/>
      <c r="S1137" s="262"/>
      <c r="T1137" s="263"/>
      <c r="U1137" s="14"/>
      <c r="V1137" s="14"/>
      <c r="W1137" s="14"/>
      <c r="X1137" s="14"/>
      <c r="Y1137" s="14"/>
      <c r="Z1137" s="14"/>
      <c r="AA1137" s="14"/>
      <c r="AB1137" s="14"/>
      <c r="AC1137" s="14"/>
      <c r="AD1137" s="14"/>
      <c r="AE1137" s="14"/>
      <c r="AT1137" s="264" t="s">
        <v>243</v>
      </c>
      <c r="AU1137" s="264" t="s">
        <v>85</v>
      </c>
      <c r="AV1137" s="14" t="s">
        <v>85</v>
      </c>
      <c r="AW1137" s="14" t="s">
        <v>32</v>
      </c>
      <c r="AX1137" s="14" t="s">
        <v>76</v>
      </c>
      <c r="AY1137" s="264" t="s">
        <v>203</v>
      </c>
    </row>
    <row r="1138" s="14" customFormat="1">
      <c r="A1138" s="14"/>
      <c r="B1138" s="254"/>
      <c r="C1138" s="255"/>
      <c r="D1138" s="245" t="s">
        <v>243</v>
      </c>
      <c r="E1138" s="256" t="s">
        <v>1</v>
      </c>
      <c r="F1138" s="257" t="s">
        <v>3388</v>
      </c>
      <c r="G1138" s="255"/>
      <c r="H1138" s="258">
        <v>286.80000000000001</v>
      </c>
      <c r="I1138" s="259"/>
      <c r="J1138" s="255"/>
      <c r="K1138" s="255"/>
      <c r="L1138" s="260"/>
      <c r="M1138" s="261"/>
      <c r="N1138" s="262"/>
      <c r="O1138" s="262"/>
      <c r="P1138" s="262"/>
      <c r="Q1138" s="262"/>
      <c r="R1138" s="262"/>
      <c r="S1138" s="262"/>
      <c r="T1138" s="263"/>
      <c r="U1138" s="14"/>
      <c r="V1138" s="14"/>
      <c r="W1138" s="14"/>
      <c r="X1138" s="14"/>
      <c r="Y1138" s="14"/>
      <c r="Z1138" s="14"/>
      <c r="AA1138" s="14"/>
      <c r="AB1138" s="14"/>
      <c r="AC1138" s="14"/>
      <c r="AD1138" s="14"/>
      <c r="AE1138" s="14"/>
      <c r="AT1138" s="264" t="s">
        <v>243</v>
      </c>
      <c r="AU1138" s="264" t="s">
        <v>85</v>
      </c>
      <c r="AV1138" s="14" t="s">
        <v>85</v>
      </c>
      <c r="AW1138" s="14" t="s">
        <v>32</v>
      </c>
      <c r="AX1138" s="14" t="s">
        <v>76</v>
      </c>
      <c r="AY1138" s="264" t="s">
        <v>203</v>
      </c>
    </row>
    <row r="1139" s="14" customFormat="1">
      <c r="A1139" s="14"/>
      <c r="B1139" s="254"/>
      <c r="C1139" s="255"/>
      <c r="D1139" s="245" t="s">
        <v>243</v>
      </c>
      <c r="E1139" s="256" t="s">
        <v>1</v>
      </c>
      <c r="F1139" s="257" t="s">
        <v>3389</v>
      </c>
      <c r="G1139" s="255"/>
      <c r="H1139" s="258">
        <v>23.899999999999999</v>
      </c>
      <c r="I1139" s="259"/>
      <c r="J1139" s="255"/>
      <c r="K1139" s="255"/>
      <c r="L1139" s="260"/>
      <c r="M1139" s="261"/>
      <c r="N1139" s="262"/>
      <c r="O1139" s="262"/>
      <c r="P1139" s="262"/>
      <c r="Q1139" s="262"/>
      <c r="R1139" s="262"/>
      <c r="S1139" s="262"/>
      <c r="T1139" s="263"/>
      <c r="U1139" s="14"/>
      <c r="V1139" s="14"/>
      <c r="W1139" s="14"/>
      <c r="X1139" s="14"/>
      <c r="Y1139" s="14"/>
      <c r="Z1139" s="14"/>
      <c r="AA1139" s="14"/>
      <c r="AB1139" s="14"/>
      <c r="AC1139" s="14"/>
      <c r="AD1139" s="14"/>
      <c r="AE1139" s="14"/>
      <c r="AT1139" s="264" t="s">
        <v>243</v>
      </c>
      <c r="AU1139" s="264" t="s">
        <v>85</v>
      </c>
      <c r="AV1139" s="14" t="s">
        <v>85</v>
      </c>
      <c r="AW1139" s="14" t="s">
        <v>32</v>
      </c>
      <c r="AX1139" s="14" t="s">
        <v>76</v>
      </c>
      <c r="AY1139" s="264" t="s">
        <v>203</v>
      </c>
    </row>
    <row r="1140" s="14" customFormat="1">
      <c r="A1140" s="14"/>
      <c r="B1140" s="254"/>
      <c r="C1140" s="255"/>
      <c r="D1140" s="245" t="s">
        <v>243</v>
      </c>
      <c r="E1140" s="256" t="s">
        <v>1</v>
      </c>
      <c r="F1140" s="257" t="s">
        <v>3390</v>
      </c>
      <c r="G1140" s="255"/>
      <c r="H1140" s="258">
        <v>506.19999999999999</v>
      </c>
      <c r="I1140" s="259"/>
      <c r="J1140" s="255"/>
      <c r="K1140" s="255"/>
      <c r="L1140" s="260"/>
      <c r="M1140" s="261"/>
      <c r="N1140" s="262"/>
      <c r="O1140" s="262"/>
      <c r="P1140" s="262"/>
      <c r="Q1140" s="262"/>
      <c r="R1140" s="262"/>
      <c r="S1140" s="262"/>
      <c r="T1140" s="263"/>
      <c r="U1140" s="14"/>
      <c r="V1140" s="14"/>
      <c r="W1140" s="14"/>
      <c r="X1140" s="14"/>
      <c r="Y1140" s="14"/>
      <c r="Z1140" s="14"/>
      <c r="AA1140" s="14"/>
      <c r="AB1140" s="14"/>
      <c r="AC1140" s="14"/>
      <c r="AD1140" s="14"/>
      <c r="AE1140" s="14"/>
      <c r="AT1140" s="264" t="s">
        <v>243</v>
      </c>
      <c r="AU1140" s="264" t="s">
        <v>85</v>
      </c>
      <c r="AV1140" s="14" t="s">
        <v>85</v>
      </c>
      <c r="AW1140" s="14" t="s">
        <v>32</v>
      </c>
      <c r="AX1140" s="14" t="s">
        <v>76</v>
      </c>
      <c r="AY1140" s="264" t="s">
        <v>203</v>
      </c>
    </row>
    <row r="1141" s="14" customFormat="1">
      <c r="A1141" s="14"/>
      <c r="B1141" s="254"/>
      <c r="C1141" s="255"/>
      <c r="D1141" s="245" t="s">
        <v>243</v>
      </c>
      <c r="E1141" s="256" t="s">
        <v>1</v>
      </c>
      <c r="F1141" s="257" t="s">
        <v>3391</v>
      </c>
      <c r="G1141" s="255"/>
      <c r="H1141" s="258">
        <v>457</v>
      </c>
      <c r="I1141" s="259"/>
      <c r="J1141" s="255"/>
      <c r="K1141" s="255"/>
      <c r="L1141" s="260"/>
      <c r="M1141" s="261"/>
      <c r="N1141" s="262"/>
      <c r="O1141" s="262"/>
      <c r="P1141" s="262"/>
      <c r="Q1141" s="262"/>
      <c r="R1141" s="262"/>
      <c r="S1141" s="262"/>
      <c r="T1141" s="263"/>
      <c r="U1141" s="14"/>
      <c r="V1141" s="14"/>
      <c r="W1141" s="14"/>
      <c r="X1141" s="14"/>
      <c r="Y1141" s="14"/>
      <c r="Z1141" s="14"/>
      <c r="AA1141" s="14"/>
      <c r="AB1141" s="14"/>
      <c r="AC1141" s="14"/>
      <c r="AD1141" s="14"/>
      <c r="AE1141" s="14"/>
      <c r="AT1141" s="264" t="s">
        <v>243</v>
      </c>
      <c r="AU1141" s="264" t="s">
        <v>85</v>
      </c>
      <c r="AV1141" s="14" t="s">
        <v>85</v>
      </c>
      <c r="AW1141" s="14" t="s">
        <v>32</v>
      </c>
      <c r="AX1141" s="14" t="s">
        <v>76</v>
      </c>
      <c r="AY1141" s="264" t="s">
        <v>203</v>
      </c>
    </row>
    <row r="1142" s="14" customFormat="1">
      <c r="A1142" s="14"/>
      <c r="B1142" s="254"/>
      <c r="C1142" s="255"/>
      <c r="D1142" s="245" t="s">
        <v>243</v>
      </c>
      <c r="E1142" s="256" t="s">
        <v>1</v>
      </c>
      <c r="F1142" s="257" t="s">
        <v>3392</v>
      </c>
      <c r="G1142" s="255"/>
      <c r="H1142" s="258">
        <v>84.200000000000003</v>
      </c>
      <c r="I1142" s="259"/>
      <c r="J1142" s="255"/>
      <c r="K1142" s="255"/>
      <c r="L1142" s="260"/>
      <c r="M1142" s="261"/>
      <c r="N1142" s="262"/>
      <c r="O1142" s="262"/>
      <c r="P1142" s="262"/>
      <c r="Q1142" s="262"/>
      <c r="R1142" s="262"/>
      <c r="S1142" s="262"/>
      <c r="T1142" s="263"/>
      <c r="U1142" s="14"/>
      <c r="V1142" s="14"/>
      <c r="W1142" s="14"/>
      <c r="X1142" s="14"/>
      <c r="Y1142" s="14"/>
      <c r="Z1142" s="14"/>
      <c r="AA1142" s="14"/>
      <c r="AB1142" s="14"/>
      <c r="AC1142" s="14"/>
      <c r="AD1142" s="14"/>
      <c r="AE1142" s="14"/>
      <c r="AT1142" s="264" t="s">
        <v>243</v>
      </c>
      <c r="AU1142" s="264" t="s">
        <v>85</v>
      </c>
      <c r="AV1142" s="14" t="s">
        <v>85</v>
      </c>
      <c r="AW1142" s="14" t="s">
        <v>32</v>
      </c>
      <c r="AX1142" s="14" t="s">
        <v>76</v>
      </c>
      <c r="AY1142" s="264" t="s">
        <v>203</v>
      </c>
    </row>
    <row r="1143" s="14" customFormat="1">
      <c r="A1143" s="14"/>
      <c r="B1143" s="254"/>
      <c r="C1143" s="255"/>
      <c r="D1143" s="245" t="s">
        <v>243</v>
      </c>
      <c r="E1143" s="256" t="s">
        <v>1</v>
      </c>
      <c r="F1143" s="257" t="s">
        <v>417</v>
      </c>
      <c r="G1143" s="255"/>
      <c r="H1143" s="258">
        <v>270.60000000000002</v>
      </c>
      <c r="I1143" s="259"/>
      <c r="J1143" s="255"/>
      <c r="K1143" s="255"/>
      <c r="L1143" s="260"/>
      <c r="M1143" s="261"/>
      <c r="N1143" s="262"/>
      <c r="O1143" s="262"/>
      <c r="P1143" s="262"/>
      <c r="Q1143" s="262"/>
      <c r="R1143" s="262"/>
      <c r="S1143" s="262"/>
      <c r="T1143" s="263"/>
      <c r="U1143" s="14"/>
      <c r="V1143" s="14"/>
      <c r="W1143" s="14"/>
      <c r="X1143" s="14"/>
      <c r="Y1143" s="14"/>
      <c r="Z1143" s="14"/>
      <c r="AA1143" s="14"/>
      <c r="AB1143" s="14"/>
      <c r="AC1143" s="14"/>
      <c r="AD1143" s="14"/>
      <c r="AE1143" s="14"/>
      <c r="AT1143" s="264" t="s">
        <v>243</v>
      </c>
      <c r="AU1143" s="264" t="s">
        <v>85</v>
      </c>
      <c r="AV1143" s="14" t="s">
        <v>85</v>
      </c>
      <c r="AW1143" s="14" t="s">
        <v>32</v>
      </c>
      <c r="AX1143" s="14" t="s">
        <v>76</v>
      </c>
      <c r="AY1143" s="264" t="s">
        <v>203</v>
      </c>
    </row>
    <row r="1144" s="14" customFormat="1">
      <c r="A1144" s="14"/>
      <c r="B1144" s="254"/>
      <c r="C1144" s="255"/>
      <c r="D1144" s="245" t="s">
        <v>243</v>
      </c>
      <c r="E1144" s="256" t="s">
        <v>1</v>
      </c>
      <c r="F1144" s="257" t="s">
        <v>1320</v>
      </c>
      <c r="G1144" s="255"/>
      <c r="H1144" s="258">
        <v>95.599999999999994</v>
      </c>
      <c r="I1144" s="259"/>
      <c r="J1144" s="255"/>
      <c r="K1144" s="255"/>
      <c r="L1144" s="260"/>
      <c r="M1144" s="261"/>
      <c r="N1144" s="262"/>
      <c r="O1144" s="262"/>
      <c r="P1144" s="262"/>
      <c r="Q1144" s="262"/>
      <c r="R1144" s="262"/>
      <c r="S1144" s="262"/>
      <c r="T1144" s="263"/>
      <c r="U1144" s="14"/>
      <c r="V1144" s="14"/>
      <c r="W1144" s="14"/>
      <c r="X1144" s="14"/>
      <c r="Y1144" s="14"/>
      <c r="Z1144" s="14"/>
      <c r="AA1144" s="14"/>
      <c r="AB1144" s="14"/>
      <c r="AC1144" s="14"/>
      <c r="AD1144" s="14"/>
      <c r="AE1144" s="14"/>
      <c r="AT1144" s="264" t="s">
        <v>243</v>
      </c>
      <c r="AU1144" s="264" t="s">
        <v>85</v>
      </c>
      <c r="AV1144" s="14" t="s">
        <v>85</v>
      </c>
      <c r="AW1144" s="14" t="s">
        <v>32</v>
      </c>
      <c r="AX1144" s="14" t="s">
        <v>76</v>
      </c>
      <c r="AY1144" s="264" t="s">
        <v>203</v>
      </c>
    </row>
    <row r="1145" s="14" customFormat="1">
      <c r="A1145" s="14"/>
      <c r="B1145" s="254"/>
      <c r="C1145" s="255"/>
      <c r="D1145" s="245" t="s">
        <v>243</v>
      </c>
      <c r="E1145" s="256" t="s">
        <v>1</v>
      </c>
      <c r="F1145" s="257" t="s">
        <v>3393</v>
      </c>
      <c r="G1145" s="255"/>
      <c r="H1145" s="258">
        <v>137.19999999999999</v>
      </c>
      <c r="I1145" s="259"/>
      <c r="J1145" s="255"/>
      <c r="K1145" s="255"/>
      <c r="L1145" s="260"/>
      <c r="M1145" s="261"/>
      <c r="N1145" s="262"/>
      <c r="O1145" s="262"/>
      <c r="P1145" s="262"/>
      <c r="Q1145" s="262"/>
      <c r="R1145" s="262"/>
      <c r="S1145" s="262"/>
      <c r="T1145" s="263"/>
      <c r="U1145" s="14"/>
      <c r="V1145" s="14"/>
      <c r="W1145" s="14"/>
      <c r="X1145" s="14"/>
      <c r="Y1145" s="14"/>
      <c r="Z1145" s="14"/>
      <c r="AA1145" s="14"/>
      <c r="AB1145" s="14"/>
      <c r="AC1145" s="14"/>
      <c r="AD1145" s="14"/>
      <c r="AE1145" s="14"/>
      <c r="AT1145" s="264" t="s">
        <v>243</v>
      </c>
      <c r="AU1145" s="264" t="s">
        <v>85</v>
      </c>
      <c r="AV1145" s="14" t="s">
        <v>85</v>
      </c>
      <c r="AW1145" s="14" t="s">
        <v>32</v>
      </c>
      <c r="AX1145" s="14" t="s">
        <v>76</v>
      </c>
      <c r="AY1145" s="264" t="s">
        <v>203</v>
      </c>
    </row>
    <row r="1146" s="14" customFormat="1">
      <c r="A1146" s="14"/>
      <c r="B1146" s="254"/>
      <c r="C1146" s="255"/>
      <c r="D1146" s="245" t="s">
        <v>243</v>
      </c>
      <c r="E1146" s="256" t="s">
        <v>1</v>
      </c>
      <c r="F1146" s="257" t="s">
        <v>3394</v>
      </c>
      <c r="G1146" s="255"/>
      <c r="H1146" s="258">
        <v>49.600000000000001</v>
      </c>
      <c r="I1146" s="259"/>
      <c r="J1146" s="255"/>
      <c r="K1146" s="255"/>
      <c r="L1146" s="260"/>
      <c r="M1146" s="261"/>
      <c r="N1146" s="262"/>
      <c r="O1146" s="262"/>
      <c r="P1146" s="262"/>
      <c r="Q1146" s="262"/>
      <c r="R1146" s="262"/>
      <c r="S1146" s="262"/>
      <c r="T1146" s="263"/>
      <c r="U1146" s="14"/>
      <c r="V1146" s="14"/>
      <c r="W1146" s="14"/>
      <c r="X1146" s="14"/>
      <c r="Y1146" s="14"/>
      <c r="Z1146" s="14"/>
      <c r="AA1146" s="14"/>
      <c r="AB1146" s="14"/>
      <c r="AC1146" s="14"/>
      <c r="AD1146" s="14"/>
      <c r="AE1146" s="14"/>
      <c r="AT1146" s="264" t="s">
        <v>243</v>
      </c>
      <c r="AU1146" s="264" t="s">
        <v>85</v>
      </c>
      <c r="AV1146" s="14" t="s">
        <v>85</v>
      </c>
      <c r="AW1146" s="14" t="s">
        <v>32</v>
      </c>
      <c r="AX1146" s="14" t="s">
        <v>76</v>
      </c>
      <c r="AY1146" s="264" t="s">
        <v>203</v>
      </c>
    </row>
    <row r="1147" s="14" customFormat="1">
      <c r="A1147" s="14"/>
      <c r="B1147" s="254"/>
      <c r="C1147" s="255"/>
      <c r="D1147" s="245" t="s">
        <v>243</v>
      </c>
      <c r="E1147" s="256" t="s">
        <v>1</v>
      </c>
      <c r="F1147" s="257" t="s">
        <v>3395</v>
      </c>
      <c r="G1147" s="255"/>
      <c r="H1147" s="258">
        <v>546.60000000000002</v>
      </c>
      <c r="I1147" s="259"/>
      <c r="J1147" s="255"/>
      <c r="K1147" s="255"/>
      <c r="L1147" s="260"/>
      <c r="M1147" s="261"/>
      <c r="N1147" s="262"/>
      <c r="O1147" s="262"/>
      <c r="P1147" s="262"/>
      <c r="Q1147" s="262"/>
      <c r="R1147" s="262"/>
      <c r="S1147" s="262"/>
      <c r="T1147" s="263"/>
      <c r="U1147" s="14"/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T1147" s="264" t="s">
        <v>243</v>
      </c>
      <c r="AU1147" s="264" t="s">
        <v>85</v>
      </c>
      <c r="AV1147" s="14" t="s">
        <v>85</v>
      </c>
      <c r="AW1147" s="14" t="s">
        <v>32</v>
      </c>
      <c r="AX1147" s="14" t="s">
        <v>76</v>
      </c>
      <c r="AY1147" s="264" t="s">
        <v>203</v>
      </c>
    </row>
    <row r="1148" s="14" customFormat="1">
      <c r="A1148" s="14"/>
      <c r="B1148" s="254"/>
      <c r="C1148" s="255"/>
      <c r="D1148" s="245" t="s">
        <v>243</v>
      </c>
      <c r="E1148" s="256" t="s">
        <v>1</v>
      </c>
      <c r="F1148" s="257" t="s">
        <v>3396</v>
      </c>
      <c r="G1148" s="255"/>
      <c r="H1148" s="258">
        <v>226.59999999999999</v>
      </c>
      <c r="I1148" s="259"/>
      <c r="J1148" s="255"/>
      <c r="K1148" s="255"/>
      <c r="L1148" s="260"/>
      <c r="M1148" s="261"/>
      <c r="N1148" s="262"/>
      <c r="O1148" s="262"/>
      <c r="P1148" s="262"/>
      <c r="Q1148" s="262"/>
      <c r="R1148" s="262"/>
      <c r="S1148" s="262"/>
      <c r="T1148" s="263"/>
      <c r="U1148" s="14"/>
      <c r="V1148" s="14"/>
      <c r="W1148" s="14"/>
      <c r="X1148" s="14"/>
      <c r="Y1148" s="14"/>
      <c r="Z1148" s="14"/>
      <c r="AA1148" s="14"/>
      <c r="AB1148" s="14"/>
      <c r="AC1148" s="14"/>
      <c r="AD1148" s="14"/>
      <c r="AE1148" s="14"/>
      <c r="AT1148" s="264" t="s">
        <v>243</v>
      </c>
      <c r="AU1148" s="264" t="s">
        <v>85</v>
      </c>
      <c r="AV1148" s="14" t="s">
        <v>85</v>
      </c>
      <c r="AW1148" s="14" t="s">
        <v>32</v>
      </c>
      <c r="AX1148" s="14" t="s">
        <v>76</v>
      </c>
      <c r="AY1148" s="264" t="s">
        <v>203</v>
      </c>
    </row>
    <row r="1149" s="14" customFormat="1">
      <c r="A1149" s="14"/>
      <c r="B1149" s="254"/>
      <c r="C1149" s="255"/>
      <c r="D1149" s="245" t="s">
        <v>243</v>
      </c>
      <c r="E1149" s="256" t="s">
        <v>1</v>
      </c>
      <c r="F1149" s="257" t="s">
        <v>3397</v>
      </c>
      <c r="G1149" s="255"/>
      <c r="H1149" s="258">
        <v>69.799999999999997</v>
      </c>
      <c r="I1149" s="259"/>
      <c r="J1149" s="255"/>
      <c r="K1149" s="255"/>
      <c r="L1149" s="260"/>
      <c r="M1149" s="261"/>
      <c r="N1149" s="262"/>
      <c r="O1149" s="262"/>
      <c r="P1149" s="262"/>
      <c r="Q1149" s="262"/>
      <c r="R1149" s="262"/>
      <c r="S1149" s="262"/>
      <c r="T1149" s="263"/>
      <c r="U1149" s="14"/>
      <c r="V1149" s="14"/>
      <c r="W1149" s="14"/>
      <c r="X1149" s="14"/>
      <c r="Y1149" s="14"/>
      <c r="Z1149" s="14"/>
      <c r="AA1149" s="14"/>
      <c r="AB1149" s="14"/>
      <c r="AC1149" s="14"/>
      <c r="AD1149" s="14"/>
      <c r="AE1149" s="14"/>
      <c r="AT1149" s="264" t="s">
        <v>243</v>
      </c>
      <c r="AU1149" s="264" t="s">
        <v>85</v>
      </c>
      <c r="AV1149" s="14" t="s">
        <v>85</v>
      </c>
      <c r="AW1149" s="14" t="s">
        <v>32</v>
      </c>
      <c r="AX1149" s="14" t="s">
        <v>76</v>
      </c>
      <c r="AY1149" s="264" t="s">
        <v>203</v>
      </c>
    </row>
    <row r="1150" s="14" customFormat="1">
      <c r="A1150" s="14"/>
      <c r="B1150" s="254"/>
      <c r="C1150" s="255"/>
      <c r="D1150" s="245" t="s">
        <v>243</v>
      </c>
      <c r="E1150" s="256" t="s">
        <v>1</v>
      </c>
      <c r="F1150" s="257" t="s">
        <v>3398</v>
      </c>
      <c r="G1150" s="255"/>
      <c r="H1150" s="258">
        <v>181.69999999999999</v>
      </c>
      <c r="I1150" s="259"/>
      <c r="J1150" s="255"/>
      <c r="K1150" s="255"/>
      <c r="L1150" s="260"/>
      <c r="M1150" s="261"/>
      <c r="N1150" s="262"/>
      <c r="O1150" s="262"/>
      <c r="P1150" s="262"/>
      <c r="Q1150" s="262"/>
      <c r="R1150" s="262"/>
      <c r="S1150" s="262"/>
      <c r="T1150" s="263"/>
      <c r="U1150" s="14"/>
      <c r="V1150" s="14"/>
      <c r="W1150" s="14"/>
      <c r="X1150" s="14"/>
      <c r="Y1150" s="14"/>
      <c r="Z1150" s="14"/>
      <c r="AA1150" s="14"/>
      <c r="AB1150" s="14"/>
      <c r="AC1150" s="14"/>
      <c r="AD1150" s="14"/>
      <c r="AE1150" s="14"/>
      <c r="AT1150" s="264" t="s">
        <v>243</v>
      </c>
      <c r="AU1150" s="264" t="s">
        <v>85</v>
      </c>
      <c r="AV1150" s="14" t="s">
        <v>85</v>
      </c>
      <c r="AW1150" s="14" t="s">
        <v>32</v>
      </c>
      <c r="AX1150" s="14" t="s">
        <v>76</v>
      </c>
      <c r="AY1150" s="264" t="s">
        <v>203</v>
      </c>
    </row>
    <row r="1151" s="14" customFormat="1">
      <c r="A1151" s="14"/>
      <c r="B1151" s="254"/>
      <c r="C1151" s="255"/>
      <c r="D1151" s="245" t="s">
        <v>243</v>
      </c>
      <c r="E1151" s="256" t="s">
        <v>1</v>
      </c>
      <c r="F1151" s="257" t="s">
        <v>3399</v>
      </c>
      <c r="G1151" s="255"/>
      <c r="H1151" s="258">
        <v>37.799999999999997</v>
      </c>
      <c r="I1151" s="259"/>
      <c r="J1151" s="255"/>
      <c r="K1151" s="255"/>
      <c r="L1151" s="260"/>
      <c r="M1151" s="261"/>
      <c r="N1151" s="262"/>
      <c r="O1151" s="262"/>
      <c r="P1151" s="262"/>
      <c r="Q1151" s="262"/>
      <c r="R1151" s="262"/>
      <c r="S1151" s="262"/>
      <c r="T1151" s="263"/>
      <c r="U1151" s="14"/>
      <c r="V1151" s="14"/>
      <c r="W1151" s="14"/>
      <c r="X1151" s="14"/>
      <c r="Y1151" s="14"/>
      <c r="Z1151" s="14"/>
      <c r="AA1151" s="14"/>
      <c r="AB1151" s="14"/>
      <c r="AC1151" s="14"/>
      <c r="AD1151" s="14"/>
      <c r="AE1151" s="14"/>
      <c r="AT1151" s="264" t="s">
        <v>243</v>
      </c>
      <c r="AU1151" s="264" t="s">
        <v>85</v>
      </c>
      <c r="AV1151" s="14" t="s">
        <v>85</v>
      </c>
      <c r="AW1151" s="14" t="s">
        <v>32</v>
      </c>
      <c r="AX1151" s="14" t="s">
        <v>76</v>
      </c>
      <c r="AY1151" s="264" t="s">
        <v>203</v>
      </c>
    </row>
    <row r="1152" s="14" customFormat="1">
      <c r="A1152" s="14"/>
      <c r="B1152" s="254"/>
      <c r="C1152" s="255"/>
      <c r="D1152" s="245" t="s">
        <v>243</v>
      </c>
      <c r="E1152" s="256" t="s">
        <v>1</v>
      </c>
      <c r="F1152" s="257" t="s">
        <v>3400</v>
      </c>
      <c r="G1152" s="255"/>
      <c r="H1152" s="258">
        <v>34.399999999999999</v>
      </c>
      <c r="I1152" s="259"/>
      <c r="J1152" s="255"/>
      <c r="K1152" s="255"/>
      <c r="L1152" s="260"/>
      <c r="M1152" s="261"/>
      <c r="N1152" s="262"/>
      <c r="O1152" s="262"/>
      <c r="P1152" s="262"/>
      <c r="Q1152" s="262"/>
      <c r="R1152" s="262"/>
      <c r="S1152" s="262"/>
      <c r="T1152" s="263"/>
      <c r="U1152" s="14"/>
      <c r="V1152" s="14"/>
      <c r="W1152" s="14"/>
      <c r="X1152" s="14"/>
      <c r="Y1152" s="14"/>
      <c r="Z1152" s="14"/>
      <c r="AA1152" s="14"/>
      <c r="AB1152" s="14"/>
      <c r="AC1152" s="14"/>
      <c r="AD1152" s="14"/>
      <c r="AE1152" s="14"/>
      <c r="AT1152" s="264" t="s">
        <v>243</v>
      </c>
      <c r="AU1152" s="264" t="s">
        <v>85</v>
      </c>
      <c r="AV1152" s="14" t="s">
        <v>85</v>
      </c>
      <c r="AW1152" s="14" t="s">
        <v>32</v>
      </c>
      <c r="AX1152" s="14" t="s">
        <v>76</v>
      </c>
      <c r="AY1152" s="264" t="s">
        <v>203</v>
      </c>
    </row>
    <row r="1153" s="14" customFormat="1">
      <c r="A1153" s="14"/>
      <c r="B1153" s="254"/>
      <c r="C1153" s="255"/>
      <c r="D1153" s="245" t="s">
        <v>243</v>
      </c>
      <c r="E1153" s="256" t="s">
        <v>1</v>
      </c>
      <c r="F1153" s="257" t="s">
        <v>2777</v>
      </c>
      <c r="G1153" s="255"/>
      <c r="H1153" s="258">
        <v>40.200000000000003</v>
      </c>
      <c r="I1153" s="259"/>
      <c r="J1153" s="255"/>
      <c r="K1153" s="255"/>
      <c r="L1153" s="260"/>
      <c r="M1153" s="261"/>
      <c r="N1153" s="262"/>
      <c r="O1153" s="262"/>
      <c r="P1153" s="262"/>
      <c r="Q1153" s="262"/>
      <c r="R1153" s="262"/>
      <c r="S1153" s="262"/>
      <c r="T1153" s="263"/>
      <c r="U1153" s="14"/>
      <c r="V1153" s="14"/>
      <c r="W1153" s="14"/>
      <c r="X1153" s="14"/>
      <c r="Y1153" s="14"/>
      <c r="Z1153" s="14"/>
      <c r="AA1153" s="14"/>
      <c r="AB1153" s="14"/>
      <c r="AC1153" s="14"/>
      <c r="AD1153" s="14"/>
      <c r="AE1153" s="14"/>
      <c r="AT1153" s="264" t="s">
        <v>243</v>
      </c>
      <c r="AU1153" s="264" t="s">
        <v>85</v>
      </c>
      <c r="AV1153" s="14" t="s">
        <v>85</v>
      </c>
      <c r="AW1153" s="14" t="s">
        <v>32</v>
      </c>
      <c r="AX1153" s="14" t="s">
        <v>76</v>
      </c>
      <c r="AY1153" s="264" t="s">
        <v>203</v>
      </c>
    </row>
    <row r="1154" s="15" customFormat="1">
      <c r="A1154" s="15"/>
      <c r="B1154" s="265"/>
      <c r="C1154" s="266"/>
      <c r="D1154" s="245" t="s">
        <v>243</v>
      </c>
      <c r="E1154" s="267" t="s">
        <v>1</v>
      </c>
      <c r="F1154" s="268" t="s">
        <v>247</v>
      </c>
      <c r="G1154" s="266"/>
      <c r="H1154" s="269">
        <v>7636.6000000000004</v>
      </c>
      <c r="I1154" s="270"/>
      <c r="J1154" s="266"/>
      <c r="K1154" s="266"/>
      <c r="L1154" s="271"/>
      <c r="M1154" s="272"/>
      <c r="N1154" s="273"/>
      <c r="O1154" s="273"/>
      <c r="P1154" s="273"/>
      <c r="Q1154" s="273"/>
      <c r="R1154" s="273"/>
      <c r="S1154" s="273"/>
      <c r="T1154" s="274"/>
      <c r="U1154" s="15"/>
      <c r="V1154" s="15"/>
      <c r="W1154" s="15"/>
      <c r="X1154" s="15"/>
      <c r="Y1154" s="15"/>
      <c r="Z1154" s="15"/>
      <c r="AA1154" s="15"/>
      <c r="AB1154" s="15"/>
      <c r="AC1154" s="15"/>
      <c r="AD1154" s="15"/>
      <c r="AE1154" s="15"/>
      <c r="AT1154" s="275" t="s">
        <v>243</v>
      </c>
      <c r="AU1154" s="275" t="s">
        <v>85</v>
      </c>
      <c r="AV1154" s="15" t="s">
        <v>209</v>
      </c>
      <c r="AW1154" s="15" t="s">
        <v>32</v>
      </c>
      <c r="AX1154" s="15" t="s">
        <v>83</v>
      </c>
      <c r="AY1154" s="275" t="s">
        <v>203</v>
      </c>
    </row>
    <row r="1155" s="2" customFormat="1" ht="24.15" customHeight="1">
      <c r="A1155" s="39"/>
      <c r="B1155" s="40"/>
      <c r="C1155" s="229" t="s">
        <v>2073</v>
      </c>
      <c r="D1155" s="229" t="s">
        <v>205</v>
      </c>
      <c r="E1155" s="230" t="s">
        <v>1324</v>
      </c>
      <c r="F1155" s="231" t="s">
        <v>1325</v>
      </c>
      <c r="G1155" s="232" t="s">
        <v>213</v>
      </c>
      <c r="H1155" s="233">
        <v>14</v>
      </c>
      <c r="I1155" s="234"/>
      <c r="J1155" s="235">
        <f>ROUND(I1155*H1155,2)</f>
        <v>0</v>
      </c>
      <c r="K1155" s="236"/>
      <c r="L1155" s="45"/>
      <c r="M1155" s="237" t="s">
        <v>1</v>
      </c>
      <c r="N1155" s="238" t="s">
        <v>41</v>
      </c>
      <c r="O1155" s="92"/>
      <c r="P1155" s="239">
        <f>O1155*H1155</f>
        <v>0</v>
      </c>
      <c r="Q1155" s="239">
        <v>0.00029</v>
      </c>
      <c r="R1155" s="239">
        <f>Q1155*H1155</f>
        <v>0.0040600000000000002</v>
      </c>
      <c r="S1155" s="239">
        <v>0</v>
      </c>
      <c r="T1155" s="240">
        <f>S1155*H1155</f>
        <v>0</v>
      </c>
      <c r="U1155" s="39"/>
      <c r="V1155" s="39"/>
      <c r="W1155" s="39"/>
      <c r="X1155" s="39"/>
      <c r="Y1155" s="39"/>
      <c r="Z1155" s="39"/>
      <c r="AA1155" s="39"/>
      <c r="AB1155" s="39"/>
      <c r="AC1155" s="39"/>
      <c r="AD1155" s="39"/>
      <c r="AE1155" s="39"/>
      <c r="AR1155" s="241" t="s">
        <v>277</v>
      </c>
      <c r="AT1155" s="241" t="s">
        <v>205</v>
      </c>
      <c r="AU1155" s="241" t="s">
        <v>85</v>
      </c>
      <c r="AY1155" s="18" t="s">
        <v>203</v>
      </c>
      <c r="BE1155" s="242">
        <f>IF(N1155="základní",J1155,0)</f>
        <v>0</v>
      </c>
      <c r="BF1155" s="242">
        <f>IF(N1155="snížená",J1155,0)</f>
        <v>0</v>
      </c>
      <c r="BG1155" s="242">
        <f>IF(N1155="zákl. přenesená",J1155,0)</f>
        <v>0</v>
      </c>
      <c r="BH1155" s="242">
        <f>IF(N1155="sníž. přenesená",J1155,0)</f>
        <v>0</v>
      </c>
      <c r="BI1155" s="242">
        <f>IF(N1155="nulová",J1155,0)</f>
        <v>0</v>
      </c>
      <c r="BJ1155" s="18" t="s">
        <v>83</v>
      </c>
      <c r="BK1155" s="242">
        <f>ROUND(I1155*H1155,2)</f>
        <v>0</v>
      </c>
      <c r="BL1155" s="18" t="s">
        <v>277</v>
      </c>
      <c r="BM1155" s="241" t="s">
        <v>1326</v>
      </c>
    </row>
    <row r="1156" s="2" customFormat="1" ht="24.15" customHeight="1">
      <c r="A1156" s="39"/>
      <c r="B1156" s="40"/>
      <c r="C1156" s="229" t="s">
        <v>3401</v>
      </c>
      <c r="D1156" s="229" t="s">
        <v>205</v>
      </c>
      <c r="E1156" s="230" t="s">
        <v>3402</v>
      </c>
      <c r="F1156" s="231" t="s">
        <v>3403</v>
      </c>
      <c r="G1156" s="232" t="s">
        <v>213</v>
      </c>
      <c r="H1156" s="233">
        <v>43.469999999999999</v>
      </c>
      <c r="I1156" s="234"/>
      <c r="J1156" s="235">
        <f>ROUND(I1156*H1156,2)</f>
        <v>0</v>
      </c>
      <c r="K1156" s="236"/>
      <c r="L1156" s="45"/>
      <c r="M1156" s="237" t="s">
        <v>1</v>
      </c>
      <c r="N1156" s="238" t="s">
        <v>41</v>
      </c>
      <c r="O1156" s="92"/>
      <c r="P1156" s="239">
        <f>O1156*H1156</f>
        <v>0</v>
      </c>
      <c r="Q1156" s="239">
        <v>0.00036000000000000002</v>
      </c>
      <c r="R1156" s="239">
        <f>Q1156*H1156</f>
        <v>0.015649200000000002</v>
      </c>
      <c r="S1156" s="239">
        <v>0</v>
      </c>
      <c r="T1156" s="240">
        <f>S1156*H1156</f>
        <v>0</v>
      </c>
      <c r="U1156" s="39"/>
      <c r="V1156" s="39"/>
      <c r="W1156" s="39"/>
      <c r="X1156" s="39"/>
      <c r="Y1156" s="39"/>
      <c r="Z1156" s="39"/>
      <c r="AA1156" s="39"/>
      <c r="AB1156" s="39"/>
      <c r="AC1156" s="39"/>
      <c r="AD1156" s="39"/>
      <c r="AE1156" s="39"/>
      <c r="AR1156" s="241" t="s">
        <v>277</v>
      </c>
      <c r="AT1156" s="241" t="s">
        <v>205</v>
      </c>
      <c r="AU1156" s="241" t="s">
        <v>85</v>
      </c>
      <c r="AY1156" s="18" t="s">
        <v>203</v>
      </c>
      <c r="BE1156" s="242">
        <f>IF(N1156="základní",J1156,0)</f>
        <v>0</v>
      </c>
      <c r="BF1156" s="242">
        <f>IF(N1156="snížená",J1156,0)</f>
        <v>0</v>
      </c>
      <c r="BG1156" s="242">
        <f>IF(N1156="zákl. přenesená",J1156,0)</f>
        <v>0</v>
      </c>
      <c r="BH1156" s="242">
        <f>IF(N1156="sníž. přenesená",J1156,0)</f>
        <v>0</v>
      </c>
      <c r="BI1156" s="242">
        <f>IF(N1156="nulová",J1156,0)</f>
        <v>0</v>
      </c>
      <c r="BJ1156" s="18" t="s">
        <v>83</v>
      </c>
      <c r="BK1156" s="242">
        <f>ROUND(I1156*H1156,2)</f>
        <v>0</v>
      </c>
      <c r="BL1156" s="18" t="s">
        <v>277</v>
      </c>
      <c r="BM1156" s="241" t="s">
        <v>3404</v>
      </c>
    </row>
    <row r="1157" s="14" customFormat="1">
      <c r="A1157" s="14"/>
      <c r="B1157" s="254"/>
      <c r="C1157" s="255"/>
      <c r="D1157" s="245" t="s">
        <v>243</v>
      </c>
      <c r="E1157" s="256" t="s">
        <v>1</v>
      </c>
      <c r="F1157" s="257" t="s">
        <v>3405</v>
      </c>
      <c r="G1157" s="255"/>
      <c r="H1157" s="258">
        <v>43.469999999999999</v>
      </c>
      <c r="I1157" s="259"/>
      <c r="J1157" s="255"/>
      <c r="K1157" s="255"/>
      <c r="L1157" s="260"/>
      <c r="M1157" s="261"/>
      <c r="N1157" s="262"/>
      <c r="O1157" s="262"/>
      <c r="P1157" s="262"/>
      <c r="Q1157" s="262"/>
      <c r="R1157" s="262"/>
      <c r="S1157" s="262"/>
      <c r="T1157" s="263"/>
      <c r="U1157" s="14"/>
      <c r="V1157" s="14"/>
      <c r="W1157" s="14"/>
      <c r="X1157" s="14"/>
      <c r="Y1157" s="14"/>
      <c r="Z1157" s="14"/>
      <c r="AA1157" s="14"/>
      <c r="AB1157" s="14"/>
      <c r="AC1157" s="14"/>
      <c r="AD1157" s="14"/>
      <c r="AE1157" s="14"/>
      <c r="AT1157" s="264" t="s">
        <v>243</v>
      </c>
      <c r="AU1157" s="264" t="s">
        <v>85</v>
      </c>
      <c r="AV1157" s="14" t="s">
        <v>85</v>
      </c>
      <c r="AW1157" s="14" t="s">
        <v>32</v>
      </c>
      <c r="AX1157" s="14" t="s">
        <v>76</v>
      </c>
      <c r="AY1157" s="264" t="s">
        <v>203</v>
      </c>
    </row>
    <row r="1158" s="15" customFormat="1">
      <c r="A1158" s="15"/>
      <c r="B1158" s="265"/>
      <c r="C1158" s="266"/>
      <c r="D1158" s="245" t="s">
        <v>243</v>
      </c>
      <c r="E1158" s="267" t="s">
        <v>1</v>
      </c>
      <c r="F1158" s="268" t="s">
        <v>247</v>
      </c>
      <c r="G1158" s="266"/>
      <c r="H1158" s="269">
        <v>43.469999999999999</v>
      </c>
      <c r="I1158" s="270"/>
      <c r="J1158" s="266"/>
      <c r="K1158" s="266"/>
      <c r="L1158" s="271"/>
      <c r="M1158" s="272"/>
      <c r="N1158" s="273"/>
      <c r="O1158" s="273"/>
      <c r="P1158" s="273"/>
      <c r="Q1158" s="273"/>
      <c r="R1158" s="273"/>
      <c r="S1158" s="273"/>
      <c r="T1158" s="274"/>
      <c r="U1158" s="15"/>
      <c r="V1158" s="15"/>
      <c r="W1158" s="15"/>
      <c r="X1158" s="15"/>
      <c r="Y1158" s="15"/>
      <c r="Z1158" s="15"/>
      <c r="AA1158" s="15"/>
      <c r="AB1158" s="15"/>
      <c r="AC1158" s="15"/>
      <c r="AD1158" s="15"/>
      <c r="AE1158" s="15"/>
      <c r="AT1158" s="275" t="s">
        <v>243</v>
      </c>
      <c r="AU1158" s="275" t="s">
        <v>85</v>
      </c>
      <c r="AV1158" s="15" t="s">
        <v>209</v>
      </c>
      <c r="AW1158" s="15" t="s">
        <v>32</v>
      </c>
      <c r="AX1158" s="15" t="s">
        <v>83</v>
      </c>
      <c r="AY1158" s="275" t="s">
        <v>203</v>
      </c>
    </row>
    <row r="1159" s="2" customFormat="1" ht="21.75" customHeight="1">
      <c r="A1159" s="39"/>
      <c r="B1159" s="40"/>
      <c r="C1159" s="229" t="s">
        <v>2076</v>
      </c>
      <c r="D1159" s="229" t="s">
        <v>205</v>
      </c>
      <c r="E1159" s="230" t="s">
        <v>1328</v>
      </c>
      <c r="F1159" s="231" t="s">
        <v>1329</v>
      </c>
      <c r="G1159" s="232" t="s">
        <v>213</v>
      </c>
      <c r="H1159" s="233">
        <v>14</v>
      </c>
      <c r="I1159" s="234"/>
      <c r="J1159" s="235">
        <f>ROUND(I1159*H1159,2)</f>
        <v>0</v>
      </c>
      <c r="K1159" s="236"/>
      <c r="L1159" s="45"/>
      <c r="M1159" s="237" t="s">
        <v>1</v>
      </c>
      <c r="N1159" s="238" t="s">
        <v>41</v>
      </c>
      <c r="O1159" s="92"/>
      <c r="P1159" s="239">
        <f>O1159*H1159</f>
        <v>0</v>
      </c>
      <c r="Q1159" s="239">
        <v>0</v>
      </c>
      <c r="R1159" s="239">
        <f>Q1159*H1159</f>
        <v>0</v>
      </c>
      <c r="S1159" s="239">
        <v>0</v>
      </c>
      <c r="T1159" s="240">
        <f>S1159*H1159</f>
        <v>0</v>
      </c>
      <c r="U1159" s="39"/>
      <c r="V1159" s="39"/>
      <c r="W1159" s="39"/>
      <c r="X1159" s="39"/>
      <c r="Y1159" s="39"/>
      <c r="Z1159" s="39"/>
      <c r="AA1159" s="39"/>
      <c r="AB1159" s="39"/>
      <c r="AC1159" s="39"/>
      <c r="AD1159" s="39"/>
      <c r="AE1159" s="39"/>
      <c r="AR1159" s="241" t="s">
        <v>277</v>
      </c>
      <c r="AT1159" s="241" t="s">
        <v>205</v>
      </c>
      <c r="AU1159" s="241" t="s">
        <v>85</v>
      </c>
      <c r="AY1159" s="18" t="s">
        <v>203</v>
      </c>
      <c r="BE1159" s="242">
        <f>IF(N1159="základní",J1159,0)</f>
        <v>0</v>
      </c>
      <c r="BF1159" s="242">
        <f>IF(N1159="snížená",J1159,0)</f>
        <v>0</v>
      </c>
      <c r="BG1159" s="242">
        <f>IF(N1159="zákl. přenesená",J1159,0)</f>
        <v>0</v>
      </c>
      <c r="BH1159" s="242">
        <f>IF(N1159="sníž. přenesená",J1159,0)</f>
        <v>0</v>
      </c>
      <c r="BI1159" s="242">
        <f>IF(N1159="nulová",J1159,0)</f>
        <v>0</v>
      </c>
      <c r="BJ1159" s="18" t="s">
        <v>83</v>
      </c>
      <c r="BK1159" s="242">
        <f>ROUND(I1159*H1159,2)</f>
        <v>0</v>
      </c>
      <c r="BL1159" s="18" t="s">
        <v>277</v>
      </c>
      <c r="BM1159" s="241" t="s">
        <v>1330</v>
      </c>
    </row>
    <row r="1160" s="12" customFormat="1" ht="22.8" customHeight="1">
      <c r="A1160" s="12"/>
      <c r="B1160" s="213"/>
      <c r="C1160" s="214"/>
      <c r="D1160" s="215" t="s">
        <v>75</v>
      </c>
      <c r="E1160" s="227" t="s">
        <v>1331</v>
      </c>
      <c r="F1160" s="227" t="s">
        <v>1332</v>
      </c>
      <c r="G1160" s="214"/>
      <c r="H1160" s="214"/>
      <c r="I1160" s="217"/>
      <c r="J1160" s="228">
        <f>BK1160</f>
        <v>0</v>
      </c>
      <c r="K1160" s="214"/>
      <c r="L1160" s="219"/>
      <c r="M1160" s="220"/>
      <c r="N1160" s="221"/>
      <c r="O1160" s="221"/>
      <c r="P1160" s="222">
        <f>SUM(P1161:P1165)</f>
        <v>0</v>
      </c>
      <c r="Q1160" s="221"/>
      <c r="R1160" s="222">
        <f>SUM(R1161:R1165)</f>
        <v>3.8867562900000001</v>
      </c>
      <c r="S1160" s="221"/>
      <c r="T1160" s="223">
        <f>SUM(T1161:T1165)</f>
        <v>0</v>
      </c>
      <c r="U1160" s="12"/>
      <c r="V1160" s="12"/>
      <c r="W1160" s="12"/>
      <c r="X1160" s="12"/>
      <c r="Y1160" s="12"/>
      <c r="Z1160" s="12"/>
      <c r="AA1160" s="12"/>
      <c r="AB1160" s="12"/>
      <c r="AC1160" s="12"/>
      <c r="AD1160" s="12"/>
      <c r="AE1160" s="12"/>
      <c r="AR1160" s="224" t="s">
        <v>85</v>
      </c>
      <c r="AT1160" s="225" t="s">
        <v>75</v>
      </c>
      <c r="AU1160" s="225" t="s">
        <v>83</v>
      </c>
      <c r="AY1160" s="224" t="s">
        <v>203</v>
      </c>
      <c r="BK1160" s="226">
        <f>SUM(BK1161:BK1165)</f>
        <v>0</v>
      </c>
    </row>
    <row r="1161" s="2" customFormat="1" ht="24.15" customHeight="1">
      <c r="A1161" s="39"/>
      <c r="B1161" s="40"/>
      <c r="C1161" s="229" t="s">
        <v>3406</v>
      </c>
      <c r="D1161" s="229" t="s">
        <v>205</v>
      </c>
      <c r="E1161" s="230" t="s">
        <v>1333</v>
      </c>
      <c r="F1161" s="231" t="s">
        <v>1334</v>
      </c>
      <c r="G1161" s="232" t="s">
        <v>213</v>
      </c>
      <c r="H1161" s="233">
        <v>7883.8869999999997</v>
      </c>
      <c r="I1161" s="234"/>
      <c r="J1161" s="235">
        <f>ROUND(I1161*H1161,2)</f>
        <v>0</v>
      </c>
      <c r="K1161" s="236"/>
      <c r="L1161" s="45"/>
      <c r="M1161" s="237" t="s">
        <v>1</v>
      </c>
      <c r="N1161" s="238" t="s">
        <v>41</v>
      </c>
      <c r="O1161" s="92"/>
      <c r="P1161" s="239">
        <f>O1161*H1161</f>
        <v>0</v>
      </c>
      <c r="Q1161" s="239">
        <v>0.00020000000000000001</v>
      </c>
      <c r="R1161" s="239">
        <f>Q1161*H1161</f>
        <v>1.5767774000000001</v>
      </c>
      <c r="S1161" s="239">
        <v>0</v>
      </c>
      <c r="T1161" s="240">
        <f>S1161*H1161</f>
        <v>0</v>
      </c>
      <c r="U1161" s="39"/>
      <c r="V1161" s="39"/>
      <c r="W1161" s="39"/>
      <c r="X1161" s="39"/>
      <c r="Y1161" s="39"/>
      <c r="Z1161" s="39"/>
      <c r="AA1161" s="39"/>
      <c r="AB1161" s="39"/>
      <c r="AC1161" s="39"/>
      <c r="AD1161" s="39"/>
      <c r="AE1161" s="39"/>
      <c r="AR1161" s="241" t="s">
        <v>277</v>
      </c>
      <c r="AT1161" s="241" t="s">
        <v>205</v>
      </c>
      <c r="AU1161" s="241" t="s">
        <v>85</v>
      </c>
      <c r="AY1161" s="18" t="s">
        <v>203</v>
      </c>
      <c r="BE1161" s="242">
        <f>IF(N1161="základní",J1161,0)</f>
        <v>0</v>
      </c>
      <c r="BF1161" s="242">
        <f>IF(N1161="snížená",J1161,0)</f>
        <v>0</v>
      </c>
      <c r="BG1161" s="242">
        <f>IF(N1161="zákl. přenesená",J1161,0)</f>
        <v>0</v>
      </c>
      <c r="BH1161" s="242">
        <f>IF(N1161="sníž. přenesená",J1161,0)</f>
        <v>0</v>
      </c>
      <c r="BI1161" s="242">
        <f>IF(N1161="nulová",J1161,0)</f>
        <v>0</v>
      </c>
      <c r="BJ1161" s="18" t="s">
        <v>83</v>
      </c>
      <c r="BK1161" s="242">
        <f>ROUND(I1161*H1161,2)</f>
        <v>0</v>
      </c>
      <c r="BL1161" s="18" t="s">
        <v>277</v>
      </c>
      <c r="BM1161" s="241" t="s">
        <v>1335</v>
      </c>
    </row>
    <row r="1162" s="2" customFormat="1" ht="24.15" customHeight="1">
      <c r="A1162" s="39"/>
      <c r="B1162" s="40"/>
      <c r="C1162" s="229" t="s">
        <v>573</v>
      </c>
      <c r="D1162" s="229" t="s">
        <v>205</v>
      </c>
      <c r="E1162" s="230" t="s">
        <v>1337</v>
      </c>
      <c r="F1162" s="231" t="s">
        <v>1338</v>
      </c>
      <c r="G1162" s="232" t="s">
        <v>213</v>
      </c>
      <c r="H1162" s="233">
        <v>7883.8869999999997</v>
      </c>
      <c r="I1162" s="234"/>
      <c r="J1162" s="235">
        <f>ROUND(I1162*H1162,2)</f>
        <v>0</v>
      </c>
      <c r="K1162" s="236"/>
      <c r="L1162" s="45"/>
      <c r="M1162" s="237" t="s">
        <v>1</v>
      </c>
      <c r="N1162" s="238" t="s">
        <v>41</v>
      </c>
      <c r="O1162" s="92"/>
      <c r="P1162" s="239">
        <f>O1162*H1162</f>
        <v>0</v>
      </c>
      <c r="Q1162" s="239">
        <v>0.00029</v>
      </c>
      <c r="R1162" s="239">
        <f>Q1162*H1162</f>
        <v>2.2863272299999999</v>
      </c>
      <c r="S1162" s="239">
        <v>0</v>
      </c>
      <c r="T1162" s="240">
        <f>S1162*H1162</f>
        <v>0</v>
      </c>
      <c r="U1162" s="39"/>
      <c r="V1162" s="39"/>
      <c r="W1162" s="39"/>
      <c r="X1162" s="39"/>
      <c r="Y1162" s="39"/>
      <c r="Z1162" s="39"/>
      <c r="AA1162" s="39"/>
      <c r="AB1162" s="39"/>
      <c r="AC1162" s="39"/>
      <c r="AD1162" s="39"/>
      <c r="AE1162" s="39"/>
      <c r="AR1162" s="241" t="s">
        <v>277</v>
      </c>
      <c r="AT1162" s="241" t="s">
        <v>205</v>
      </c>
      <c r="AU1162" s="241" t="s">
        <v>85</v>
      </c>
      <c r="AY1162" s="18" t="s">
        <v>203</v>
      </c>
      <c r="BE1162" s="242">
        <f>IF(N1162="základní",J1162,0)</f>
        <v>0</v>
      </c>
      <c r="BF1162" s="242">
        <f>IF(N1162="snížená",J1162,0)</f>
        <v>0</v>
      </c>
      <c r="BG1162" s="242">
        <f>IF(N1162="zákl. přenesená",J1162,0)</f>
        <v>0</v>
      </c>
      <c r="BH1162" s="242">
        <f>IF(N1162="sníž. přenesená",J1162,0)</f>
        <v>0</v>
      </c>
      <c r="BI1162" s="242">
        <f>IF(N1162="nulová",J1162,0)</f>
        <v>0</v>
      </c>
      <c r="BJ1162" s="18" t="s">
        <v>83</v>
      </c>
      <c r="BK1162" s="242">
        <f>ROUND(I1162*H1162,2)</f>
        <v>0</v>
      </c>
      <c r="BL1162" s="18" t="s">
        <v>277</v>
      </c>
      <c r="BM1162" s="241" t="s">
        <v>1339</v>
      </c>
    </row>
    <row r="1163" s="2" customFormat="1" ht="33" customHeight="1">
      <c r="A1163" s="39"/>
      <c r="B1163" s="40"/>
      <c r="C1163" s="229" t="s">
        <v>3407</v>
      </c>
      <c r="D1163" s="229" t="s">
        <v>205</v>
      </c>
      <c r="E1163" s="230" t="s">
        <v>1341</v>
      </c>
      <c r="F1163" s="231" t="s">
        <v>1342</v>
      </c>
      <c r="G1163" s="232" t="s">
        <v>213</v>
      </c>
      <c r="H1163" s="233">
        <v>2365.1660000000002</v>
      </c>
      <c r="I1163" s="234"/>
      <c r="J1163" s="235">
        <f>ROUND(I1163*H1163,2)</f>
        <v>0</v>
      </c>
      <c r="K1163" s="236"/>
      <c r="L1163" s="45"/>
      <c r="M1163" s="237" t="s">
        <v>1</v>
      </c>
      <c r="N1163" s="238" t="s">
        <v>41</v>
      </c>
      <c r="O1163" s="92"/>
      <c r="P1163" s="239">
        <f>O1163*H1163</f>
        <v>0</v>
      </c>
      <c r="Q1163" s="239">
        <v>1.0000000000000001E-05</v>
      </c>
      <c r="R1163" s="239">
        <f>Q1163*H1163</f>
        <v>0.023651660000000005</v>
      </c>
      <c r="S1163" s="239">
        <v>0</v>
      </c>
      <c r="T1163" s="240">
        <f>S1163*H1163</f>
        <v>0</v>
      </c>
      <c r="U1163" s="39"/>
      <c r="V1163" s="39"/>
      <c r="W1163" s="39"/>
      <c r="X1163" s="39"/>
      <c r="Y1163" s="39"/>
      <c r="Z1163" s="39"/>
      <c r="AA1163" s="39"/>
      <c r="AB1163" s="39"/>
      <c r="AC1163" s="39"/>
      <c r="AD1163" s="39"/>
      <c r="AE1163" s="39"/>
      <c r="AR1163" s="241" t="s">
        <v>277</v>
      </c>
      <c r="AT1163" s="241" t="s">
        <v>205</v>
      </c>
      <c r="AU1163" s="241" t="s">
        <v>85</v>
      </c>
      <c r="AY1163" s="18" t="s">
        <v>203</v>
      </c>
      <c r="BE1163" s="242">
        <f>IF(N1163="základní",J1163,0)</f>
        <v>0</v>
      </c>
      <c r="BF1163" s="242">
        <f>IF(N1163="snížená",J1163,0)</f>
        <v>0</v>
      </c>
      <c r="BG1163" s="242">
        <f>IF(N1163="zákl. přenesená",J1163,0)</f>
        <v>0</v>
      </c>
      <c r="BH1163" s="242">
        <f>IF(N1163="sníž. přenesená",J1163,0)</f>
        <v>0</v>
      </c>
      <c r="BI1163" s="242">
        <f>IF(N1163="nulová",J1163,0)</f>
        <v>0</v>
      </c>
      <c r="BJ1163" s="18" t="s">
        <v>83</v>
      </c>
      <c r="BK1163" s="242">
        <f>ROUND(I1163*H1163,2)</f>
        <v>0</v>
      </c>
      <c r="BL1163" s="18" t="s">
        <v>277</v>
      </c>
      <c r="BM1163" s="241" t="s">
        <v>1343</v>
      </c>
    </row>
    <row r="1164" s="14" customFormat="1">
      <c r="A1164" s="14"/>
      <c r="B1164" s="254"/>
      <c r="C1164" s="255"/>
      <c r="D1164" s="245" t="s">
        <v>243</v>
      </c>
      <c r="E1164" s="256" t="s">
        <v>1</v>
      </c>
      <c r="F1164" s="257" t="s">
        <v>3408</v>
      </c>
      <c r="G1164" s="255"/>
      <c r="H1164" s="258">
        <v>2365.1660000000002</v>
      </c>
      <c r="I1164" s="259"/>
      <c r="J1164" s="255"/>
      <c r="K1164" s="255"/>
      <c r="L1164" s="260"/>
      <c r="M1164" s="261"/>
      <c r="N1164" s="262"/>
      <c r="O1164" s="262"/>
      <c r="P1164" s="262"/>
      <c r="Q1164" s="262"/>
      <c r="R1164" s="262"/>
      <c r="S1164" s="262"/>
      <c r="T1164" s="263"/>
      <c r="U1164" s="14"/>
      <c r="V1164" s="14"/>
      <c r="W1164" s="14"/>
      <c r="X1164" s="14"/>
      <c r="Y1164" s="14"/>
      <c r="Z1164" s="14"/>
      <c r="AA1164" s="14"/>
      <c r="AB1164" s="14"/>
      <c r="AC1164" s="14"/>
      <c r="AD1164" s="14"/>
      <c r="AE1164" s="14"/>
      <c r="AT1164" s="264" t="s">
        <v>243</v>
      </c>
      <c r="AU1164" s="264" t="s">
        <v>85</v>
      </c>
      <c r="AV1164" s="14" t="s">
        <v>85</v>
      </c>
      <c r="AW1164" s="14" t="s">
        <v>32</v>
      </c>
      <c r="AX1164" s="14" t="s">
        <v>76</v>
      </c>
      <c r="AY1164" s="264" t="s">
        <v>203</v>
      </c>
    </row>
    <row r="1165" s="15" customFormat="1">
      <c r="A1165" s="15"/>
      <c r="B1165" s="265"/>
      <c r="C1165" s="266"/>
      <c r="D1165" s="245" t="s">
        <v>243</v>
      </c>
      <c r="E1165" s="267" t="s">
        <v>1</v>
      </c>
      <c r="F1165" s="268" t="s">
        <v>247</v>
      </c>
      <c r="G1165" s="266"/>
      <c r="H1165" s="269">
        <v>2365.1660000000002</v>
      </c>
      <c r="I1165" s="270"/>
      <c r="J1165" s="266"/>
      <c r="K1165" s="266"/>
      <c r="L1165" s="271"/>
      <c r="M1165" s="272"/>
      <c r="N1165" s="273"/>
      <c r="O1165" s="273"/>
      <c r="P1165" s="273"/>
      <c r="Q1165" s="273"/>
      <c r="R1165" s="273"/>
      <c r="S1165" s="273"/>
      <c r="T1165" s="274"/>
      <c r="U1165" s="15"/>
      <c r="V1165" s="15"/>
      <c r="W1165" s="15"/>
      <c r="X1165" s="15"/>
      <c r="Y1165" s="15"/>
      <c r="Z1165" s="15"/>
      <c r="AA1165" s="15"/>
      <c r="AB1165" s="15"/>
      <c r="AC1165" s="15"/>
      <c r="AD1165" s="15"/>
      <c r="AE1165" s="15"/>
      <c r="AT1165" s="275" t="s">
        <v>243</v>
      </c>
      <c r="AU1165" s="275" t="s">
        <v>85</v>
      </c>
      <c r="AV1165" s="15" t="s">
        <v>209</v>
      </c>
      <c r="AW1165" s="15" t="s">
        <v>32</v>
      </c>
      <c r="AX1165" s="15" t="s">
        <v>83</v>
      </c>
      <c r="AY1165" s="275" t="s">
        <v>203</v>
      </c>
    </row>
    <row r="1166" s="12" customFormat="1" ht="25.92" customHeight="1">
      <c r="A1166" s="12"/>
      <c r="B1166" s="213"/>
      <c r="C1166" s="214"/>
      <c r="D1166" s="215" t="s">
        <v>75</v>
      </c>
      <c r="E1166" s="216" t="s">
        <v>643</v>
      </c>
      <c r="F1166" s="216" t="s">
        <v>3409</v>
      </c>
      <c r="G1166" s="214"/>
      <c r="H1166" s="214"/>
      <c r="I1166" s="217"/>
      <c r="J1166" s="218">
        <f>BK1166</f>
        <v>0</v>
      </c>
      <c r="K1166" s="214"/>
      <c r="L1166" s="219"/>
      <c r="M1166" s="220"/>
      <c r="N1166" s="221"/>
      <c r="O1166" s="221"/>
      <c r="P1166" s="222">
        <v>0</v>
      </c>
      <c r="Q1166" s="221"/>
      <c r="R1166" s="222">
        <v>0</v>
      </c>
      <c r="S1166" s="221"/>
      <c r="T1166" s="223">
        <v>0</v>
      </c>
      <c r="U1166" s="12"/>
      <c r="V1166" s="12"/>
      <c r="W1166" s="12"/>
      <c r="X1166" s="12"/>
      <c r="Y1166" s="12"/>
      <c r="Z1166" s="12"/>
      <c r="AA1166" s="12"/>
      <c r="AB1166" s="12"/>
      <c r="AC1166" s="12"/>
      <c r="AD1166" s="12"/>
      <c r="AE1166" s="12"/>
      <c r="AR1166" s="224" t="s">
        <v>108</v>
      </c>
      <c r="AT1166" s="225" t="s">
        <v>75</v>
      </c>
      <c r="AU1166" s="225" t="s">
        <v>76</v>
      </c>
      <c r="AY1166" s="224" t="s">
        <v>203</v>
      </c>
      <c r="BK1166" s="226">
        <v>0</v>
      </c>
    </row>
    <row r="1167" s="12" customFormat="1" ht="25.92" customHeight="1">
      <c r="A1167" s="12"/>
      <c r="B1167" s="213"/>
      <c r="C1167" s="214"/>
      <c r="D1167" s="215" t="s">
        <v>75</v>
      </c>
      <c r="E1167" s="216" t="s">
        <v>3410</v>
      </c>
      <c r="F1167" s="216" t="s">
        <v>3411</v>
      </c>
      <c r="G1167" s="214"/>
      <c r="H1167" s="214"/>
      <c r="I1167" s="217"/>
      <c r="J1167" s="218">
        <f>BK1167</f>
        <v>0</v>
      </c>
      <c r="K1167" s="214"/>
      <c r="L1167" s="219"/>
      <c r="M1167" s="220"/>
      <c r="N1167" s="221"/>
      <c r="O1167" s="221"/>
      <c r="P1167" s="222">
        <f>SUM(P1168:P1185)</f>
        <v>0</v>
      </c>
      <c r="Q1167" s="221"/>
      <c r="R1167" s="222">
        <f>SUM(R1168:R1185)</f>
        <v>0</v>
      </c>
      <c r="S1167" s="221"/>
      <c r="T1167" s="223">
        <f>SUM(T1168:T1185)</f>
        <v>0</v>
      </c>
      <c r="U1167" s="12"/>
      <c r="V1167" s="12"/>
      <c r="W1167" s="12"/>
      <c r="X1167" s="12"/>
      <c r="Y1167" s="12"/>
      <c r="Z1167" s="12"/>
      <c r="AA1167" s="12"/>
      <c r="AB1167" s="12"/>
      <c r="AC1167" s="12"/>
      <c r="AD1167" s="12"/>
      <c r="AE1167" s="12"/>
      <c r="AR1167" s="224" t="s">
        <v>209</v>
      </c>
      <c r="AT1167" s="225" t="s">
        <v>75</v>
      </c>
      <c r="AU1167" s="225" t="s">
        <v>76</v>
      </c>
      <c r="AY1167" s="224" t="s">
        <v>203</v>
      </c>
      <c r="BK1167" s="226">
        <f>SUM(BK1168:BK1185)</f>
        <v>0</v>
      </c>
    </row>
    <row r="1168" s="2" customFormat="1" ht="21.75" customHeight="1">
      <c r="A1168" s="39"/>
      <c r="B1168" s="40"/>
      <c r="C1168" s="229" t="s">
        <v>577</v>
      </c>
      <c r="D1168" s="229" t="s">
        <v>205</v>
      </c>
      <c r="E1168" s="230" t="s">
        <v>3412</v>
      </c>
      <c r="F1168" s="231" t="s">
        <v>3413</v>
      </c>
      <c r="G1168" s="232" t="s">
        <v>2195</v>
      </c>
      <c r="H1168" s="233">
        <v>1200</v>
      </c>
      <c r="I1168" s="234"/>
      <c r="J1168" s="235">
        <f>ROUND(I1168*H1168,2)</f>
        <v>0</v>
      </c>
      <c r="K1168" s="236"/>
      <c r="L1168" s="45"/>
      <c r="M1168" s="237" t="s">
        <v>1</v>
      </c>
      <c r="N1168" s="238" t="s">
        <v>41</v>
      </c>
      <c r="O1168" s="92"/>
      <c r="P1168" s="239">
        <f>O1168*H1168</f>
        <v>0</v>
      </c>
      <c r="Q1168" s="239">
        <v>0</v>
      </c>
      <c r="R1168" s="239">
        <f>Q1168*H1168</f>
        <v>0</v>
      </c>
      <c r="S1168" s="239">
        <v>0</v>
      </c>
      <c r="T1168" s="240">
        <f>S1168*H1168</f>
        <v>0</v>
      </c>
      <c r="U1168" s="39"/>
      <c r="V1168" s="39"/>
      <c r="W1168" s="39"/>
      <c r="X1168" s="39"/>
      <c r="Y1168" s="39"/>
      <c r="Z1168" s="39"/>
      <c r="AA1168" s="39"/>
      <c r="AB1168" s="39"/>
      <c r="AC1168" s="39"/>
      <c r="AD1168" s="39"/>
      <c r="AE1168" s="39"/>
      <c r="AR1168" s="241" t="s">
        <v>3414</v>
      </c>
      <c r="AT1168" s="241" t="s">
        <v>205</v>
      </c>
      <c r="AU1168" s="241" t="s">
        <v>83</v>
      </c>
      <c r="AY1168" s="18" t="s">
        <v>203</v>
      </c>
      <c r="BE1168" s="242">
        <f>IF(N1168="základní",J1168,0)</f>
        <v>0</v>
      </c>
      <c r="BF1168" s="242">
        <f>IF(N1168="snížená",J1168,0)</f>
        <v>0</v>
      </c>
      <c r="BG1168" s="242">
        <f>IF(N1168="zákl. přenesená",J1168,0)</f>
        <v>0</v>
      </c>
      <c r="BH1168" s="242">
        <f>IF(N1168="sníž. přenesená",J1168,0)</f>
        <v>0</v>
      </c>
      <c r="BI1168" s="242">
        <f>IF(N1168="nulová",J1168,0)</f>
        <v>0</v>
      </c>
      <c r="BJ1168" s="18" t="s">
        <v>83</v>
      </c>
      <c r="BK1168" s="242">
        <f>ROUND(I1168*H1168,2)</f>
        <v>0</v>
      </c>
      <c r="BL1168" s="18" t="s">
        <v>3414</v>
      </c>
      <c r="BM1168" s="241" t="s">
        <v>3415</v>
      </c>
    </row>
    <row r="1169" s="14" customFormat="1">
      <c r="A1169" s="14"/>
      <c r="B1169" s="254"/>
      <c r="C1169" s="255"/>
      <c r="D1169" s="245" t="s">
        <v>243</v>
      </c>
      <c r="E1169" s="256" t="s">
        <v>1</v>
      </c>
      <c r="F1169" s="257" t="s">
        <v>3416</v>
      </c>
      <c r="G1169" s="255"/>
      <c r="H1169" s="258">
        <v>1200</v>
      </c>
      <c r="I1169" s="259"/>
      <c r="J1169" s="255"/>
      <c r="K1169" s="255"/>
      <c r="L1169" s="260"/>
      <c r="M1169" s="261"/>
      <c r="N1169" s="262"/>
      <c r="O1169" s="262"/>
      <c r="P1169" s="262"/>
      <c r="Q1169" s="262"/>
      <c r="R1169" s="262"/>
      <c r="S1169" s="262"/>
      <c r="T1169" s="263"/>
      <c r="U1169" s="14"/>
      <c r="V1169" s="14"/>
      <c r="W1169" s="14"/>
      <c r="X1169" s="14"/>
      <c r="Y1169" s="14"/>
      <c r="Z1169" s="14"/>
      <c r="AA1169" s="14"/>
      <c r="AB1169" s="14"/>
      <c r="AC1169" s="14"/>
      <c r="AD1169" s="14"/>
      <c r="AE1169" s="14"/>
      <c r="AT1169" s="264" t="s">
        <v>243</v>
      </c>
      <c r="AU1169" s="264" t="s">
        <v>83</v>
      </c>
      <c r="AV1169" s="14" t="s">
        <v>85</v>
      </c>
      <c r="AW1169" s="14" t="s">
        <v>32</v>
      </c>
      <c r="AX1169" s="14" t="s">
        <v>76</v>
      </c>
      <c r="AY1169" s="264" t="s">
        <v>203</v>
      </c>
    </row>
    <row r="1170" s="15" customFormat="1">
      <c r="A1170" s="15"/>
      <c r="B1170" s="265"/>
      <c r="C1170" s="266"/>
      <c r="D1170" s="245" t="s">
        <v>243</v>
      </c>
      <c r="E1170" s="267" t="s">
        <v>1</v>
      </c>
      <c r="F1170" s="268" t="s">
        <v>247</v>
      </c>
      <c r="G1170" s="266"/>
      <c r="H1170" s="269">
        <v>1200</v>
      </c>
      <c r="I1170" s="270"/>
      <c r="J1170" s="266"/>
      <c r="K1170" s="266"/>
      <c r="L1170" s="271"/>
      <c r="M1170" s="272"/>
      <c r="N1170" s="273"/>
      <c r="O1170" s="273"/>
      <c r="P1170" s="273"/>
      <c r="Q1170" s="273"/>
      <c r="R1170" s="273"/>
      <c r="S1170" s="273"/>
      <c r="T1170" s="274"/>
      <c r="U1170" s="15"/>
      <c r="V1170" s="15"/>
      <c r="W1170" s="15"/>
      <c r="X1170" s="15"/>
      <c r="Y1170" s="15"/>
      <c r="Z1170" s="15"/>
      <c r="AA1170" s="15"/>
      <c r="AB1170" s="15"/>
      <c r="AC1170" s="15"/>
      <c r="AD1170" s="15"/>
      <c r="AE1170" s="15"/>
      <c r="AT1170" s="275" t="s">
        <v>243</v>
      </c>
      <c r="AU1170" s="275" t="s">
        <v>83</v>
      </c>
      <c r="AV1170" s="15" t="s">
        <v>209</v>
      </c>
      <c r="AW1170" s="15" t="s">
        <v>32</v>
      </c>
      <c r="AX1170" s="15" t="s">
        <v>83</v>
      </c>
      <c r="AY1170" s="275" t="s">
        <v>203</v>
      </c>
    </row>
    <row r="1171" s="2" customFormat="1" ht="24.15" customHeight="1">
      <c r="A1171" s="39"/>
      <c r="B1171" s="40"/>
      <c r="C1171" s="229" t="s">
        <v>3417</v>
      </c>
      <c r="D1171" s="229" t="s">
        <v>205</v>
      </c>
      <c r="E1171" s="230" t="s">
        <v>3418</v>
      </c>
      <c r="F1171" s="231" t="s">
        <v>3419</v>
      </c>
      <c r="G1171" s="232" t="s">
        <v>2195</v>
      </c>
      <c r="H1171" s="233">
        <v>1000</v>
      </c>
      <c r="I1171" s="234"/>
      <c r="J1171" s="235">
        <f>ROUND(I1171*H1171,2)</f>
        <v>0</v>
      </c>
      <c r="K1171" s="236"/>
      <c r="L1171" s="45"/>
      <c r="M1171" s="237" t="s">
        <v>1</v>
      </c>
      <c r="N1171" s="238" t="s">
        <v>41</v>
      </c>
      <c r="O1171" s="92"/>
      <c r="P1171" s="239">
        <f>O1171*H1171</f>
        <v>0</v>
      </c>
      <c r="Q1171" s="239">
        <v>0</v>
      </c>
      <c r="R1171" s="239">
        <f>Q1171*H1171</f>
        <v>0</v>
      </c>
      <c r="S1171" s="239">
        <v>0</v>
      </c>
      <c r="T1171" s="240">
        <f>S1171*H1171</f>
        <v>0</v>
      </c>
      <c r="U1171" s="39"/>
      <c r="V1171" s="39"/>
      <c r="W1171" s="39"/>
      <c r="X1171" s="39"/>
      <c r="Y1171" s="39"/>
      <c r="Z1171" s="39"/>
      <c r="AA1171" s="39"/>
      <c r="AB1171" s="39"/>
      <c r="AC1171" s="39"/>
      <c r="AD1171" s="39"/>
      <c r="AE1171" s="39"/>
      <c r="AR1171" s="241" t="s">
        <v>3414</v>
      </c>
      <c r="AT1171" s="241" t="s">
        <v>205</v>
      </c>
      <c r="AU1171" s="241" t="s">
        <v>83</v>
      </c>
      <c r="AY1171" s="18" t="s">
        <v>203</v>
      </c>
      <c r="BE1171" s="242">
        <f>IF(N1171="základní",J1171,0)</f>
        <v>0</v>
      </c>
      <c r="BF1171" s="242">
        <f>IF(N1171="snížená",J1171,0)</f>
        <v>0</v>
      </c>
      <c r="BG1171" s="242">
        <f>IF(N1171="zákl. přenesená",J1171,0)</f>
        <v>0</v>
      </c>
      <c r="BH1171" s="242">
        <f>IF(N1171="sníž. přenesená",J1171,0)</f>
        <v>0</v>
      </c>
      <c r="BI1171" s="242">
        <f>IF(N1171="nulová",J1171,0)</f>
        <v>0</v>
      </c>
      <c r="BJ1171" s="18" t="s">
        <v>83</v>
      </c>
      <c r="BK1171" s="242">
        <f>ROUND(I1171*H1171,2)</f>
        <v>0</v>
      </c>
      <c r="BL1171" s="18" t="s">
        <v>3414</v>
      </c>
      <c r="BM1171" s="241" t="s">
        <v>3420</v>
      </c>
    </row>
    <row r="1172" s="14" customFormat="1">
      <c r="A1172" s="14"/>
      <c r="B1172" s="254"/>
      <c r="C1172" s="255"/>
      <c r="D1172" s="245" t="s">
        <v>243</v>
      </c>
      <c r="E1172" s="256" t="s">
        <v>1</v>
      </c>
      <c r="F1172" s="257" t="s">
        <v>3421</v>
      </c>
      <c r="G1172" s="255"/>
      <c r="H1172" s="258">
        <v>1000</v>
      </c>
      <c r="I1172" s="259"/>
      <c r="J1172" s="255"/>
      <c r="K1172" s="255"/>
      <c r="L1172" s="260"/>
      <c r="M1172" s="261"/>
      <c r="N1172" s="262"/>
      <c r="O1172" s="262"/>
      <c r="P1172" s="262"/>
      <c r="Q1172" s="262"/>
      <c r="R1172" s="262"/>
      <c r="S1172" s="262"/>
      <c r="T1172" s="263"/>
      <c r="U1172" s="14"/>
      <c r="V1172" s="14"/>
      <c r="W1172" s="14"/>
      <c r="X1172" s="14"/>
      <c r="Y1172" s="14"/>
      <c r="Z1172" s="14"/>
      <c r="AA1172" s="14"/>
      <c r="AB1172" s="14"/>
      <c r="AC1172" s="14"/>
      <c r="AD1172" s="14"/>
      <c r="AE1172" s="14"/>
      <c r="AT1172" s="264" t="s">
        <v>243</v>
      </c>
      <c r="AU1172" s="264" t="s">
        <v>83</v>
      </c>
      <c r="AV1172" s="14" t="s">
        <v>85</v>
      </c>
      <c r="AW1172" s="14" t="s">
        <v>32</v>
      </c>
      <c r="AX1172" s="14" t="s">
        <v>76</v>
      </c>
      <c r="AY1172" s="264" t="s">
        <v>203</v>
      </c>
    </row>
    <row r="1173" s="15" customFormat="1">
      <c r="A1173" s="15"/>
      <c r="B1173" s="265"/>
      <c r="C1173" s="266"/>
      <c r="D1173" s="245" t="s">
        <v>243</v>
      </c>
      <c r="E1173" s="267" t="s">
        <v>1</v>
      </c>
      <c r="F1173" s="268" t="s">
        <v>247</v>
      </c>
      <c r="G1173" s="266"/>
      <c r="H1173" s="269">
        <v>1000</v>
      </c>
      <c r="I1173" s="270"/>
      <c r="J1173" s="266"/>
      <c r="K1173" s="266"/>
      <c r="L1173" s="271"/>
      <c r="M1173" s="272"/>
      <c r="N1173" s="273"/>
      <c r="O1173" s="273"/>
      <c r="P1173" s="273"/>
      <c r="Q1173" s="273"/>
      <c r="R1173" s="273"/>
      <c r="S1173" s="273"/>
      <c r="T1173" s="274"/>
      <c r="U1173" s="15"/>
      <c r="V1173" s="15"/>
      <c r="W1173" s="15"/>
      <c r="X1173" s="15"/>
      <c r="Y1173" s="15"/>
      <c r="Z1173" s="15"/>
      <c r="AA1173" s="15"/>
      <c r="AB1173" s="15"/>
      <c r="AC1173" s="15"/>
      <c r="AD1173" s="15"/>
      <c r="AE1173" s="15"/>
      <c r="AT1173" s="275" t="s">
        <v>243</v>
      </c>
      <c r="AU1173" s="275" t="s">
        <v>83</v>
      </c>
      <c r="AV1173" s="15" t="s">
        <v>209</v>
      </c>
      <c r="AW1173" s="15" t="s">
        <v>32</v>
      </c>
      <c r="AX1173" s="15" t="s">
        <v>83</v>
      </c>
      <c r="AY1173" s="275" t="s">
        <v>203</v>
      </c>
    </row>
    <row r="1174" s="2" customFormat="1" ht="21.75" customHeight="1">
      <c r="A1174" s="39"/>
      <c r="B1174" s="40"/>
      <c r="C1174" s="229" t="s">
        <v>581</v>
      </c>
      <c r="D1174" s="229" t="s">
        <v>205</v>
      </c>
      <c r="E1174" s="230" t="s">
        <v>3422</v>
      </c>
      <c r="F1174" s="231" t="s">
        <v>3423</v>
      </c>
      <c r="G1174" s="232" t="s">
        <v>2195</v>
      </c>
      <c r="H1174" s="233">
        <v>300</v>
      </c>
      <c r="I1174" s="234"/>
      <c r="J1174" s="235">
        <f>ROUND(I1174*H1174,2)</f>
        <v>0</v>
      </c>
      <c r="K1174" s="236"/>
      <c r="L1174" s="45"/>
      <c r="M1174" s="237" t="s">
        <v>1</v>
      </c>
      <c r="N1174" s="238" t="s">
        <v>41</v>
      </c>
      <c r="O1174" s="92"/>
      <c r="P1174" s="239">
        <f>O1174*H1174</f>
        <v>0</v>
      </c>
      <c r="Q1174" s="239">
        <v>0</v>
      </c>
      <c r="R1174" s="239">
        <f>Q1174*H1174</f>
        <v>0</v>
      </c>
      <c r="S1174" s="239">
        <v>0</v>
      </c>
      <c r="T1174" s="240">
        <f>S1174*H1174</f>
        <v>0</v>
      </c>
      <c r="U1174" s="39"/>
      <c r="V1174" s="39"/>
      <c r="W1174" s="39"/>
      <c r="X1174" s="39"/>
      <c r="Y1174" s="39"/>
      <c r="Z1174" s="39"/>
      <c r="AA1174" s="39"/>
      <c r="AB1174" s="39"/>
      <c r="AC1174" s="39"/>
      <c r="AD1174" s="39"/>
      <c r="AE1174" s="39"/>
      <c r="AR1174" s="241" t="s">
        <v>3414</v>
      </c>
      <c r="AT1174" s="241" t="s">
        <v>205</v>
      </c>
      <c r="AU1174" s="241" t="s">
        <v>83</v>
      </c>
      <c r="AY1174" s="18" t="s">
        <v>203</v>
      </c>
      <c r="BE1174" s="242">
        <f>IF(N1174="základní",J1174,0)</f>
        <v>0</v>
      </c>
      <c r="BF1174" s="242">
        <f>IF(N1174="snížená",J1174,0)</f>
        <v>0</v>
      </c>
      <c r="BG1174" s="242">
        <f>IF(N1174="zákl. přenesená",J1174,0)</f>
        <v>0</v>
      </c>
      <c r="BH1174" s="242">
        <f>IF(N1174="sníž. přenesená",J1174,0)</f>
        <v>0</v>
      </c>
      <c r="BI1174" s="242">
        <f>IF(N1174="nulová",J1174,0)</f>
        <v>0</v>
      </c>
      <c r="BJ1174" s="18" t="s">
        <v>83</v>
      </c>
      <c r="BK1174" s="242">
        <f>ROUND(I1174*H1174,2)</f>
        <v>0</v>
      </c>
      <c r="BL1174" s="18" t="s">
        <v>3414</v>
      </c>
      <c r="BM1174" s="241" t="s">
        <v>3424</v>
      </c>
    </row>
    <row r="1175" s="14" customFormat="1">
      <c r="A1175" s="14"/>
      <c r="B1175" s="254"/>
      <c r="C1175" s="255"/>
      <c r="D1175" s="245" t="s">
        <v>243</v>
      </c>
      <c r="E1175" s="256" t="s">
        <v>1</v>
      </c>
      <c r="F1175" s="257" t="s">
        <v>3425</v>
      </c>
      <c r="G1175" s="255"/>
      <c r="H1175" s="258">
        <v>300</v>
      </c>
      <c r="I1175" s="259"/>
      <c r="J1175" s="255"/>
      <c r="K1175" s="255"/>
      <c r="L1175" s="260"/>
      <c r="M1175" s="261"/>
      <c r="N1175" s="262"/>
      <c r="O1175" s="262"/>
      <c r="P1175" s="262"/>
      <c r="Q1175" s="262"/>
      <c r="R1175" s="262"/>
      <c r="S1175" s="262"/>
      <c r="T1175" s="263"/>
      <c r="U1175" s="14"/>
      <c r="V1175" s="14"/>
      <c r="W1175" s="14"/>
      <c r="X1175" s="14"/>
      <c r="Y1175" s="14"/>
      <c r="Z1175" s="14"/>
      <c r="AA1175" s="14"/>
      <c r="AB1175" s="14"/>
      <c r="AC1175" s="14"/>
      <c r="AD1175" s="14"/>
      <c r="AE1175" s="14"/>
      <c r="AT1175" s="264" t="s">
        <v>243</v>
      </c>
      <c r="AU1175" s="264" t="s">
        <v>83</v>
      </c>
      <c r="AV1175" s="14" t="s">
        <v>85</v>
      </c>
      <c r="AW1175" s="14" t="s">
        <v>32</v>
      </c>
      <c r="AX1175" s="14" t="s">
        <v>76</v>
      </c>
      <c r="AY1175" s="264" t="s">
        <v>203</v>
      </c>
    </row>
    <row r="1176" s="15" customFormat="1">
      <c r="A1176" s="15"/>
      <c r="B1176" s="265"/>
      <c r="C1176" s="266"/>
      <c r="D1176" s="245" t="s">
        <v>243</v>
      </c>
      <c r="E1176" s="267" t="s">
        <v>1</v>
      </c>
      <c r="F1176" s="268" t="s">
        <v>247</v>
      </c>
      <c r="G1176" s="266"/>
      <c r="H1176" s="269">
        <v>300</v>
      </c>
      <c r="I1176" s="270"/>
      <c r="J1176" s="266"/>
      <c r="K1176" s="266"/>
      <c r="L1176" s="271"/>
      <c r="M1176" s="272"/>
      <c r="N1176" s="273"/>
      <c r="O1176" s="273"/>
      <c r="P1176" s="273"/>
      <c r="Q1176" s="273"/>
      <c r="R1176" s="273"/>
      <c r="S1176" s="273"/>
      <c r="T1176" s="274"/>
      <c r="U1176" s="15"/>
      <c r="V1176" s="15"/>
      <c r="W1176" s="15"/>
      <c r="X1176" s="15"/>
      <c r="Y1176" s="15"/>
      <c r="Z1176" s="15"/>
      <c r="AA1176" s="15"/>
      <c r="AB1176" s="15"/>
      <c r="AC1176" s="15"/>
      <c r="AD1176" s="15"/>
      <c r="AE1176" s="15"/>
      <c r="AT1176" s="275" t="s">
        <v>243</v>
      </c>
      <c r="AU1176" s="275" t="s">
        <v>83</v>
      </c>
      <c r="AV1176" s="15" t="s">
        <v>209</v>
      </c>
      <c r="AW1176" s="15" t="s">
        <v>32</v>
      </c>
      <c r="AX1176" s="15" t="s">
        <v>83</v>
      </c>
      <c r="AY1176" s="275" t="s">
        <v>203</v>
      </c>
    </row>
    <row r="1177" s="2" customFormat="1" ht="24.15" customHeight="1">
      <c r="A1177" s="39"/>
      <c r="B1177" s="40"/>
      <c r="C1177" s="229" t="s">
        <v>3426</v>
      </c>
      <c r="D1177" s="229" t="s">
        <v>205</v>
      </c>
      <c r="E1177" s="230" t="s">
        <v>3427</v>
      </c>
      <c r="F1177" s="231" t="s">
        <v>3428</v>
      </c>
      <c r="G1177" s="232" t="s">
        <v>2195</v>
      </c>
      <c r="H1177" s="233">
        <v>300</v>
      </c>
      <c r="I1177" s="234"/>
      <c r="J1177" s="235">
        <f>ROUND(I1177*H1177,2)</f>
        <v>0</v>
      </c>
      <c r="K1177" s="236"/>
      <c r="L1177" s="45"/>
      <c r="M1177" s="237" t="s">
        <v>1</v>
      </c>
      <c r="N1177" s="238" t="s">
        <v>41</v>
      </c>
      <c r="O1177" s="92"/>
      <c r="P1177" s="239">
        <f>O1177*H1177</f>
        <v>0</v>
      </c>
      <c r="Q1177" s="239">
        <v>0</v>
      </c>
      <c r="R1177" s="239">
        <f>Q1177*H1177</f>
        <v>0</v>
      </c>
      <c r="S1177" s="239">
        <v>0</v>
      </c>
      <c r="T1177" s="240">
        <f>S1177*H1177</f>
        <v>0</v>
      </c>
      <c r="U1177" s="39"/>
      <c r="V1177" s="39"/>
      <c r="W1177" s="39"/>
      <c r="X1177" s="39"/>
      <c r="Y1177" s="39"/>
      <c r="Z1177" s="39"/>
      <c r="AA1177" s="39"/>
      <c r="AB1177" s="39"/>
      <c r="AC1177" s="39"/>
      <c r="AD1177" s="39"/>
      <c r="AE1177" s="39"/>
      <c r="AR1177" s="241" t="s">
        <v>3414</v>
      </c>
      <c r="AT1177" s="241" t="s">
        <v>205</v>
      </c>
      <c r="AU1177" s="241" t="s">
        <v>83</v>
      </c>
      <c r="AY1177" s="18" t="s">
        <v>203</v>
      </c>
      <c r="BE1177" s="242">
        <f>IF(N1177="základní",J1177,0)</f>
        <v>0</v>
      </c>
      <c r="BF1177" s="242">
        <f>IF(N1177="snížená",J1177,0)</f>
        <v>0</v>
      </c>
      <c r="BG1177" s="242">
        <f>IF(N1177="zákl. přenesená",J1177,0)</f>
        <v>0</v>
      </c>
      <c r="BH1177" s="242">
        <f>IF(N1177="sníž. přenesená",J1177,0)</f>
        <v>0</v>
      </c>
      <c r="BI1177" s="242">
        <f>IF(N1177="nulová",J1177,0)</f>
        <v>0</v>
      </c>
      <c r="BJ1177" s="18" t="s">
        <v>83</v>
      </c>
      <c r="BK1177" s="242">
        <f>ROUND(I1177*H1177,2)</f>
        <v>0</v>
      </c>
      <c r="BL1177" s="18" t="s">
        <v>3414</v>
      </c>
      <c r="BM1177" s="241" t="s">
        <v>3429</v>
      </c>
    </row>
    <row r="1178" s="14" customFormat="1">
      <c r="A1178" s="14"/>
      <c r="B1178" s="254"/>
      <c r="C1178" s="255"/>
      <c r="D1178" s="245" t="s">
        <v>243</v>
      </c>
      <c r="E1178" s="256" t="s">
        <v>1</v>
      </c>
      <c r="F1178" s="257" t="s">
        <v>3425</v>
      </c>
      <c r="G1178" s="255"/>
      <c r="H1178" s="258">
        <v>300</v>
      </c>
      <c r="I1178" s="259"/>
      <c r="J1178" s="255"/>
      <c r="K1178" s="255"/>
      <c r="L1178" s="260"/>
      <c r="M1178" s="261"/>
      <c r="N1178" s="262"/>
      <c r="O1178" s="262"/>
      <c r="P1178" s="262"/>
      <c r="Q1178" s="262"/>
      <c r="R1178" s="262"/>
      <c r="S1178" s="262"/>
      <c r="T1178" s="263"/>
      <c r="U1178" s="14"/>
      <c r="V1178" s="14"/>
      <c r="W1178" s="14"/>
      <c r="X1178" s="14"/>
      <c r="Y1178" s="14"/>
      <c r="Z1178" s="14"/>
      <c r="AA1178" s="14"/>
      <c r="AB1178" s="14"/>
      <c r="AC1178" s="14"/>
      <c r="AD1178" s="14"/>
      <c r="AE1178" s="14"/>
      <c r="AT1178" s="264" t="s">
        <v>243</v>
      </c>
      <c r="AU1178" s="264" t="s">
        <v>83</v>
      </c>
      <c r="AV1178" s="14" t="s">
        <v>85</v>
      </c>
      <c r="AW1178" s="14" t="s">
        <v>32</v>
      </c>
      <c r="AX1178" s="14" t="s">
        <v>76</v>
      </c>
      <c r="AY1178" s="264" t="s">
        <v>203</v>
      </c>
    </row>
    <row r="1179" s="15" customFormat="1">
      <c r="A1179" s="15"/>
      <c r="B1179" s="265"/>
      <c r="C1179" s="266"/>
      <c r="D1179" s="245" t="s">
        <v>243</v>
      </c>
      <c r="E1179" s="267" t="s">
        <v>1</v>
      </c>
      <c r="F1179" s="268" t="s">
        <v>247</v>
      </c>
      <c r="G1179" s="266"/>
      <c r="H1179" s="269">
        <v>300</v>
      </c>
      <c r="I1179" s="270"/>
      <c r="J1179" s="266"/>
      <c r="K1179" s="266"/>
      <c r="L1179" s="271"/>
      <c r="M1179" s="272"/>
      <c r="N1179" s="273"/>
      <c r="O1179" s="273"/>
      <c r="P1179" s="273"/>
      <c r="Q1179" s="273"/>
      <c r="R1179" s="273"/>
      <c r="S1179" s="273"/>
      <c r="T1179" s="274"/>
      <c r="U1179" s="15"/>
      <c r="V1179" s="15"/>
      <c r="W1179" s="15"/>
      <c r="X1179" s="15"/>
      <c r="Y1179" s="15"/>
      <c r="Z1179" s="15"/>
      <c r="AA1179" s="15"/>
      <c r="AB1179" s="15"/>
      <c r="AC1179" s="15"/>
      <c r="AD1179" s="15"/>
      <c r="AE1179" s="15"/>
      <c r="AT1179" s="275" t="s">
        <v>243</v>
      </c>
      <c r="AU1179" s="275" t="s">
        <v>83</v>
      </c>
      <c r="AV1179" s="15" t="s">
        <v>209</v>
      </c>
      <c r="AW1179" s="15" t="s">
        <v>32</v>
      </c>
      <c r="AX1179" s="15" t="s">
        <v>83</v>
      </c>
      <c r="AY1179" s="275" t="s">
        <v>203</v>
      </c>
    </row>
    <row r="1180" s="2" customFormat="1" ht="21.75" customHeight="1">
      <c r="A1180" s="39"/>
      <c r="B1180" s="40"/>
      <c r="C1180" s="229" t="s">
        <v>584</v>
      </c>
      <c r="D1180" s="229" t="s">
        <v>205</v>
      </c>
      <c r="E1180" s="230" t="s">
        <v>3430</v>
      </c>
      <c r="F1180" s="231" t="s">
        <v>3431</v>
      </c>
      <c r="G1180" s="232" t="s">
        <v>2195</v>
      </c>
      <c r="H1180" s="233">
        <v>750</v>
      </c>
      <c r="I1180" s="234"/>
      <c r="J1180" s="235">
        <f>ROUND(I1180*H1180,2)</f>
        <v>0</v>
      </c>
      <c r="K1180" s="236"/>
      <c r="L1180" s="45"/>
      <c r="M1180" s="237" t="s">
        <v>1</v>
      </c>
      <c r="N1180" s="238" t="s">
        <v>41</v>
      </c>
      <c r="O1180" s="92"/>
      <c r="P1180" s="239">
        <f>O1180*H1180</f>
        <v>0</v>
      </c>
      <c r="Q1180" s="239">
        <v>0</v>
      </c>
      <c r="R1180" s="239">
        <f>Q1180*H1180</f>
        <v>0</v>
      </c>
      <c r="S1180" s="239">
        <v>0</v>
      </c>
      <c r="T1180" s="240">
        <f>S1180*H1180</f>
        <v>0</v>
      </c>
      <c r="U1180" s="39"/>
      <c r="V1180" s="39"/>
      <c r="W1180" s="39"/>
      <c r="X1180" s="39"/>
      <c r="Y1180" s="39"/>
      <c r="Z1180" s="39"/>
      <c r="AA1180" s="39"/>
      <c r="AB1180" s="39"/>
      <c r="AC1180" s="39"/>
      <c r="AD1180" s="39"/>
      <c r="AE1180" s="39"/>
      <c r="AR1180" s="241" t="s">
        <v>3414</v>
      </c>
      <c r="AT1180" s="241" t="s">
        <v>205</v>
      </c>
      <c r="AU1180" s="241" t="s">
        <v>83</v>
      </c>
      <c r="AY1180" s="18" t="s">
        <v>203</v>
      </c>
      <c r="BE1180" s="242">
        <f>IF(N1180="základní",J1180,0)</f>
        <v>0</v>
      </c>
      <c r="BF1180" s="242">
        <f>IF(N1180="snížená",J1180,0)</f>
        <v>0</v>
      </c>
      <c r="BG1180" s="242">
        <f>IF(N1180="zákl. přenesená",J1180,0)</f>
        <v>0</v>
      </c>
      <c r="BH1180" s="242">
        <f>IF(N1180="sníž. přenesená",J1180,0)</f>
        <v>0</v>
      </c>
      <c r="BI1180" s="242">
        <f>IF(N1180="nulová",J1180,0)</f>
        <v>0</v>
      </c>
      <c r="BJ1180" s="18" t="s">
        <v>83</v>
      </c>
      <c r="BK1180" s="242">
        <f>ROUND(I1180*H1180,2)</f>
        <v>0</v>
      </c>
      <c r="BL1180" s="18" t="s">
        <v>3414</v>
      </c>
      <c r="BM1180" s="241" t="s">
        <v>3432</v>
      </c>
    </row>
    <row r="1181" s="14" customFormat="1">
      <c r="A1181" s="14"/>
      <c r="B1181" s="254"/>
      <c r="C1181" s="255"/>
      <c r="D1181" s="245" t="s">
        <v>243</v>
      </c>
      <c r="E1181" s="256" t="s">
        <v>1</v>
      </c>
      <c r="F1181" s="257" t="s">
        <v>3433</v>
      </c>
      <c r="G1181" s="255"/>
      <c r="H1181" s="258">
        <v>750</v>
      </c>
      <c r="I1181" s="259"/>
      <c r="J1181" s="255"/>
      <c r="K1181" s="255"/>
      <c r="L1181" s="260"/>
      <c r="M1181" s="261"/>
      <c r="N1181" s="262"/>
      <c r="O1181" s="262"/>
      <c r="P1181" s="262"/>
      <c r="Q1181" s="262"/>
      <c r="R1181" s="262"/>
      <c r="S1181" s="262"/>
      <c r="T1181" s="263"/>
      <c r="U1181" s="14"/>
      <c r="V1181" s="14"/>
      <c r="W1181" s="14"/>
      <c r="X1181" s="14"/>
      <c r="Y1181" s="14"/>
      <c r="Z1181" s="14"/>
      <c r="AA1181" s="14"/>
      <c r="AB1181" s="14"/>
      <c r="AC1181" s="14"/>
      <c r="AD1181" s="14"/>
      <c r="AE1181" s="14"/>
      <c r="AT1181" s="264" t="s">
        <v>243</v>
      </c>
      <c r="AU1181" s="264" t="s">
        <v>83</v>
      </c>
      <c r="AV1181" s="14" t="s">
        <v>85</v>
      </c>
      <c r="AW1181" s="14" t="s">
        <v>32</v>
      </c>
      <c r="AX1181" s="14" t="s">
        <v>76</v>
      </c>
      <c r="AY1181" s="264" t="s">
        <v>203</v>
      </c>
    </row>
    <row r="1182" s="15" customFormat="1">
      <c r="A1182" s="15"/>
      <c r="B1182" s="265"/>
      <c r="C1182" s="266"/>
      <c r="D1182" s="245" t="s">
        <v>243</v>
      </c>
      <c r="E1182" s="267" t="s">
        <v>1</v>
      </c>
      <c r="F1182" s="268" t="s">
        <v>247</v>
      </c>
      <c r="G1182" s="266"/>
      <c r="H1182" s="269">
        <v>750</v>
      </c>
      <c r="I1182" s="270"/>
      <c r="J1182" s="266"/>
      <c r="K1182" s="266"/>
      <c r="L1182" s="271"/>
      <c r="M1182" s="272"/>
      <c r="N1182" s="273"/>
      <c r="O1182" s="273"/>
      <c r="P1182" s="273"/>
      <c r="Q1182" s="273"/>
      <c r="R1182" s="273"/>
      <c r="S1182" s="273"/>
      <c r="T1182" s="274"/>
      <c r="U1182" s="15"/>
      <c r="V1182" s="15"/>
      <c r="W1182" s="15"/>
      <c r="X1182" s="15"/>
      <c r="Y1182" s="15"/>
      <c r="Z1182" s="15"/>
      <c r="AA1182" s="15"/>
      <c r="AB1182" s="15"/>
      <c r="AC1182" s="15"/>
      <c r="AD1182" s="15"/>
      <c r="AE1182" s="15"/>
      <c r="AT1182" s="275" t="s">
        <v>243</v>
      </c>
      <c r="AU1182" s="275" t="s">
        <v>83</v>
      </c>
      <c r="AV1182" s="15" t="s">
        <v>209</v>
      </c>
      <c r="AW1182" s="15" t="s">
        <v>32</v>
      </c>
      <c r="AX1182" s="15" t="s">
        <v>83</v>
      </c>
      <c r="AY1182" s="275" t="s">
        <v>203</v>
      </c>
    </row>
    <row r="1183" s="2" customFormat="1" ht="24.15" customHeight="1">
      <c r="A1183" s="39"/>
      <c r="B1183" s="40"/>
      <c r="C1183" s="229" t="s">
        <v>3434</v>
      </c>
      <c r="D1183" s="229" t="s">
        <v>205</v>
      </c>
      <c r="E1183" s="230" t="s">
        <v>3435</v>
      </c>
      <c r="F1183" s="231" t="s">
        <v>3436</v>
      </c>
      <c r="G1183" s="232" t="s">
        <v>2195</v>
      </c>
      <c r="H1183" s="233">
        <v>600</v>
      </c>
      <c r="I1183" s="234"/>
      <c r="J1183" s="235">
        <f>ROUND(I1183*H1183,2)</f>
        <v>0</v>
      </c>
      <c r="K1183" s="236"/>
      <c r="L1183" s="45"/>
      <c r="M1183" s="237" t="s">
        <v>1</v>
      </c>
      <c r="N1183" s="238" t="s">
        <v>41</v>
      </c>
      <c r="O1183" s="92"/>
      <c r="P1183" s="239">
        <f>O1183*H1183</f>
        <v>0</v>
      </c>
      <c r="Q1183" s="239">
        <v>0</v>
      </c>
      <c r="R1183" s="239">
        <f>Q1183*H1183</f>
        <v>0</v>
      </c>
      <c r="S1183" s="239">
        <v>0</v>
      </c>
      <c r="T1183" s="240">
        <f>S1183*H1183</f>
        <v>0</v>
      </c>
      <c r="U1183" s="39"/>
      <c r="V1183" s="39"/>
      <c r="W1183" s="39"/>
      <c r="X1183" s="39"/>
      <c r="Y1183" s="39"/>
      <c r="Z1183" s="39"/>
      <c r="AA1183" s="39"/>
      <c r="AB1183" s="39"/>
      <c r="AC1183" s="39"/>
      <c r="AD1183" s="39"/>
      <c r="AE1183" s="39"/>
      <c r="AR1183" s="241" t="s">
        <v>3414</v>
      </c>
      <c r="AT1183" s="241" t="s">
        <v>205</v>
      </c>
      <c r="AU1183" s="241" t="s">
        <v>83</v>
      </c>
      <c r="AY1183" s="18" t="s">
        <v>203</v>
      </c>
      <c r="BE1183" s="242">
        <f>IF(N1183="základní",J1183,0)</f>
        <v>0</v>
      </c>
      <c r="BF1183" s="242">
        <f>IF(N1183="snížená",J1183,0)</f>
        <v>0</v>
      </c>
      <c r="BG1183" s="242">
        <f>IF(N1183="zákl. přenesená",J1183,0)</f>
        <v>0</v>
      </c>
      <c r="BH1183" s="242">
        <f>IF(N1183="sníž. přenesená",J1183,0)</f>
        <v>0</v>
      </c>
      <c r="BI1183" s="242">
        <f>IF(N1183="nulová",J1183,0)</f>
        <v>0</v>
      </c>
      <c r="BJ1183" s="18" t="s">
        <v>83</v>
      </c>
      <c r="BK1183" s="242">
        <f>ROUND(I1183*H1183,2)</f>
        <v>0</v>
      </c>
      <c r="BL1183" s="18" t="s">
        <v>3414</v>
      </c>
      <c r="BM1183" s="241" t="s">
        <v>3437</v>
      </c>
    </row>
    <row r="1184" s="14" customFormat="1">
      <c r="A1184" s="14"/>
      <c r="B1184" s="254"/>
      <c r="C1184" s="255"/>
      <c r="D1184" s="245" t="s">
        <v>243</v>
      </c>
      <c r="E1184" s="256" t="s">
        <v>1</v>
      </c>
      <c r="F1184" s="257" t="s">
        <v>3438</v>
      </c>
      <c r="G1184" s="255"/>
      <c r="H1184" s="258">
        <v>600</v>
      </c>
      <c r="I1184" s="259"/>
      <c r="J1184" s="255"/>
      <c r="K1184" s="255"/>
      <c r="L1184" s="260"/>
      <c r="M1184" s="261"/>
      <c r="N1184" s="262"/>
      <c r="O1184" s="262"/>
      <c r="P1184" s="262"/>
      <c r="Q1184" s="262"/>
      <c r="R1184" s="262"/>
      <c r="S1184" s="262"/>
      <c r="T1184" s="263"/>
      <c r="U1184" s="14"/>
      <c r="V1184" s="14"/>
      <c r="W1184" s="14"/>
      <c r="X1184" s="14"/>
      <c r="Y1184" s="14"/>
      <c r="Z1184" s="14"/>
      <c r="AA1184" s="14"/>
      <c r="AB1184" s="14"/>
      <c r="AC1184" s="14"/>
      <c r="AD1184" s="14"/>
      <c r="AE1184" s="14"/>
      <c r="AT1184" s="264" t="s">
        <v>243</v>
      </c>
      <c r="AU1184" s="264" t="s">
        <v>83</v>
      </c>
      <c r="AV1184" s="14" t="s">
        <v>85</v>
      </c>
      <c r="AW1184" s="14" t="s">
        <v>32</v>
      </c>
      <c r="AX1184" s="14" t="s">
        <v>76</v>
      </c>
      <c r="AY1184" s="264" t="s">
        <v>203</v>
      </c>
    </row>
    <row r="1185" s="15" customFormat="1">
      <c r="A1185" s="15"/>
      <c r="B1185" s="265"/>
      <c r="C1185" s="266"/>
      <c r="D1185" s="245" t="s">
        <v>243</v>
      </c>
      <c r="E1185" s="267" t="s">
        <v>1</v>
      </c>
      <c r="F1185" s="268" t="s">
        <v>247</v>
      </c>
      <c r="G1185" s="266"/>
      <c r="H1185" s="269">
        <v>600</v>
      </c>
      <c r="I1185" s="270"/>
      <c r="J1185" s="266"/>
      <c r="K1185" s="266"/>
      <c r="L1185" s="271"/>
      <c r="M1185" s="272"/>
      <c r="N1185" s="273"/>
      <c r="O1185" s="273"/>
      <c r="P1185" s="273"/>
      <c r="Q1185" s="273"/>
      <c r="R1185" s="273"/>
      <c r="S1185" s="273"/>
      <c r="T1185" s="274"/>
      <c r="U1185" s="15"/>
      <c r="V1185" s="15"/>
      <c r="W1185" s="15"/>
      <c r="X1185" s="15"/>
      <c r="Y1185" s="15"/>
      <c r="Z1185" s="15"/>
      <c r="AA1185" s="15"/>
      <c r="AB1185" s="15"/>
      <c r="AC1185" s="15"/>
      <c r="AD1185" s="15"/>
      <c r="AE1185" s="15"/>
      <c r="AT1185" s="275" t="s">
        <v>243</v>
      </c>
      <c r="AU1185" s="275" t="s">
        <v>83</v>
      </c>
      <c r="AV1185" s="15" t="s">
        <v>209</v>
      </c>
      <c r="AW1185" s="15" t="s">
        <v>32</v>
      </c>
      <c r="AX1185" s="15" t="s">
        <v>83</v>
      </c>
      <c r="AY1185" s="275" t="s">
        <v>203</v>
      </c>
    </row>
    <row r="1186" s="12" customFormat="1" ht="25.92" customHeight="1">
      <c r="A1186" s="12"/>
      <c r="B1186" s="213"/>
      <c r="C1186" s="214"/>
      <c r="D1186" s="215" t="s">
        <v>75</v>
      </c>
      <c r="E1186" s="216" t="s">
        <v>3439</v>
      </c>
      <c r="F1186" s="216" t="s">
        <v>3440</v>
      </c>
      <c r="G1186" s="214"/>
      <c r="H1186" s="214"/>
      <c r="I1186" s="217"/>
      <c r="J1186" s="218">
        <f>BK1186</f>
        <v>0</v>
      </c>
      <c r="K1186" s="214"/>
      <c r="L1186" s="219"/>
      <c r="M1186" s="220"/>
      <c r="N1186" s="221"/>
      <c r="O1186" s="221"/>
      <c r="P1186" s="222">
        <f>SUM(P1187:P1190)</f>
        <v>0</v>
      </c>
      <c r="Q1186" s="221"/>
      <c r="R1186" s="222">
        <f>SUM(R1187:R1190)</f>
        <v>0</v>
      </c>
      <c r="S1186" s="221"/>
      <c r="T1186" s="223">
        <f>SUM(T1187:T1190)</f>
        <v>0</v>
      </c>
      <c r="U1186" s="12"/>
      <c r="V1186" s="12"/>
      <c r="W1186" s="12"/>
      <c r="X1186" s="12"/>
      <c r="Y1186" s="12"/>
      <c r="Z1186" s="12"/>
      <c r="AA1186" s="12"/>
      <c r="AB1186" s="12"/>
      <c r="AC1186" s="12"/>
      <c r="AD1186" s="12"/>
      <c r="AE1186" s="12"/>
      <c r="AR1186" s="224" t="s">
        <v>209</v>
      </c>
      <c r="AT1186" s="225" t="s">
        <v>75</v>
      </c>
      <c r="AU1186" s="225" t="s">
        <v>76</v>
      </c>
      <c r="AY1186" s="224" t="s">
        <v>203</v>
      </c>
      <c r="BK1186" s="226">
        <f>SUM(BK1187:BK1190)</f>
        <v>0</v>
      </c>
    </row>
    <row r="1187" s="2" customFormat="1" ht="44.25" customHeight="1">
      <c r="A1187" s="39"/>
      <c r="B1187" s="40"/>
      <c r="C1187" s="229" t="s">
        <v>589</v>
      </c>
      <c r="D1187" s="229" t="s">
        <v>205</v>
      </c>
      <c r="E1187" s="230" t="s">
        <v>3441</v>
      </c>
      <c r="F1187" s="231" t="s">
        <v>3442</v>
      </c>
      <c r="G1187" s="232" t="s">
        <v>220</v>
      </c>
      <c r="H1187" s="233">
        <v>14</v>
      </c>
      <c r="I1187" s="234"/>
      <c r="J1187" s="235">
        <f>ROUND(I1187*H1187,2)</f>
        <v>0</v>
      </c>
      <c r="K1187" s="236"/>
      <c r="L1187" s="45"/>
      <c r="M1187" s="237" t="s">
        <v>1</v>
      </c>
      <c r="N1187" s="238" t="s">
        <v>41</v>
      </c>
      <c r="O1187" s="92"/>
      <c r="P1187" s="239">
        <f>O1187*H1187</f>
        <v>0</v>
      </c>
      <c r="Q1187" s="239">
        <v>0</v>
      </c>
      <c r="R1187" s="239">
        <f>Q1187*H1187</f>
        <v>0</v>
      </c>
      <c r="S1187" s="239">
        <v>0</v>
      </c>
      <c r="T1187" s="240">
        <f>S1187*H1187</f>
        <v>0</v>
      </c>
      <c r="U1187" s="39"/>
      <c r="V1187" s="39"/>
      <c r="W1187" s="39"/>
      <c r="X1187" s="39"/>
      <c r="Y1187" s="39"/>
      <c r="Z1187" s="39"/>
      <c r="AA1187" s="39"/>
      <c r="AB1187" s="39"/>
      <c r="AC1187" s="39"/>
      <c r="AD1187" s="39"/>
      <c r="AE1187" s="39"/>
      <c r="AR1187" s="241" t="s">
        <v>3414</v>
      </c>
      <c r="AT1187" s="241" t="s">
        <v>205</v>
      </c>
      <c r="AU1187" s="241" t="s">
        <v>83</v>
      </c>
      <c r="AY1187" s="18" t="s">
        <v>203</v>
      </c>
      <c r="BE1187" s="242">
        <f>IF(N1187="základní",J1187,0)</f>
        <v>0</v>
      </c>
      <c r="BF1187" s="242">
        <f>IF(N1187="snížená",J1187,0)</f>
        <v>0</v>
      </c>
      <c r="BG1187" s="242">
        <f>IF(N1187="zákl. přenesená",J1187,0)</f>
        <v>0</v>
      </c>
      <c r="BH1187" s="242">
        <f>IF(N1187="sníž. přenesená",J1187,0)</f>
        <v>0</v>
      </c>
      <c r="BI1187" s="242">
        <f>IF(N1187="nulová",J1187,0)</f>
        <v>0</v>
      </c>
      <c r="BJ1187" s="18" t="s">
        <v>83</v>
      </c>
      <c r="BK1187" s="242">
        <f>ROUND(I1187*H1187,2)</f>
        <v>0</v>
      </c>
      <c r="BL1187" s="18" t="s">
        <v>3414</v>
      </c>
      <c r="BM1187" s="241" t="s">
        <v>3443</v>
      </c>
    </row>
    <row r="1188" s="2" customFormat="1">
      <c r="A1188" s="39"/>
      <c r="B1188" s="40"/>
      <c r="C1188" s="41"/>
      <c r="D1188" s="245" t="s">
        <v>474</v>
      </c>
      <c r="E1188" s="41"/>
      <c r="F1188" s="276" t="s">
        <v>3444</v>
      </c>
      <c r="G1188" s="41"/>
      <c r="H1188" s="41"/>
      <c r="I1188" s="277"/>
      <c r="J1188" s="41"/>
      <c r="K1188" s="41"/>
      <c r="L1188" s="45"/>
      <c r="M1188" s="278"/>
      <c r="N1188" s="279"/>
      <c r="O1188" s="92"/>
      <c r="P1188" s="92"/>
      <c r="Q1188" s="92"/>
      <c r="R1188" s="92"/>
      <c r="S1188" s="92"/>
      <c r="T1188" s="93"/>
      <c r="U1188" s="39"/>
      <c r="V1188" s="39"/>
      <c r="W1188" s="39"/>
      <c r="X1188" s="39"/>
      <c r="Y1188" s="39"/>
      <c r="Z1188" s="39"/>
      <c r="AA1188" s="39"/>
      <c r="AB1188" s="39"/>
      <c r="AC1188" s="39"/>
      <c r="AD1188" s="39"/>
      <c r="AE1188" s="39"/>
      <c r="AT1188" s="18" t="s">
        <v>474</v>
      </c>
      <c r="AU1188" s="18" t="s">
        <v>83</v>
      </c>
    </row>
    <row r="1189" s="14" customFormat="1">
      <c r="A1189" s="14"/>
      <c r="B1189" s="254"/>
      <c r="C1189" s="255"/>
      <c r="D1189" s="245" t="s">
        <v>243</v>
      </c>
      <c r="E1189" s="256" t="s">
        <v>1</v>
      </c>
      <c r="F1189" s="257" t="s">
        <v>3445</v>
      </c>
      <c r="G1189" s="255"/>
      <c r="H1189" s="258">
        <v>14</v>
      </c>
      <c r="I1189" s="259"/>
      <c r="J1189" s="255"/>
      <c r="K1189" s="255"/>
      <c r="L1189" s="260"/>
      <c r="M1189" s="261"/>
      <c r="N1189" s="262"/>
      <c r="O1189" s="262"/>
      <c r="P1189" s="262"/>
      <c r="Q1189" s="262"/>
      <c r="R1189" s="262"/>
      <c r="S1189" s="262"/>
      <c r="T1189" s="263"/>
      <c r="U1189" s="14"/>
      <c r="V1189" s="14"/>
      <c r="W1189" s="14"/>
      <c r="X1189" s="14"/>
      <c r="Y1189" s="14"/>
      <c r="Z1189" s="14"/>
      <c r="AA1189" s="14"/>
      <c r="AB1189" s="14"/>
      <c r="AC1189" s="14"/>
      <c r="AD1189" s="14"/>
      <c r="AE1189" s="14"/>
      <c r="AT1189" s="264" t="s">
        <v>243</v>
      </c>
      <c r="AU1189" s="264" t="s">
        <v>83</v>
      </c>
      <c r="AV1189" s="14" t="s">
        <v>85</v>
      </c>
      <c r="AW1189" s="14" t="s">
        <v>32</v>
      </c>
      <c r="AX1189" s="14" t="s">
        <v>76</v>
      </c>
      <c r="AY1189" s="264" t="s">
        <v>203</v>
      </c>
    </row>
    <row r="1190" s="15" customFormat="1">
      <c r="A1190" s="15"/>
      <c r="B1190" s="265"/>
      <c r="C1190" s="266"/>
      <c r="D1190" s="245" t="s">
        <v>243</v>
      </c>
      <c r="E1190" s="267" t="s">
        <v>1</v>
      </c>
      <c r="F1190" s="268" t="s">
        <v>247</v>
      </c>
      <c r="G1190" s="266"/>
      <c r="H1190" s="269">
        <v>14</v>
      </c>
      <c r="I1190" s="270"/>
      <c r="J1190" s="266"/>
      <c r="K1190" s="266"/>
      <c r="L1190" s="271"/>
      <c r="M1190" s="272"/>
      <c r="N1190" s="273"/>
      <c r="O1190" s="273"/>
      <c r="P1190" s="273"/>
      <c r="Q1190" s="273"/>
      <c r="R1190" s="273"/>
      <c r="S1190" s="273"/>
      <c r="T1190" s="274"/>
      <c r="U1190" s="15"/>
      <c r="V1190" s="15"/>
      <c r="W1190" s="15"/>
      <c r="X1190" s="15"/>
      <c r="Y1190" s="15"/>
      <c r="Z1190" s="15"/>
      <c r="AA1190" s="15"/>
      <c r="AB1190" s="15"/>
      <c r="AC1190" s="15"/>
      <c r="AD1190" s="15"/>
      <c r="AE1190" s="15"/>
      <c r="AT1190" s="275" t="s">
        <v>243</v>
      </c>
      <c r="AU1190" s="275" t="s">
        <v>83</v>
      </c>
      <c r="AV1190" s="15" t="s">
        <v>209</v>
      </c>
      <c r="AW1190" s="15" t="s">
        <v>32</v>
      </c>
      <c r="AX1190" s="15" t="s">
        <v>83</v>
      </c>
      <c r="AY1190" s="275" t="s">
        <v>203</v>
      </c>
    </row>
    <row r="1191" s="12" customFormat="1" ht="25.92" customHeight="1">
      <c r="A1191" s="12"/>
      <c r="B1191" s="213"/>
      <c r="C1191" s="214"/>
      <c r="D1191" s="215" t="s">
        <v>75</v>
      </c>
      <c r="E1191" s="216" t="s">
        <v>2152</v>
      </c>
      <c r="F1191" s="216" t="s">
        <v>2152</v>
      </c>
      <c r="G1191" s="214"/>
      <c r="H1191" s="214"/>
      <c r="I1191" s="217"/>
      <c r="J1191" s="218">
        <f>BK1191</f>
        <v>0</v>
      </c>
      <c r="K1191" s="214"/>
      <c r="L1191" s="219"/>
      <c r="M1191" s="220"/>
      <c r="N1191" s="221"/>
      <c r="O1191" s="221"/>
      <c r="P1191" s="222">
        <f>P1192</f>
        <v>0</v>
      </c>
      <c r="Q1191" s="221"/>
      <c r="R1191" s="222">
        <f>R1192</f>
        <v>0</v>
      </c>
      <c r="S1191" s="221"/>
      <c r="T1191" s="223">
        <f>T1192</f>
        <v>0</v>
      </c>
      <c r="U1191" s="12"/>
      <c r="V1191" s="12"/>
      <c r="W1191" s="12"/>
      <c r="X1191" s="12"/>
      <c r="Y1191" s="12"/>
      <c r="Z1191" s="12"/>
      <c r="AA1191" s="12"/>
      <c r="AB1191" s="12"/>
      <c r="AC1191" s="12"/>
      <c r="AD1191" s="12"/>
      <c r="AE1191" s="12"/>
      <c r="AR1191" s="224" t="s">
        <v>83</v>
      </c>
      <c r="AT1191" s="225" t="s">
        <v>75</v>
      </c>
      <c r="AU1191" s="225" t="s">
        <v>76</v>
      </c>
      <c r="AY1191" s="224" t="s">
        <v>203</v>
      </c>
      <c r="BK1191" s="226">
        <f>BK1192</f>
        <v>0</v>
      </c>
    </row>
    <row r="1192" s="12" customFormat="1" ht="22.8" customHeight="1">
      <c r="A1192" s="12"/>
      <c r="B1192" s="213"/>
      <c r="C1192" s="214"/>
      <c r="D1192" s="215" t="s">
        <v>75</v>
      </c>
      <c r="E1192" s="227" t="s">
        <v>3446</v>
      </c>
      <c r="F1192" s="227" t="s">
        <v>3447</v>
      </c>
      <c r="G1192" s="214"/>
      <c r="H1192" s="214"/>
      <c r="I1192" s="217"/>
      <c r="J1192" s="228">
        <f>BK1192</f>
        <v>0</v>
      </c>
      <c r="K1192" s="214"/>
      <c r="L1192" s="219"/>
      <c r="M1192" s="220"/>
      <c r="N1192" s="221"/>
      <c r="O1192" s="221"/>
      <c r="P1192" s="222">
        <f>SUM(P1193:P1216)</f>
        <v>0</v>
      </c>
      <c r="Q1192" s="221"/>
      <c r="R1192" s="222">
        <f>SUM(R1193:R1216)</f>
        <v>0</v>
      </c>
      <c r="S1192" s="221"/>
      <c r="T1192" s="223">
        <f>SUM(T1193:T1216)</f>
        <v>0</v>
      </c>
      <c r="U1192" s="12"/>
      <c r="V1192" s="12"/>
      <c r="W1192" s="12"/>
      <c r="X1192" s="12"/>
      <c r="Y1192" s="12"/>
      <c r="Z1192" s="12"/>
      <c r="AA1192" s="12"/>
      <c r="AB1192" s="12"/>
      <c r="AC1192" s="12"/>
      <c r="AD1192" s="12"/>
      <c r="AE1192" s="12"/>
      <c r="AR1192" s="224" t="s">
        <v>83</v>
      </c>
      <c r="AT1192" s="225" t="s">
        <v>75</v>
      </c>
      <c r="AU1192" s="225" t="s">
        <v>83</v>
      </c>
      <c r="AY1192" s="224" t="s">
        <v>203</v>
      </c>
      <c r="BK1192" s="226">
        <f>SUM(BK1193:BK1216)</f>
        <v>0</v>
      </c>
    </row>
    <row r="1193" s="2" customFormat="1" ht="24.15" customHeight="1">
      <c r="A1193" s="39"/>
      <c r="B1193" s="40"/>
      <c r="C1193" s="229" t="s">
        <v>3448</v>
      </c>
      <c r="D1193" s="229" t="s">
        <v>205</v>
      </c>
      <c r="E1193" s="230" t="s">
        <v>3449</v>
      </c>
      <c r="F1193" s="231" t="s">
        <v>3450</v>
      </c>
      <c r="G1193" s="232" t="s">
        <v>1507</v>
      </c>
      <c r="H1193" s="233">
        <v>1</v>
      </c>
      <c r="I1193" s="234"/>
      <c r="J1193" s="235">
        <f>ROUND(I1193*H1193,2)</f>
        <v>0</v>
      </c>
      <c r="K1193" s="236"/>
      <c r="L1193" s="45"/>
      <c r="M1193" s="237" t="s">
        <v>1</v>
      </c>
      <c r="N1193" s="238" t="s">
        <v>41</v>
      </c>
      <c r="O1193" s="92"/>
      <c r="P1193" s="239">
        <f>O1193*H1193</f>
        <v>0</v>
      </c>
      <c r="Q1193" s="239">
        <v>0</v>
      </c>
      <c r="R1193" s="239">
        <f>Q1193*H1193</f>
        <v>0</v>
      </c>
      <c r="S1193" s="239">
        <v>0</v>
      </c>
      <c r="T1193" s="240">
        <f>S1193*H1193</f>
        <v>0</v>
      </c>
      <c r="U1193" s="39"/>
      <c r="V1193" s="39"/>
      <c r="W1193" s="39"/>
      <c r="X1193" s="39"/>
      <c r="Y1193" s="39"/>
      <c r="Z1193" s="39"/>
      <c r="AA1193" s="39"/>
      <c r="AB1193" s="39"/>
      <c r="AC1193" s="39"/>
      <c r="AD1193" s="39"/>
      <c r="AE1193" s="39"/>
      <c r="AR1193" s="241" t="s">
        <v>209</v>
      </c>
      <c r="AT1193" s="241" t="s">
        <v>205</v>
      </c>
      <c r="AU1193" s="241" t="s">
        <v>85</v>
      </c>
      <c r="AY1193" s="18" t="s">
        <v>203</v>
      </c>
      <c r="BE1193" s="242">
        <f>IF(N1193="základní",J1193,0)</f>
        <v>0</v>
      </c>
      <c r="BF1193" s="242">
        <f>IF(N1193="snížená",J1193,0)</f>
        <v>0</v>
      </c>
      <c r="BG1193" s="242">
        <f>IF(N1193="zákl. přenesená",J1193,0)</f>
        <v>0</v>
      </c>
      <c r="BH1193" s="242">
        <f>IF(N1193="sníž. přenesená",J1193,0)</f>
        <v>0</v>
      </c>
      <c r="BI1193" s="242">
        <f>IF(N1193="nulová",J1193,0)</f>
        <v>0</v>
      </c>
      <c r="BJ1193" s="18" t="s">
        <v>83</v>
      </c>
      <c r="BK1193" s="242">
        <f>ROUND(I1193*H1193,2)</f>
        <v>0</v>
      </c>
      <c r="BL1193" s="18" t="s">
        <v>209</v>
      </c>
      <c r="BM1193" s="241" t="s">
        <v>3451</v>
      </c>
    </row>
    <row r="1194" s="2" customFormat="1">
      <c r="A1194" s="39"/>
      <c r="B1194" s="40"/>
      <c r="C1194" s="41"/>
      <c r="D1194" s="245" t="s">
        <v>474</v>
      </c>
      <c r="E1194" s="41"/>
      <c r="F1194" s="276" t="s">
        <v>3452</v>
      </c>
      <c r="G1194" s="41"/>
      <c r="H1194" s="41"/>
      <c r="I1194" s="277"/>
      <c r="J1194" s="41"/>
      <c r="K1194" s="41"/>
      <c r="L1194" s="45"/>
      <c r="M1194" s="278"/>
      <c r="N1194" s="279"/>
      <c r="O1194" s="92"/>
      <c r="P1194" s="92"/>
      <c r="Q1194" s="92"/>
      <c r="R1194" s="92"/>
      <c r="S1194" s="92"/>
      <c r="T1194" s="93"/>
      <c r="U1194" s="39"/>
      <c r="V1194" s="39"/>
      <c r="W1194" s="39"/>
      <c r="X1194" s="39"/>
      <c r="Y1194" s="39"/>
      <c r="Z1194" s="39"/>
      <c r="AA1194" s="39"/>
      <c r="AB1194" s="39"/>
      <c r="AC1194" s="39"/>
      <c r="AD1194" s="39"/>
      <c r="AE1194" s="39"/>
      <c r="AT1194" s="18" t="s">
        <v>474</v>
      </c>
      <c r="AU1194" s="18" t="s">
        <v>85</v>
      </c>
    </row>
    <row r="1195" s="2" customFormat="1" ht="21.75" customHeight="1">
      <c r="A1195" s="39"/>
      <c r="B1195" s="40"/>
      <c r="C1195" s="229" t="s">
        <v>2899</v>
      </c>
      <c r="D1195" s="229" t="s">
        <v>205</v>
      </c>
      <c r="E1195" s="230" t="s">
        <v>3453</v>
      </c>
      <c r="F1195" s="231" t="s">
        <v>3454</v>
      </c>
      <c r="G1195" s="232" t="s">
        <v>1507</v>
      </c>
      <c r="H1195" s="233">
        <v>1</v>
      </c>
      <c r="I1195" s="234"/>
      <c r="J1195" s="235">
        <f>ROUND(I1195*H1195,2)</f>
        <v>0</v>
      </c>
      <c r="K1195" s="236"/>
      <c r="L1195" s="45"/>
      <c r="M1195" s="237" t="s">
        <v>1</v>
      </c>
      <c r="N1195" s="238" t="s">
        <v>41</v>
      </c>
      <c r="O1195" s="92"/>
      <c r="P1195" s="239">
        <f>O1195*H1195</f>
        <v>0</v>
      </c>
      <c r="Q1195" s="239">
        <v>0</v>
      </c>
      <c r="R1195" s="239">
        <f>Q1195*H1195</f>
        <v>0</v>
      </c>
      <c r="S1195" s="239">
        <v>0</v>
      </c>
      <c r="T1195" s="240">
        <f>S1195*H1195</f>
        <v>0</v>
      </c>
      <c r="U1195" s="39"/>
      <c r="V1195" s="39"/>
      <c r="W1195" s="39"/>
      <c r="X1195" s="39"/>
      <c r="Y1195" s="39"/>
      <c r="Z1195" s="39"/>
      <c r="AA1195" s="39"/>
      <c r="AB1195" s="39"/>
      <c r="AC1195" s="39"/>
      <c r="AD1195" s="39"/>
      <c r="AE1195" s="39"/>
      <c r="AR1195" s="241" t="s">
        <v>209</v>
      </c>
      <c r="AT1195" s="241" t="s">
        <v>205</v>
      </c>
      <c r="AU1195" s="241" t="s">
        <v>85</v>
      </c>
      <c r="AY1195" s="18" t="s">
        <v>203</v>
      </c>
      <c r="BE1195" s="242">
        <f>IF(N1195="základní",J1195,0)</f>
        <v>0</v>
      </c>
      <c r="BF1195" s="242">
        <f>IF(N1195="snížená",J1195,0)</f>
        <v>0</v>
      </c>
      <c r="BG1195" s="242">
        <f>IF(N1195="zákl. přenesená",J1195,0)</f>
        <v>0</v>
      </c>
      <c r="BH1195" s="242">
        <f>IF(N1195="sníž. přenesená",J1195,0)</f>
        <v>0</v>
      </c>
      <c r="BI1195" s="242">
        <f>IF(N1195="nulová",J1195,0)</f>
        <v>0</v>
      </c>
      <c r="BJ1195" s="18" t="s">
        <v>83</v>
      </c>
      <c r="BK1195" s="242">
        <f>ROUND(I1195*H1195,2)</f>
        <v>0</v>
      </c>
      <c r="BL1195" s="18" t="s">
        <v>209</v>
      </c>
      <c r="BM1195" s="241" t="s">
        <v>3455</v>
      </c>
    </row>
    <row r="1196" s="2" customFormat="1">
      <c r="A1196" s="39"/>
      <c r="B1196" s="40"/>
      <c r="C1196" s="41"/>
      <c r="D1196" s="245" t="s">
        <v>474</v>
      </c>
      <c r="E1196" s="41"/>
      <c r="F1196" s="276" t="s">
        <v>3452</v>
      </c>
      <c r="G1196" s="41"/>
      <c r="H1196" s="41"/>
      <c r="I1196" s="277"/>
      <c r="J1196" s="41"/>
      <c r="K1196" s="41"/>
      <c r="L1196" s="45"/>
      <c r="M1196" s="278"/>
      <c r="N1196" s="279"/>
      <c r="O1196" s="92"/>
      <c r="P1196" s="92"/>
      <c r="Q1196" s="92"/>
      <c r="R1196" s="92"/>
      <c r="S1196" s="92"/>
      <c r="T1196" s="93"/>
      <c r="U1196" s="39"/>
      <c r="V1196" s="39"/>
      <c r="W1196" s="39"/>
      <c r="X1196" s="39"/>
      <c r="Y1196" s="39"/>
      <c r="Z1196" s="39"/>
      <c r="AA1196" s="39"/>
      <c r="AB1196" s="39"/>
      <c r="AC1196" s="39"/>
      <c r="AD1196" s="39"/>
      <c r="AE1196" s="39"/>
      <c r="AT1196" s="18" t="s">
        <v>474</v>
      </c>
      <c r="AU1196" s="18" t="s">
        <v>85</v>
      </c>
    </row>
    <row r="1197" s="2" customFormat="1" ht="24.15" customHeight="1">
      <c r="A1197" s="39"/>
      <c r="B1197" s="40"/>
      <c r="C1197" s="229" t="s">
        <v>3456</v>
      </c>
      <c r="D1197" s="229" t="s">
        <v>205</v>
      </c>
      <c r="E1197" s="230" t="s">
        <v>3457</v>
      </c>
      <c r="F1197" s="231" t="s">
        <v>3458</v>
      </c>
      <c r="G1197" s="232" t="s">
        <v>1507</v>
      </c>
      <c r="H1197" s="233">
        <v>1</v>
      </c>
      <c r="I1197" s="234"/>
      <c r="J1197" s="235">
        <f>ROUND(I1197*H1197,2)</f>
        <v>0</v>
      </c>
      <c r="K1197" s="236"/>
      <c r="L1197" s="45"/>
      <c r="M1197" s="237" t="s">
        <v>1</v>
      </c>
      <c r="N1197" s="238" t="s">
        <v>41</v>
      </c>
      <c r="O1197" s="92"/>
      <c r="P1197" s="239">
        <f>O1197*H1197</f>
        <v>0</v>
      </c>
      <c r="Q1197" s="239">
        <v>0</v>
      </c>
      <c r="R1197" s="239">
        <f>Q1197*H1197</f>
        <v>0</v>
      </c>
      <c r="S1197" s="239">
        <v>0</v>
      </c>
      <c r="T1197" s="240">
        <f>S1197*H1197</f>
        <v>0</v>
      </c>
      <c r="U1197" s="39"/>
      <c r="V1197" s="39"/>
      <c r="W1197" s="39"/>
      <c r="X1197" s="39"/>
      <c r="Y1197" s="39"/>
      <c r="Z1197" s="39"/>
      <c r="AA1197" s="39"/>
      <c r="AB1197" s="39"/>
      <c r="AC1197" s="39"/>
      <c r="AD1197" s="39"/>
      <c r="AE1197" s="39"/>
      <c r="AR1197" s="241" t="s">
        <v>209</v>
      </c>
      <c r="AT1197" s="241" t="s">
        <v>205</v>
      </c>
      <c r="AU1197" s="241" t="s">
        <v>85</v>
      </c>
      <c r="AY1197" s="18" t="s">
        <v>203</v>
      </c>
      <c r="BE1197" s="242">
        <f>IF(N1197="základní",J1197,0)</f>
        <v>0</v>
      </c>
      <c r="BF1197" s="242">
        <f>IF(N1197="snížená",J1197,0)</f>
        <v>0</v>
      </c>
      <c r="BG1197" s="242">
        <f>IF(N1197="zákl. přenesená",J1197,0)</f>
        <v>0</v>
      </c>
      <c r="BH1197" s="242">
        <f>IF(N1197="sníž. přenesená",J1197,0)</f>
        <v>0</v>
      </c>
      <c r="BI1197" s="242">
        <f>IF(N1197="nulová",J1197,0)</f>
        <v>0</v>
      </c>
      <c r="BJ1197" s="18" t="s">
        <v>83</v>
      </c>
      <c r="BK1197" s="242">
        <f>ROUND(I1197*H1197,2)</f>
        <v>0</v>
      </c>
      <c r="BL1197" s="18" t="s">
        <v>209</v>
      </c>
      <c r="BM1197" s="241" t="s">
        <v>3459</v>
      </c>
    </row>
    <row r="1198" s="2" customFormat="1">
      <c r="A1198" s="39"/>
      <c r="B1198" s="40"/>
      <c r="C1198" s="41"/>
      <c r="D1198" s="245" t="s">
        <v>474</v>
      </c>
      <c r="E1198" s="41"/>
      <c r="F1198" s="276" t="s">
        <v>3452</v>
      </c>
      <c r="G1198" s="41"/>
      <c r="H1198" s="41"/>
      <c r="I1198" s="277"/>
      <c r="J1198" s="41"/>
      <c r="K1198" s="41"/>
      <c r="L1198" s="45"/>
      <c r="M1198" s="278"/>
      <c r="N1198" s="279"/>
      <c r="O1198" s="92"/>
      <c r="P1198" s="92"/>
      <c r="Q1198" s="92"/>
      <c r="R1198" s="92"/>
      <c r="S1198" s="92"/>
      <c r="T1198" s="93"/>
      <c r="U1198" s="39"/>
      <c r="V1198" s="39"/>
      <c r="W1198" s="39"/>
      <c r="X1198" s="39"/>
      <c r="Y1198" s="39"/>
      <c r="Z1198" s="39"/>
      <c r="AA1198" s="39"/>
      <c r="AB1198" s="39"/>
      <c r="AC1198" s="39"/>
      <c r="AD1198" s="39"/>
      <c r="AE1198" s="39"/>
      <c r="AT1198" s="18" t="s">
        <v>474</v>
      </c>
      <c r="AU1198" s="18" t="s">
        <v>85</v>
      </c>
    </row>
    <row r="1199" s="2" customFormat="1" ht="24.15" customHeight="1">
      <c r="A1199" s="39"/>
      <c r="B1199" s="40"/>
      <c r="C1199" s="229" t="s">
        <v>2902</v>
      </c>
      <c r="D1199" s="229" t="s">
        <v>205</v>
      </c>
      <c r="E1199" s="230" t="s">
        <v>3460</v>
      </c>
      <c r="F1199" s="231" t="s">
        <v>3461</v>
      </c>
      <c r="G1199" s="232" t="s">
        <v>336</v>
      </c>
      <c r="H1199" s="233">
        <v>1610</v>
      </c>
      <c r="I1199" s="234"/>
      <c r="J1199" s="235">
        <f>ROUND(I1199*H1199,2)</f>
        <v>0</v>
      </c>
      <c r="K1199" s="236"/>
      <c r="L1199" s="45"/>
      <c r="M1199" s="237" t="s">
        <v>1</v>
      </c>
      <c r="N1199" s="238" t="s">
        <v>41</v>
      </c>
      <c r="O1199" s="92"/>
      <c r="P1199" s="239">
        <f>O1199*H1199</f>
        <v>0</v>
      </c>
      <c r="Q1199" s="239">
        <v>0</v>
      </c>
      <c r="R1199" s="239">
        <f>Q1199*H1199</f>
        <v>0</v>
      </c>
      <c r="S1199" s="239">
        <v>0</v>
      </c>
      <c r="T1199" s="240">
        <f>S1199*H1199</f>
        <v>0</v>
      </c>
      <c r="U1199" s="39"/>
      <c r="V1199" s="39"/>
      <c r="W1199" s="39"/>
      <c r="X1199" s="39"/>
      <c r="Y1199" s="39"/>
      <c r="Z1199" s="39"/>
      <c r="AA1199" s="39"/>
      <c r="AB1199" s="39"/>
      <c r="AC1199" s="39"/>
      <c r="AD1199" s="39"/>
      <c r="AE1199" s="39"/>
      <c r="AR1199" s="241" t="s">
        <v>209</v>
      </c>
      <c r="AT1199" s="241" t="s">
        <v>205</v>
      </c>
      <c r="AU1199" s="241" t="s">
        <v>85</v>
      </c>
      <c r="AY1199" s="18" t="s">
        <v>203</v>
      </c>
      <c r="BE1199" s="242">
        <f>IF(N1199="základní",J1199,0)</f>
        <v>0</v>
      </c>
      <c r="BF1199" s="242">
        <f>IF(N1199="snížená",J1199,0)</f>
        <v>0</v>
      </c>
      <c r="BG1199" s="242">
        <f>IF(N1199="zákl. přenesená",J1199,0)</f>
        <v>0</v>
      </c>
      <c r="BH1199" s="242">
        <f>IF(N1199="sníž. přenesená",J1199,0)</f>
        <v>0</v>
      </c>
      <c r="BI1199" s="242">
        <f>IF(N1199="nulová",J1199,0)</f>
        <v>0</v>
      </c>
      <c r="BJ1199" s="18" t="s">
        <v>83</v>
      </c>
      <c r="BK1199" s="242">
        <f>ROUND(I1199*H1199,2)</f>
        <v>0</v>
      </c>
      <c r="BL1199" s="18" t="s">
        <v>209</v>
      </c>
      <c r="BM1199" s="241" t="s">
        <v>3462</v>
      </c>
    </row>
    <row r="1200" s="2" customFormat="1">
      <c r="A1200" s="39"/>
      <c r="B1200" s="40"/>
      <c r="C1200" s="41"/>
      <c r="D1200" s="245" t="s">
        <v>474</v>
      </c>
      <c r="E1200" s="41"/>
      <c r="F1200" s="276" t="s">
        <v>3463</v>
      </c>
      <c r="G1200" s="41"/>
      <c r="H1200" s="41"/>
      <c r="I1200" s="277"/>
      <c r="J1200" s="41"/>
      <c r="K1200" s="41"/>
      <c r="L1200" s="45"/>
      <c r="M1200" s="278"/>
      <c r="N1200" s="279"/>
      <c r="O1200" s="92"/>
      <c r="P1200" s="92"/>
      <c r="Q1200" s="92"/>
      <c r="R1200" s="92"/>
      <c r="S1200" s="92"/>
      <c r="T1200" s="93"/>
      <c r="U1200" s="39"/>
      <c r="V1200" s="39"/>
      <c r="W1200" s="39"/>
      <c r="X1200" s="39"/>
      <c r="Y1200" s="39"/>
      <c r="Z1200" s="39"/>
      <c r="AA1200" s="39"/>
      <c r="AB1200" s="39"/>
      <c r="AC1200" s="39"/>
      <c r="AD1200" s="39"/>
      <c r="AE1200" s="39"/>
      <c r="AT1200" s="18" t="s">
        <v>474</v>
      </c>
      <c r="AU1200" s="18" t="s">
        <v>85</v>
      </c>
    </row>
    <row r="1201" s="14" customFormat="1">
      <c r="A1201" s="14"/>
      <c r="B1201" s="254"/>
      <c r="C1201" s="255"/>
      <c r="D1201" s="245" t="s">
        <v>243</v>
      </c>
      <c r="E1201" s="256" t="s">
        <v>1</v>
      </c>
      <c r="F1201" s="257" t="s">
        <v>3464</v>
      </c>
      <c r="G1201" s="255"/>
      <c r="H1201" s="258">
        <v>680</v>
      </c>
      <c r="I1201" s="259"/>
      <c r="J1201" s="255"/>
      <c r="K1201" s="255"/>
      <c r="L1201" s="260"/>
      <c r="M1201" s="261"/>
      <c r="N1201" s="262"/>
      <c r="O1201" s="262"/>
      <c r="P1201" s="262"/>
      <c r="Q1201" s="262"/>
      <c r="R1201" s="262"/>
      <c r="S1201" s="262"/>
      <c r="T1201" s="263"/>
      <c r="U1201" s="14"/>
      <c r="V1201" s="14"/>
      <c r="W1201" s="14"/>
      <c r="X1201" s="14"/>
      <c r="Y1201" s="14"/>
      <c r="Z1201" s="14"/>
      <c r="AA1201" s="14"/>
      <c r="AB1201" s="14"/>
      <c r="AC1201" s="14"/>
      <c r="AD1201" s="14"/>
      <c r="AE1201" s="14"/>
      <c r="AT1201" s="264" t="s">
        <v>243</v>
      </c>
      <c r="AU1201" s="264" t="s">
        <v>85</v>
      </c>
      <c r="AV1201" s="14" t="s">
        <v>85</v>
      </c>
      <c r="AW1201" s="14" t="s">
        <v>32</v>
      </c>
      <c r="AX1201" s="14" t="s">
        <v>76</v>
      </c>
      <c r="AY1201" s="264" t="s">
        <v>203</v>
      </c>
    </row>
    <row r="1202" s="14" customFormat="1">
      <c r="A1202" s="14"/>
      <c r="B1202" s="254"/>
      <c r="C1202" s="255"/>
      <c r="D1202" s="245" t="s">
        <v>243</v>
      </c>
      <c r="E1202" s="256" t="s">
        <v>1</v>
      </c>
      <c r="F1202" s="257" t="s">
        <v>3465</v>
      </c>
      <c r="G1202" s="255"/>
      <c r="H1202" s="258">
        <v>930</v>
      </c>
      <c r="I1202" s="259"/>
      <c r="J1202" s="255"/>
      <c r="K1202" s="255"/>
      <c r="L1202" s="260"/>
      <c r="M1202" s="261"/>
      <c r="N1202" s="262"/>
      <c r="O1202" s="262"/>
      <c r="P1202" s="262"/>
      <c r="Q1202" s="262"/>
      <c r="R1202" s="262"/>
      <c r="S1202" s="262"/>
      <c r="T1202" s="263"/>
      <c r="U1202" s="14"/>
      <c r="V1202" s="14"/>
      <c r="W1202" s="14"/>
      <c r="X1202" s="14"/>
      <c r="Y1202" s="14"/>
      <c r="Z1202" s="14"/>
      <c r="AA1202" s="14"/>
      <c r="AB1202" s="14"/>
      <c r="AC1202" s="14"/>
      <c r="AD1202" s="14"/>
      <c r="AE1202" s="14"/>
      <c r="AT1202" s="264" t="s">
        <v>243</v>
      </c>
      <c r="AU1202" s="264" t="s">
        <v>85</v>
      </c>
      <c r="AV1202" s="14" t="s">
        <v>85</v>
      </c>
      <c r="AW1202" s="14" t="s">
        <v>32</v>
      </c>
      <c r="AX1202" s="14" t="s">
        <v>76</v>
      </c>
      <c r="AY1202" s="264" t="s">
        <v>203</v>
      </c>
    </row>
    <row r="1203" s="15" customFormat="1">
      <c r="A1203" s="15"/>
      <c r="B1203" s="265"/>
      <c r="C1203" s="266"/>
      <c r="D1203" s="245" t="s">
        <v>243</v>
      </c>
      <c r="E1203" s="267" t="s">
        <v>1</v>
      </c>
      <c r="F1203" s="268" t="s">
        <v>247</v>
      </c>
      <c r="G1203" s="266"/>
      <c r="H1203" s="269">
        <v>1610</v>
      </c>
      <c r="I1203" s="270"/>
      <c r="J1203" s="266"/>
      <c r="K1203" s="266"/>
      <c r="L1203" s="271"/>
      <c r="M1203" s="272"/>
      <c r="N1203" s="273"/>
      <c r="O1203" s="273"/>
      <c r="P1203" s="273"/>
      <c r="Q1203" s="273"/>
      <c r="R1203" s="273"/>
      <c r="S1203" s="273"/>
      <c r="T1203" s="274"/>
      <c r="U1203" s="15"/>
      <c r="V1203" s="15"/>
      <c r="W1203" s="15"/>
      <c r="X1203" s="15"/>
      <c r="Y1203" s="15"/>
      <c r="Z1203" s="15"/>
      <c r="AA1203" s="15"/>
      <c r="AB1203" s="15"/>
      <c r="AC1203" s="15"/>
      <c r="AD1203" s="15"/>
      <c r="AE1203" s="15"/>
      <c r="AT1203" s="275" t="s">
        <v>243</v>
      </c>
      <c r="AU1203" s="275" t="s">
        <v>85</v>
      </c>
      <c r="AV1203" s="15" t="s">
        <v>209</v>
      </c>
      <c r="AW1203" s="15" t="s">
        <v>32</v>
      </c>
      <c r="AX1203" s="15" t="s">
        <v>83</v>
      </c>
      <c r="AY1203" s="275" t="s">
        <v>203</v>
      </c>
    </row>
    <row r="1204" s="2" customFormat="1" ht="21.75" customHeight="1">
      <c r="A1204" s="39"/>
      <c r="B1204" s="40"/>
      <c r="C1204" s="229" t="s">
        <v>3466</v>
      </c>
      <c r="D1204" s="229" t="s">
        <v>205</v>
      </c>
      <c r="E1204" s="230" t="s">
        <v>3467</v>
      </c>
      <c r="F1204" s="231" t="s">
        <v>3468</v>
      </c>
      <c r="G1204" s="232" t="s">
        <v>213</v>
      </c>
      <c r="H1204" s="233">
        <v>24.399999999999999</v>
      </c>
      <c r="I1204" s="234"/>
      <c r="J1204" s="235">
        <f>ROUND(I1204*H1204,2)</f>
        <v>0</v>
      </c>
      <c r="K1204" s="236"/>
      <c r="L1204" s="45"/>
      <c r="M1204" s="237" t="s">
        <v>1</v>
      </c>
      <c r="N1204" s="238" t="s">
        <v>41</v>
      </c>
      <c r="O1204" s="92"/>
      <c r="P1204" s="239">
        <f>O1204*H1204</f>
        <v>0</v>
      </c>
      <c r="Q1204" s="239">
        <v>0</v>
      </c>
      <c r="R1204" s="239">
        <f>Q1204*H1204</f>
        <v>0</v>
      </c>
      <c r="S1204" s="239">
        <v>0</v>
      </c>
      <c r="T1204" s="240">
        <f>S1204*H1204</f>
        <v>0</v>
      </c>
      <c r="U1204" s="39"/>
      <c r="V1204" s="39"/>
      <c r="W1204" s="39"/>
      <c r="X1204" s="39"/>
      <c r="Y1204" s="39"/>
      <c r="Z1204" s="39"/>
      <c r="AA1204" s="39"/>
      <c r="AB1204" s="39"/>
      <c r="AC1204" s="39"/>
      <c r="AD1204" s="39"/>
      <c r="AE1204" s="39"/>
      <c r="AR1204" s="241" t="s">
        <v>209</v>
      </c>
      <c r="AT1204" s="241" t="s">
        <v>205</v>
      </c>
      <c r="AU1204" s="241" t="s">
        <v>85</v>
      </c>
      <c r="AY1204" s="18" t="s">
        <v>203</v>
      </c>
      <c r="BE1204" s="242">
        <f>IF(N1204="základní",J1204,0)</f>
        <v>0</v>
      </c>
      <c r="BF1204" s="242">
        <f>IF(N1204="snížená",J1204,0)</f>
        <v>0</v>
      </c>
      <c r="BG1204" s="242">
        <f>IF(N1204="zákl. přenesená",J1204,0)</f>
        <v>0</v>
      </c>
      <c r="BH1204" s="242">
        <f>IF(N1204="sníž. přenesená",J1204,0)</f>
        <v>0</v>
      </c>
      <c r="BI1204" s="242">
        <f>IF(N1204="nulová",J1204,0)</f>
        <v>0</v>
      </c>
      <c r="BJ1204" s="18" t="s">
        <v>83</v>
      </c>
      <c r="BK1204" s="242">
        <f>ROUND(I1204*H1204,2)</f>
        <v>0</v>
      </c>
      <c r="BL1204" s="18" t="s">
        <v>209</v>
      </c>
      <c r="BM1204" s="241" t="s">
        <v>3469</v>
      </c>
    </row>
    <row r="1205" s="2" customFormat="1">
      <c r="A1205" s="39"/>
      <c r="B1205" s="40"/>
      <c r="C1205" s="41"/>
      <c r="D1205" s="245" t="s">
        <v>474</v>
      </c>
      <c r="E1205" s="41"/>
      <c r="F1205" s="276" t="s">
        <v>3470</v>
      </c>
      <c r="G1205" s="41"/>
      <c r="H1205" s="41"/>
      <c r="I1205" s="277"/>
      <c r="J1205" s="41"/>
      <c r="K1205" s="41"/>
      <c r="L1205" s="45"/>
      <c r="M1205" s="278"/>
      <c r="N1205" s="279"/>
      <c r="O1205" s="92"/>
      <c r="P1205" s="92"/>
      <c r="Q1205" s="92"/>
      <c r="R1205" s="92"/>
      <c r="S1205" s="92"/>
      <c r="T1205" s="93"/>
      <c r="U1205" s="39"/>
      <c r="V1205" s="39"/>
      <c r="W1205" s="39"/>
      <c r="X1205" s="39"/>
      <c r="Y1205" s="39"/>
      <c r="Z1205" s="39"/>
      <c r="AA1205" s="39"/>
      <c r="AB1205" s="39"/>
      <c r="AC1205" s="39"/>
      <c r="AD1205" s="39"/>
      <c r="AE1205" s="39"/>
      <c r="AT1205" s="18" t="s">
        <v>474</v>
      </c>
      <c r="AU1205" s="18" t="s">
        <v>85</v>
      </c>
    </row>
    <row r="1206" s="14" customFormat="1">
      <c r="A1206" s="14"/>
      <c r="B1206" s="254"/>
      <c r="C1206" s="255"/>
      <c r="D1206" s="245" t="s">
        <v>243</v>
      </c>
      <c r="E1206" s="256" t="s">
        <v>1</v>
      </c>
      <c r="F1206" s="257" t="s">
        <v>3471</v>
      </c>
      <c r="G1206" s="255"/>
      <c r="H1206" s="258">
        <v>24.399999999999999</v>
      </c>
      <c r="I1206" s="259"/>
      <c r="J1206" s="255"/>
      <c r="K1206" s="255"/>
      <c r="L1206" s="260"/>
      <c r="M1206" s="261"/>
      <c r="N1206" s="262"/>
      <c r="O1206" s="262"/>
      <c r="P1206" s="262"/>
      <c r="Q1206" s="262"/>
      <c r="R1206" s="262"/>
      <c r="S1206" s="262"/>
      <c r="T1206" s="263"/>
      <c r="U1206" s="14"/>
      <c r="V1206" s="14"/>
      <c r="W1206" s="14"/>
      <c r="X1206" s="14"/>
      <c r="Y1206" s="14"/>
      <c r="Z1206" s="14"/>
      <c r="AA1206" s="14"/>
      <c r="AB1206" s="14"/>
      <c r="AC1206" s="14"/>
      <c r="AD1206" s="14"/>
      <c r="AE1206" s="14"/>
      <c r="AT1206" s="264" t="s">
        <v>243</v>
      </c>
      <c r="AU1206" s="264" t="s">
        <v>85</v>
      </c>
      <c r="AV1206" s="14" t="s">
        <v>85</v>
      </c>
      <c r="AW1206" s="14" t="s">
        <v>32</v>
      </c>
      <c r="AX1206" s="14" t="s">
        <v>76</v>
      </c>
      <c r="AY1206" s="264" t="s">
        <v>203</v>
      </c>
    </row>
    <row r="1207" s="15" customFormat="1">
      <c r="A1207" s="15"/>
      <c r="B1207" s="265"/>
      <c r="C1207" s="266"/>
      <c r="D1207" s="245" t="s">
        <v>243</v>
      </c>
      <c r="E1207" s="267" t="s">
        <v>1</v>
      </c>
      <c r="F1207" s="268" t="s">
        <v>247</v>
      </c>
      <c r="G1207" s="266"/>
      <c r="H1207" s="269">
        <v>24.399999999999999</v>
      </c>
      <c r="I1207" s="270"/>
      <c r="J1207" s="266"/>
      <c r="K1207" s="266"/>
      <c r="L1207" s="271"/>
      <c r="M1207" s="272"/>
      <c r="N1207" s="273"/>
      <c r="O1207" s="273"/>
      <c r="P1207" s="273"/>
      <c r="Q1207" s="273"/>
      <c r="R1207" s="273"/>
      <c r="S1207" s="273"/>
      <c r="T1207" s="274"/>
      <c r="U1207" s="15"/>
      <c r="V1207" s="15"/>
      <c r="W1207" s="15"/>
      <c r="X1207" s="15"/>
      <c r="Y1207" s="15"/>
      <c r="Z1207" s="15"/>
      <c r="AA1207" s="15"/>
      <c r="AB1207" s="15"/>
      <c r="AC1207" s="15"/>
      <c r="AD1207" s="15"/>
      <c r="AE1207" s="15"/>
      <c r="AT1207" s="275" t="s">
        <v>243</v>
      </c>
      <c r="AU1207" s="275" t="s">
        <v>85</v>
      </c>
      <c r="AV1207" s="15" t="s">
        <v>209</v>
      </c>
      <c r="AW1207" s="15" t="s">
        <v>32</v>
      </c>
      <c r="AX1207" s="15" t="s">
        <v>83</v>
      </c>
      <c r="AY1207" s="275" t="s">
        <v>203</v>
      </c>
    </row>
    <row r="1208" s="2" customFormat="1" ht="24.15" customHeight="1">
      <c r="A1208" s="39"/>
      <c r="B1208" s="40"/>
      <c r="C1208" s="229" t="s">
        <v>602</v>
      </c>
      <c r="D1208" s="229" t="s">
        <v>205</v>
      </c>
      <c r="E1208" s="230" t="s">
        <v>3472</v>
      </c>
      <c r="F1208" s="231" t="s">
        <v>3473</v>
      </c>
      <c r="G1208" s="232" t="s">
        <v>220</v>
      </c>
      <c r="H1208" s="233">
        <v>1</v>
      </c>
      <c r="I1208" s="234"/>
      <c r="J1208" s="235">
        <f>ROUND(I1208*H1208,2)</f>
        <v>0</v>
      </c>
      <c r="K1208" s="236"/>
      <c r="L1208" s="45"/>
      <c r="M1208" s="237" t="s">
        <v>1</v>
      </c>
      <c r="N1208" s="238" t="s">
        <v>41</v>
      </c>
      <c r="O1208" s="92"/>
      <c r="P1208" s="239">
        <f>O1208*H1208</f>
        <v>0</v>
      </c>
      <c r="Q1208" s="239">
        <v>0</v>
      </c>
      <c r="R1208" s="239">
        <f>Q1208*H1208</f>
        <v>0</v>
      </c>
      <c r="S1208" s="239">
        <v>0</v>
      </c>
      <c r="T1208" s="240">
        <f>S1208*H1208</f>
        <v>0</v>
      </c>
      <c r="U1208" s="39"/>
      <c r="V1208" s="39"/>
      <c r="W1208" s="39"/>
      <c r="X1208" s="39"/>
      <c r="Y1208" s="39"/>
      <c r="Z1208" s="39"/>
      <c r="AA1208" s="39"/>
      <c r="AB1208" s="39"/>
      <c r="AC1208" s="39"/>
      <c r="AD1208" s="39"/>
      <c r="AE1208" s="39"/>
      <c r="AR1208" s="241" t="s">
        <v>209</v>
      </c>
      <c r="AT1208" s="241" t="s">
        <v>205</v>
      </c>
      <c r="AU1208" s="241" t="s">
        <v>85</v>
      </c>
      <c r="AY1208" s="18" t="s">
        <v>203</v>
      </c>
      <c r="BE1208" s="242">
        <f>IF(N1208="základní",J1208,0)</f>
        <v>0</v>
      </c>
      <c r="BF1208" s="242">
        <f>IF(N1208="snížená",J1208,0)</f>
        <v>0</v>
      </c>
      <c r="BG1208" s="242">
        <f>IF(N1208="zákl. přenesená",J1208,0)</f>
        <v>0</v>
      </c>
      <c r="BH1208" s="242">
        <f>IF(N1208="sníž. přenesená",J1208,0)</f>
        <v>0</v>
      </c>
      <c r="BI1208" s="242">
        <f>IF(N1208="nulová",J1208,0)</f>
        <v>0</v>
      </c>
      <c r="BJ1208" s="18" t="s">
        <v>83</v>
      </c>
      <c r="BK1208" s="242">
        <f>ROUND(I1208*H1208,2)</f>
        <v>0</v>
      </c>
      <c r="BL1208" s="18" t="s">
        <v>209</v>
      </c>
      <c r="BM1208" s="241" t="s">
        <v>3474</v>
      </c>
    </row>
    <row r="1209" s="2" customFormat="1">
      <c r="A1209" s="39"/>
      <c r="B1209" s="40"/>
      <c r="C1209" s="41"/>
      <c r="D1209" s="245" t="s">
        <v>474</v>
      </c>
      <c r="E1209" s="41"/>
      <c r="F1209" s="276" t="s">
        <v>3475</v>
      </c>
      <c r="G1209" s="41"/>
      <c r="H1209" s="41"/>
      <c r="I1209" s="277"/>
      <c r="J1209" s="41"/>
      <c r="K1209" s="41"/>
      <c r="L1209" s="45"/>
      <c r="M1209" s="278"/>
      <c r="N1209" s="279"/>
      <c r="O1209" s="92"/>
      <c r="P1209" s="92"/>
      <c r="Q1209" s="92"/>
      <c r="R1209" s="92"/>
      <c r="S1209" s="92"/>
      <c r="T1209" s="93"/>
      <c r="U1209" s="39"/>
      <c r="V1209" s="39"/>
      <c r="W1209" s="39"/>
      <c r="X1209" s="39"/>
      <c r="Y1209" s="39"/>
      <c r="Z1209" s="39"/>
      <c r="AA1209" s="39"/>
      <c r="AB1209" s="39"/>
      <c r="AC1209" s="39"/>
      <c r="AD1209" s="39"/>
      <c r="AE1209" s="39"/>
      <c r="AT1209" s="18" t="s">
        <v>474</v>
      </c>
      <c r="AU1209" s="18" t="s">
        <v>85</v>
      </c>
    </row>
    <row r="1210" s="14" customFormat="1">
      <c r="A1210" s="14"/>
      <c r="B1210" s="254"/>
      <c r="C1210" s="255"/>
      <c r="D1210" s="245" t="s">
        <v>243</v>
      </c>
      <c r="E1210" s="256" t="s">
        <v>1</v>
      </c>
      <c r="F1210" s="257" t="s">
        <v>3476</v>
      </c>
      <c r="G1210" s="255"/>
      <c r="H1210" s="258">
        <v>1</v>
      </c>
      <c r="I1210" s="259"/>
      <c r="J1210" s="255"/>
      <c r="K1210" s="255"/>
      <c r="L1210" s="260"/>
      <c r="M1210" s="261"/>
      <c r="N1210" s="262"/>
      <c r="O1210" s="262"/>
      <c r="P1210" s="262"/>
      <c r="Q1210" s="262"/>
      <c r="R1210" s="262"/>
      <c r="S1210" s="262"/>
      <c r="T1210" s="263"/>
      <c r="U1210" s="14"/>
      <c r="V1210" s="14"/>
      <c r="W1210" s="14"/>
      <c r="X1210" s="14"/>
      <c r="Y1210" s="14"/>
      <c r="Z1210" s="14"/>
      <c r="AA1210" s="14"/>
      <c r="AB1210" s="14"/>
      <c r="AC1210" s="14"/>
      <c r="AD1210" s="14"/>
      <c r="AE1210" s="14"/>
      <c r="AT1210" s="264" t="s">
        <v>243</v>
      </c>
      <c r="AU1210" s="264" t="s">
        <v>85</v>
      </c>
      <c r="AV1210" s="14" t="s">
        <v>85</v>
      </c>
      <c r="AW1210" s="14" t="s">
        <v>32</v>
      </c>
      <c r="AX1210" s="14" t="s">
        <v>76</v>
      </c>
      <c r="AY1210" s="264" t="s">
        <v>203</v>
      </c>
    </row>
    <row r="1211" s="15" customFormat="1">
      <c r="A1211" s="15"/>
      <c r="B1211" s="265"/>
      <c r="C1211" s="266"/>
      <c r="D1211" s="245" t="s">
        <v>243</v>
      </c>
      <c r="E1211" s="267" t="s">
        <v>1</v>
      </c>
      <c r="F1211" s="268" t="s">
        <v>247</v>
      </c>
      <c r="G1211" s="266"/>
      <c r="H1211" s="269">
        <v>1</v>
      </c>
      <c r="I1211" s="270"/>
      <c r="J1211" s="266"/>
      <c r="K1211" s="266"/>
      <c r="L1211" s="271"/>
      <c r="M1211" s="272"/>
      <c r="N1211" s="273"/>
      <c r="O1211" s="273"/>
      <c r="P1211" s="273"/>
      <c r="Q1211" s="273"/>
      <c r="R1211" s="273"/>
      <c r="S1211" s="273"/>
      <c r="T1211" s="274"/>
      <c r="U1211" s="15"/>
      <c r="V1211" s="15"/>
      <c r="W1211" s="15"/>
      <c r="X1211" s="15"/>
      <c r="Y1211" s="15"/>
      <c r="Z1211" s="15"/>
      <c r="AA1211" s="15"/>
      <c r="AB1211" s="15"/>
      <c r="AC1211" s="15"/>
      <c r="AD1211" s="15"/>
      <c r="AE1211" s="15"/>
      <c r="AT1211" s="275" t="s">
        <v>243</v>
      </c>
      <c r="AU1211" s="275" t="s">
        <v>85</v>
      </c>
      <c r="AV1211" s="15" t="s">
        <v>209</v>
      </c>
      <c r="AW1211" s="15" t="s">
        <v>32</v>
      </c>
      <c r="AX1211" s="15" t="s">
        <v>83</v>
      </c>
      <c r="AY1211" s="275" t="s">
        <v>203</v>
      </c>
    </row>
    <row r="1212" s="2" customFormat="1" ht="16.5" customHeight="1">
      <c r="A1212" s="39"/>
      <c r="B1212" s="40"/>
      <c r="C1212" s="229" t="s">
        <v>3477</v>
      </c>
      <c r="D1212" s="229" t="s">
        <v>205</v>
      </c>
      <c r="E1212" s="230" t="s">
        <v>3478</v>
      </c>
      <c r="F1212" s="231" t="s">
        <v>3479</v>
      </c>
      <c r="G1212" s="232" t="s">
        <v>2144</v>
      </c>
      <c r="H1212" s="233">
        <v>1</v>
      </c>
      <c r="I1212" s="234"/>
      <c r="J1212" s="235">
        <f>ROUND(I1212*H1212,2)</f>
        <v>0</v>
      </c>
      <c r="K1212" s="236"/>
      <c r="L1212" s="45"/>
      <c r="M1212" s="237" t="s">
        <v>1</v>
      </c>
      <c r="N1212" s="238" t="s">
        <v>41</v>
      </c>
      <c r="O1212" s="92"/>
      <c r="P1212" s="239">
        <f>O1212*H1212</f>
        <v>0</v>
      </c>
      <c r="Q1212" s="239">
        <v>0</v>
      </c>
      <c r="R1212" s="239">
        <f>Q1212*H1212</f>
        <v>0</v>
      </c>
      <c r="S1212" s="239">
        <v>0</v>
      </c>
      <c r="T1212" s="240">
        <f>S1212*H1212</f>
        <v>0</v>
      </c>
      <c r="U1212" s="39"/>
      <c r="V1212" s="39"/>
      <c r="W1212" s="39"/>
      <c r="X1212" s="39"/>
      <c r="Y1212" s="39"/>
      <c r="Z1212" s="39"/>
      <c r="AA1212" s="39"/>
      <c r="AB1212" s="39"/>
      <c r="AC1212" s="39"/>
      <c r="AD1212" s="39"/>
      <c r="AE1212" s="39"/>
      <c r="AR1212" s="241" t="s">
        <v>209</v>
      </c>
      <c r="AT1212" s="241" t="s">
        <v>205</v>
      </c>
      <c r="AU1212" s="241" t="s">
        <v>85</v>
      </c>
      <c r="AY1212" s="18" t="s">
        <v>203</v>
      </c>
      <c r="BE1212" s="242">
        <f>IF(N1212="základní",J1212,0)</f>
        <v>0</v>
      </c>
      <c r="BF1212" s="242">
        <f>IF(N1212="snížená",J1212,0)</f>
        <v>0</v>
      </c>
      <c r="BG1212" s="242">
        <f>IF(N1212="zákl. přenesená",J1212,0)</f>
        <v>0</v>
      </c>
      <c r="BH1212" s="242">
        <f>IF(N1212="sníž. přenesená",J1212,0)</f>
        <v>0</v>
      </c>
      <c r="BI1212" s="242">
        <f>IF(N1212="nulová",J1212,0)</f>
        <v>0</v>
      </c>
      <c r="BJ1212" s="18" t="s">
        <v>83</v>
      </c>
      <c r="BK1212" s="242">
        <f>ROUND(I1212*H1212,2)</f>
        <v>0</v>
      </c>
      <c r="BL1212" s="18" t="s">
        <v>209</v>
      </c>
      <c r="BM1212" s="241" t="s">
        <v>3480</v>
      </c>
    </row>
    <row r="1213" s="2" customFormat="1">
      <c r="A1213" s="39"/>
      <c r="B1213" s="40"/>
      <c r="C1213" s="41"/>
      <c r="D1213" s="245" t="s">
        <v>474</v>
      </c>
      <c r="E1213" s="41"/>
      <c r="F1213" s="276" t="s">
        <v>3452</v>
      </c>
      <c r="G1213" s="41"/>
      <c r="H1213" s="41"/>
      <c r="I1213" s="277"/>
      <c r="J1213" s="41"/>
      <c r="K1213" s="41"/>
      <c r="L1213" s="45"/>
      <c r="M1213" s="278"/>
      <c r="N1213" s="279"/>
      <c r="O1213" s="92"/>
      <c r="P1213" s="92"/>
      <c r="Q1213" s="92"/>
      <c r="R1213" s="92"/>
      <c r="S1213" s="92"/>
      <c r="T1213" s="93"/>
      <c r="U1213" s="39"/>
      <c r="V1213" s="39"/>
      <c r="W1213" s="39"/>
      <c r="X1213" s="39"/>
      <c r="Y1213" s="39"/>
      <c r="Z1213" s="39"/>
      <c r="AA1213" s="39"/>
      <c r="AB1213" s="39"/>
      <c r="AC1213" s="39"/>
      <c r="AD1213" s="39"/>
      <c r="AE1213" s="39"/>
      <c r="AT1213" s="18" t="s">
        <v>474</v>
      </c>
      <c r="AU1213" s="18" t="s">
        <v>85</v>
      </c>
    </row>
    <row r="1214" s="14" customFormat="1">
      <c r="A1214" s="14"/>
      <c r="B1214" s="254"/>
      <c r="C1214" s="255"/>
      <c r="D1214" s="245" t="s">
        <v>243</v>
      </c>
      <c r="E1214" s="256" t="s">
        <v>1</v>
      </c>
      <c r="F1214" s="257" t="s">
        <v>3476</v>
      </c>
      <c r="G1214" s="255"/>
      <c r="H1214" s="258">
        <v>1</v>
      </c>
      <c r="I1214" s="259"/>
      <c r="J1214" s="255"/>
      <c r="K1214" s="255"/>
      <c r="L1214" s="260"/>
      <c r="M1214" s="261"/>
      <c r="N1214" s="262"/>
      <c r="O1214" s="262"/>
      <c r="P1214" s="262"/>
      <c r="Q1214" s="262"/>
      <c r="R1214" s="262"/>
      <c r="S1214" s="262"/>
      <c r="T1214" s="263"/>
      <c r="U1214" s="14"/>
      <c r="V1214" s="14"/>
      <c r="W1214" s="14"/>
      <c r="X1214" s="14"/>
      <c r="Y1214" s="14"/>
      <c r="Z1214" s="14"/>
      <c r="AA1214" s="14"/>
      <c r="AB1214" s="14"/>
      <c r="AC1214" s="14"/>
      <c r="AD1214" s="14"/>
      <c r="AE1214" s="14"/>
      <c r="AT1214" s="264" t="s">
        <v>243</v>
      </c>
      <c r="AU1214" s="264" t="s">
        <v>85</v>
      </c>
      <c r="AV1214" s="14" t="s">
        <v>85</v>
      </c>
      <c r="AW1214" s="14" t="s">
        <v>32</v>
      </c>
      <c r="AX1214" s="14" t="s">
        <v>76</v>
      </c>
      <c r="AY1214" s="264" t="s">
        <v>203</v>
      </c>
    </row>
    <row r="1215" s="15" customFormat="1">
      <c r="A1215" s="15"/>
      <c r="B1215" s="265"/>
      <c r="C1215" s="266"/>
      <c r="D1215" s="245" t="s">
        <v>243</v>
      </c>
      <c r="E1215" s="267" t="s">
        <v>1</v>
      </c>
      <c r="F1215" s="268" t="s">
        <v>247</v>
      </c>
      <c r="G1215" s="266"/>
      <c r="H1215" s="269">
        <v>1</v>
      </c>
      <c r="I1215" s="270"/>
      <c r="J1215" s="266"/>
      <c r="K1215" s="266"/>
      <c r="L1215" s="271"/>
      <c r="M1215" s="272"/>
      <c r="N1215" s="273"/>
      <c r="O1215" s="273"/>
      <c r="P1215" s="273"/>
      <c r="Q1215" s="273"/>
      <c r="R1215" s="273"/>
      <c r="S1215" s="273"/>
      <c r="T1215" s="274"/>
      <c r="U1215" s="15"/>
      <c r="V1215" s="15"/>
      <c r="W1215" s="15"/>
      <c r="X1215" s="15"/>
      <c r="Y1215" s="15"/>
      <c r="Z1215" s="15"/>
      <c r="AA1215" s="15"/>
      <c r="AB1215" s="15"/>
      <c r="AC1215" s="15"/>
      <c r="AD1215" s="15"/>
      <c r="AE1215" s="15"/>
      <c r="AT1215" s="275" t="s">
        <v>243</v>
      </c>
      <c r="AU1215" s="275" t="s">
        <v>85</v>
      </c>
      <c r="AV1215" s="15" t="s">
        <v>209</v>
      </c>
      <c r="AW1215" s="15" t="s">
        <v>32</v>
      </c>
      <c r="AX1215" s="15" t="s">
        <v>83</v>
      </c>
      <c r="AY1215" s="275" t="s">
        <v>203</v>
      </c>
    </row>
    <row r="1216" s="2" customFormat="1" ht="24.15" customHeight="1">
      <c r="A1216" s="39"/>
      <c r="B1216" s="40"/>
      <c r="C1216" s="229" t="s">
        <v>2907</v>
      </c>
      <c r="D1216" s="229" t="s">
        <v>205</v>
      </c>
      <c r="E1216" s="230" t="s">
        <v>3481</v>
      </c>
      <c r="F1216" s="231" t="s">
        <v>3482</v>
      </c>
      <c r="G1216" s="232" t="s">
        <v>220</v>
      </c>
      <c r="H1216" s="233">
        <v>2</v>
      </c>
      <c r="I1216" s="234"/>
      <c r="J1216" s="235">
        <f>ROUND(I1216*H1216,2)</f>
        <v>0</v>
      </c>
      <c r="K1216" s="236"/>
      <c r="L1216" s="45"/>
      <c r="M1216" s="306" t="s">
        <v>1</v>
      </c>
      <c r="N1216" s="307" t="s">
        <v>41</v>
      </c>
      <c r="O1216" s="308"/>
      <c r="P1216" s="309">
        <f>O1216*H1216</f>
        <v>0</v>
      </c>
      <c r="Q1216" s="309">
        <v>0</v>
      </c>
      <c r="R1216" s="309">
        <f>Q1216*H1216</f>
        <v>0</v>
      </c>
      <c r="S1216" s="309">
        <v>0</v>
      </c>
      <c r="T1216" s="310">
        <f>S1216*H1216</f>
        <v>0</v>
      </c>
      <c r="U1216" s="39"/>
      <c r="V1216" s="39"/>
      <c r="W1216" s="39"/>
      <c r="X1216" s="39"/>
      <c r="Y1216" s="39"/>
      <c r="Z1216" s="39"/>
      <c r="AA1216" s="39"/>
      <c r="AB1216" s="39"/>
      <c r="AC1216" s="39"/>
      <c r="AD1216" s="39"/>
      <c r="AE1216" s="39"/>
      <c r="AR1216" s="241" t="s">
        <v>209</v>
      </c>
      <c r="AT1216" s="241" t="s">
        <v>205</v>
      </c>
      <c r="AU1216" s="241" t="s">
        <v>85</v>
      </c>
      <c r="AY1216" s="18" t="s">
        <v>203</v>
      </c>
      <c r="BE1216" s="242">
        <f>IF(N1216="základní",J1216,0)</f>
        <v>0</v>
      </c>
      <c r="BF1216" s="242">
        <f>IF(N1216="snížená",J1216,0)</f>
        <v>0</v>
      </c>
      <c r="BG1216" s="242">
        <f>IF(N1216="zákl. přenesená",J1216,0)</f>
        <v>0</v>
      </c>
      <c r="BH1216" s="242">
        <f>IF(N1216="sníž. přenesená",J1216,0)</f>
        <v>0</v>
      </c>
      <c r="BI1216" s="242">
        <f>IF(N1216="nulová",J1216,0)</f>
        <v>0</v>
      </c>
      <c r="BJ1216" s="18" t="s">
        <v>83</v>
      </c>
      <c r="BK1216" s="242">
        <f>ROUND(I1216*H1216,2)</f>
        <v>0</v>
      </c>
      <c r="BL1216" s="18" t="s">
        <v>209</v>
      </c>
      <c r="BM1216" s="241" t="s">
        <v>3483</v>
      </c>
    </row>
    <row r="1217" s="2" customFormat="1" ht="6.96" customHeight="1">
      <c r="A1217" s="39"/>
      <c r="B1217" s="67"/>
      <c r="C1217" s="68"/>
      <c r="D1217" s="68"/>
      <c r="E1217" s="68"/>
      <c r="F1217" s="68"/>
      <c r="G1217" s="68"/>
      <c r="H1217" s="68"/>
      <c r="I1217" s="68"/>
      <c r="J1217" s="68"/>
      <c r="K1217" s="68"/>
      <c r="L1217" s="45"/>
      <c r="M1217" s="39"/>
      <c r="O1217" s="39"/>
      <c r="P1217" s="39"/>
      <c r="Q1217" s="39"/>
      <c r="R1217" s="39"/>
      <c r="S1217" s="39"/>
      <c r="T1217" s="39"/>
      <c r="U1217" s="39"/>
      <c r="V1217" s="39"/>
      <c r="W1217" s="39"/>
      <c r="X1217" s="39"/>
      <c r="Y1217" s="39"/>
      <c r="Z1217" s="39"/>
      <c r="AA1217" s="39"/>
      <c r="AB1217" s="39"/>
      <c r="AC1217" s="39"/>
      <c r="AD1217" s="39"/>
      <c r="AE1217" s="39"/>
    </row>
  </sheetData>
  <sheetProtection sheet="1" autoFilter="0" formatColumns="0" formatRows="0" objects="1" scenarios="1" spinCount="100000" saltValue="pHJjPwp6Z4dVXCI3bmvisgy5X0XTGzNAvDxHewin2uDr1ngK7WX41pdLfzGA8CqVpjgqoh7vK3nbKiFtS70ljA==" hashValue="bTPuUyu9rO1ZEwx42qyNWxmANHCzw4FCt2hGreQaIzcyVzfz2P5pnsd8C4jg2269kIugb5JC/G02E8ckpydyyQ==" algorithmName="SHA-512" password="99DC"/>
  <autoFilter ref="C147:K121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36:H136"/>
    <mergeCell ref="E138:H138"/>
    <mergeCell ref="E140:H14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138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157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Objekty OU, část D a DM</v>
      </c>
      <c r="F7" s="152"/>
      <c r="G7" s="152"/>
      <c r="H7" s="152"/>
      <c r="L7" s="21"/>
    </row>
    <row r="8" s="1" customFormat="1" ht="12" customHeight="1">
      <c r="B8" s="21"/>
      <c r="D8" s="152" t="s">
        <v>158</v>
      </c>
      <c r="L8" s="21"/>
    </row>
    <row r="9" s="2" customFormat="1" ht="16.5" customHeight="1">
      <c r="A9" s="39"/>
      <c r="B9" s="45"/>
      <c r="C9" s="39"/>
      <c r="D9" s="39"/>
      <c r="E9" s="153" t="s">
        <v>2591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160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4" t="s">
        <v>1345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31. 8. 2018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31</v>
      </c>
      <c r="F23" s="39"/>
      <c r="G23" s="39"/>
      <c r="H23" s="39"/>
      <c r="I23" s="152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33</v>
      </c>
      <c r="E25" s="39"/>
      <c r="F25" s="39"/>
      <c r="G25" s="39"/>
      <c r="H25" s="39"/>
      <c r="I25" s="152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2" t="s">
        <v>27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34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07.25" customHeight="1">
      <c r="A29" s="156"/>
      <c r="B29" s="157"/>
      <c r="C29" s="156"/>
      <c r="D29" s="156"/>
      <c r="E29" s="158" t="s">
        <v>162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36</v>
      </c>
      <c r="E32" s="39"/>
      <c r="F32" s="39"/>
      <c r="G32" s="39"/>
      <c r="H32" s="39"/>
      <c r="I32" s="39"/>
      <c r="J32" s="162">
        <f>ROUND(J133,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38</v>
      </c>
      <c r="G34" s="39"/>
      <c r="H34" s="39"/>
      <c r="I34" s="163" t="s">
        <v>37</v>
      </c>
      <c r="J34" s="163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40</v>
      </c>
      <c r="E35" s="152" t="s">
        <v>41</v>
      </c>
      <c r="F35" s="165">
        <f>ROUND((SUM(BE133:BE251)),  2)</f>
        <v>0</v>
      </c>
      <c r="G35" s="39"/>
      <c r="H35" s="39"/>
      <c r="I35" s="166">
        <v>0.20999999999999999</v>
      </c>
      <c r="J35" s="165">
        <f>ROUND(((SUM(BE133:BE251))*I35),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5">
        <f>ROUND((SUM(BF133:BF251)),  2)</f>
        <v>0</v>
      </c>
      <c r="G36" s="39"/>
      <c r="H36" s="39"/>
      <c r="I36" s="166">
        <v>0.12</v>
      </c>
      <c r="J36" s="165">
        <f>ROUND(((SUM(BF133:BF251))*I36),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5">
        <f>ROUND((SUM(BG133:BG251)),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5">
        <f>ROUND((SUM(BH133:BH251)),  2)</f>
        <v>0</v>
      </c>
      <c r="G38" s="39"/>
      <c r="H38" s="39"/>
      <c r="I38" s="166">
        <v>0.12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5">
        <f>ROUND((SUM(BI133:BI251)),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46</v>
      </c>
      <c r="E41" s="169"/>
      <c r="F41" s="169"/>
      <c r="G41" s="170" t="s">
        <v>47</v>
      </c>
      <c r="H41" s="171" t="s">
        <v>48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Objekty OU, část D a DM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158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2591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160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D.1.2 - Stavebně konstrukční řešení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31. 8. 2018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Ostravská univerzita</v>
      </c>
      <c r="G93" s="41"/>
      <c r="H93" s="41"/>
      <c r="I93" s="33" t="s">
        <v>30</v>
      </c>
      <c r="J93" s="37" t="str">
        <f>E23</f>
        <v>Marpo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33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164</v>
      </c>
      <c r="D96" s="187"/>
      <c r="E96" s="187"/>
      <c r="F96" s="187"/>
      <c r="G96" s="187"/>
      <c r="H96" s="187"/>
      <c r="I96" s="187"/>
      <c r="J96" s="188" t="s">
        <v>165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166</v>
      </c>
      <c r="D98" s="41"/>
      <c r="E98" s="41"/>
      <c r="F98" s="41"/>
      <c r="G98" s="41"/>
      <c r="H98" s="41"/>
      <c r="I98" s="41"/>
      <c r="J98" s="111">
        <f>J133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167</v>
      </c>
    </row>
    <row r="99" s="9" customFormat="1" ht="24.96" customHeight="1">
      <c r="A99" s="9"/>
      <c r="B99" s="190"/>
      <c r="C99" s="191"/>
      <c r="D99" s="192" t="s">
        <v>168</v>
      </c>
      <c r="E99" s="193"/>
      <c r="F99" s="193"/>
      <c r="G99" s="193"/>
      <c r="H99" s="193"/>
      <c r="I99" s="193"/>
      <c r="J99" s="194">
        <f>J134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4"/>
      <c r="D100" s="197" t="s">
        <v>3484</v>
      </c>
      <c r="E100" s="198"/>
      <c r="F100" s="198"/>
      <c r="G100" s="198"/>
      <c r="H100" s="198"/>
      <c r="I100" s="198"/>
      <c r="J100" s="199">
        <f>J135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1346</v>
      </c>
      <c r="E101" s="198"/>
      <c r="F101" s="198"/>
      <c r="G101" s="198"/>
      <c r="H101" s="198"/>
      <c r="I101" s="198"/>
      <c r="J101" s="199">
        <f>J146</f>
        <v>0</v>
      </c>
      <c r="K101" s="134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4"/>
      <c r="D102" s="197" t="s">
        <v>170</v>
      </c>
      <c r="E102" s="198"/>
      <c r="F102" s="198"/>
      <c r="G102" s="198"/>
      <c r="H102" s="198"/>
      <c r="I102" s="198"/>
      <c r="J102" s="199">
        <f>J159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4"/>
      <c r="D103" s="197" t="s">
        <v>171</v>
      </c>
      <c r="E103" s="198"/>
      <c r="F103" s="198"/>
      <c r="G103" s="198"/>
      <c r="H103" s="198"/>
      <c r="I103" s="198"/>
      <c r="J103" s="199">
        <f>J216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34"/>
      <c r="D104" s="197" t="s">
        <v>172</v>
      </c>
      <c r="E104" s="198"/>
      <c r="F104" s="198"/>
      <c r="G104" s="198"/>
      <c r="H104" s="198"/>
      <c r="I104" s="198"/>
      <c r="J104" s="199">
        <f>J218</f>
        <v>0</v>
      </c>
      <c r="K104" s="134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34"/>
      <c r="D105" s="197" t="s">
        <v>173</v>
      </c>
      <c r="E105" s="198"/>
      <c r="F105" s="198"/>
      <c r="G105" s="198"/>
      <c r="H105" s="198"/>
      <c r="I105" s="198"/>
      <c r="J105" s="199">
        <f>J225</f>
        <v>0</v>
      </c>
      <c r="K105" s="134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34"/>
      <c r="D106" s="197" t="s">
        <v>174</v>
      </c>
      <c r="E106" s="198"/>
      <c r="F106" s="198"/>
      <c r="G106" s="198"/>
      <c r="H106" s="198"/>
      <c r="I106" s="198"/>
      <c r="J106" s="199">
        <f>J233</f>
        <v>0</v>
      </c>
      <c r="K106" s="134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90"/>
      <c r="C107" s="191"/>
      <c r="D107" s="192" t="s">
        <v>175</v>
      </c>
      <c r="E107" s="193"/>
      <c r="F107" s="193"/>
      <c r="G107" s="193"/>
      <c r="H107" s="193"/>
      <c r="I107" s="193"/>
      <c r="J107" s="194">
        <f>J235</f>
        <v>0</v>
      </c>
      <c r="K107" s="191"/>
      <c r="L107" s="19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96"/>
      <c r="C108" s="134"/>
      <c r="D108" s="197" t="s">
        <v>181</v>
      </c>
      <c r="E108" s="198"/>
      <c r="F108" s="198"/>
      <c r="G108" s="198"/>
      <c r="H108" s="198"/>
      <c r="I108" s="198"/>
      <c r="J108" s="199">
        <f>J236</f>
        <v>0</v>
      </c>
      <c r="K108" s="134"/>
      <c r="L108" s="20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6"/>
      <c r="C109" s="134"/>
      <c r="D109" s="197" t="s">
        <v>186</v>
      </c>
      <c r="E109" s="198"/>
      <c r="F109" s="198"/>
      <c r="G109" s="198"/>
      <c r="H109" s="198"/>
      <c r="I109" s="198"/>
      <c r="J109" s="199">
        <f>J245</f>
        <v>0</v>
      </c>
      <c r="K109" s="134"/>
      <c r="L109" s="20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90"/>
      <c r="C110" s="191"/>
      <c r="D110" s="192" t="s">
        <v>2594</v>
      </c>
      <c r="E110" s="193"/>
      <c r="F110" s="193"/>
      <c r="G110" s="193"/>
      <c r="H110" s="193"/>
      <c r="I110" s="193"/>
      <c r="J110" s="194">
        <f>J249</f>
        <v>0</v>
      </c>
      <c r="K110" s="191"/>
      <c r="L110" s="195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196"/>
      <c r="C111" s="134"/>
      <c r="D111" s="197" t="s">
        <v>3485</v>
      </c>
      <c r="E111" s="198"/>
      <c r="F111" s="198"/>
      <c r="G111" s="198"/>
      <c r="H111" s="198"/>
      <c r="I111" s="198"/>
      <c r="J111" s="199">
        <f>J250</f>
        <v>0</v>
      </c>
      <c r="K111" s="134"/>
      <c r="L111" s="20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7" s="2" customFormat="1" ht="6.96" customHeight="1">
      <c r="A117" s="39"/>
      <c r="B117" s="69"/>
      <c r="C117" s="70"/>
      <c r="D117" s="70"/>
      <c r="E117" s="70"/>
      <c r="F117" s="70"/>
      <c r="G117" s="70"/>
      <c r="H117" s="70"/>
      <c r="I117" s="70"/>
      <c r="J117" s="70"/>
      <c r="K117" s="70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4.96" customHeight="1">
      <c r="A118" s="39"/>
      <c r="B118" s="40"/>
      <c r="C118" s="24" t="s">
        <v>188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16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185" t="str">
        <f>E7</f>
        <v>Objekty OU, část D a DM</v>
      </c>
      <c r="F121" s="33"/>
      <c r="G121" s="33"/>
      <c r="H121" s="33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" customFormat="1" ht="12" customHeight="1">
      <c r="B122" s="22"/>
      <c r="C122" s="33" t="s">
        <v>158</v>
      </c>
      <c r="D122" s="23"/>
      <c r="E122" s="23"/>
      <c r="F122" s="23"/>
      <c r="G122" s="23"/>
      <c r="H122" s="23"/>
      <c r="I122" s="23"/>
      <c r="J122" s="23"/>
      <c r="K122" s="23"/>
      <c r="L122" s="21"/>
    </row>
    <row r="123" s="2" customFormat="1" ht="16.5" customHeight="1">
      <c r="A123" s="39"/>
      <c r="B123" s="40"/>
      <c r="C123" s="41"/>
      <c r="D123" s="41"/>
      <c r="E123" s="185" t="s">
        <v>2591</v>
      </c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160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77" t="str">
        <f>E11</f>
        <v>D.1.2 - Stavebně konstrukční řešení</v>
      </c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20</v>
      </c>
      <c r="D127" s="41"/>
      <c r="E127" s="41"/>
      <c r="F127" s="28" t="str">
        <f>F14</f>
        <v xml:space="preserve"> </v>
      </c>
      <c r="G127" s="41"/>
      <c r="H127" s="41"/>
      <c r="I127" s="33" t="s">
        <v>22</v>
      </c>
      <c r="J127" s="80" t="str">
        <f>IF(J14="","",J14)</f>
        <v>31. 8. 2018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24</v>
      </c>
      <c r="D129" s="41"/>
      <c r="E129" s="41"/>
      <c r="F129" s="28" t="str">
        <f>E17</f>
        <v>Ostravská univerzita</v>
      </c>
      <c r="G129" s="41"/>
      <c r="H129" s="41"/>
      <c r="I129" s="33" t="s">
        <v>30</v>
      </c>
      <c r="J129" s="37" t="str">
        <f>E23</f>
        <v>Marpo s.r.o.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15" customHeight="1">
      <c r="A130" s="39"/>
      <c r="B130" s="40"/>
      <c r="C130" s="33" t="s">
        <v>28</v>
      </c>
      <c r="D130" s="41"/>
      <c r="E130" s="41"/>
      <c r="F130" s="28" t="str">
        <f>IF(E20="","",E20)</f>
        <v>Vyplň údaj</v>
      </c>
      <c r="G130" s="41"/>
      <c r="H130" s="41"/>
      <c r="I130" s="33" t="s">
        <v>33</v>
      </c>
      <c r="J130" s="37" t="str">
        <f>E26</f>
        <v xml:space="preserve"> 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0.32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11" customFormat="1" ht="29.28" customHeight="1">
      <c r="A132" s="201"/>
      <c r="B132" s="202"/>
      <c r="C132" s="203" t="s">
        <v>189</v>
      </c>
      <c r="D132" s="204" t="s">
        <v>61</v>
      </c>
      <c r="E132" s="204" t="s">
        <v>57</v>
      </c>
      <c r="F132" s="204" t="s">
        <v>58</v>
      </c>
      <c r="G132" s="204" t="s">
        <v>190</v>
      </c>
      <c r="H132" s="204" t="s">
        <v>191</v>
      </c>
      <c r="I132" s="204" t="s">
        <v>192</v>
      </c>
      <c r="J132" s="205" t="s">
        <v>165</v>
      </c>
      <c r="K132" s="206" t="s">
        <v>193</v>
      </c>
      <c r="L132" s="207"/>
      <c r="M132" s="101" t="s">
        <v>1</v>
      </c>
      <c r="N132" s="102" t="s">
        <v>40</v>
      </c>
      <c r="O132" s="102" t="s">
        <v>194</v>
      </c>
      <c r="P132" s="102" t="s">
        <v>195</v>
      </c>
      <c r="Q132" s="102" t="s">
        <v>196</v>
      </c>
      <c r="R132" s="102" t="s">
        <v>197</v>
      </c>
      <c r="S132" s="102" t="s">
        <v>198</v>
      </c>
      <c r="T132" s="103" t="s">
        <v>199</v>
      </c>
      <c r="U132" s="201"/>
      <c r="V132" s="201"/>
      <c r="W132" s="201"/>
      <c r="X132" s="201"/>
      <c r="Y132" s="201"/>
      <c r="Z132" s="201"/>
      <c r="AA132" s="201"/>
      <c r="AB132" s="201"/>
      <c r="AC132" s="201"/>
      <c r="AD132" s="201"/>
      <c r="AE132" s="201"/>
    </row>
    <row r="133" s="2" customFormat="1" ht="22.8" customHeight="1">
      <c r="A133" s="39"/>
      <c r="B133" s="40"/>
      <c r="C133" s="108" t="s">
        <v>200</v>
      </c>
      <c r="D133" s="41"/>
      <c r="E133" s="41"/>
      <c r="F133" s="41"/>
      <c r="G133" s="41"/>
      <c r="H133" s="41"/>
      <c r="I133" s="41"/>
      <c r="J133" s="208">
        <f>BK133</f>
        <v>0</v>
      </c>
      <c r="K133" s="41"/>
      <c r="L133" s="45"/>
      <c r="M133" s="104"/>
      <c r="N133" s="209"/>
      <c r="O133" s="105"/>
      <c r="P133" s="210">
        <f>P134+P235+P249</f>
        <v>0</v>
      </c>
      <c r="Q133" s="105"/>
      <c r="R133" s="210">
        <f>R134+R235+R249</f>
        <v>69.934162520000001</v>
      </c>
      <c r="S133" s="105"/>
      <c r="T133" s="211">
        <f>T134+T235+T249</f>
        <v>3.3206000000000002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75</v>
      </c>
      <c r="AU133" s="18" t="s">
        <v>167</v>
      </c>
      <c r="BK133" s="212">
        <f>BK134+BK235+BK249</f>
        <v>0</v>
      </c>
    </row>
    <row r="134" s="12" customFormat="1" ht="25.92" customHeight="1">
      <c r="A134" s="12"/>
      <c r="B134" s="213"/>
      <c r="C134" s="214"/>
      <c r="D134" s="215" t="s">
        <v>75</v>
      </c>
      <c r="E134" s="216" t="s">
        <v>201</v>
      </c>
      <c r="F134" s="216" t="s">
        <v>202</v>
      </c>
      <c r="G134" s="214"/>
      <c r="H134" s="214"/>
      <c r="I134" s="217"/>
      <c r="J134" s="218">
        <f>BK134</f>
        <v>0</v>
      </c>
      <c r="K134" s="214"/>
      <c r="L134" s="219"/>
      <c r="M134" s="220"/>
      <c r="N134" s="221"/>
      <c r="O134" s="221"/>
      <c r="P134" s="222">
        <f>P135+P146+P159+P216+P218+P225+P233</f>
        <v>0</v>
      </c>
      <c r="Q134" s="221"/>
      <c r="R134" s="222">
        <f>R135+R146+R159+R216+R218+R225+R233</f>
        <v>69.930037519999999</v>
      </c>
      <c r="S134" s="221"/>
      <c r="T134" s="223">
        <f>T135+T146+T159+T216+T218+T225+T233</f>
        <v>3.3206000000000002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4" t="s">
        <v>83</v>
      </c>
      <c r="AT134" s="225" t="s">
        <v>75</v>
      </c>
      <c r="AU134" s="225" t="s">
        <v>76</v>
      </c>
      <c r="AY134" s="224" t="s">
        <v>203</v>
      </c>
      <c r="BK134" s="226">
        <f>BK135+BK146+BK159+BK216+BK218+BK225+BK233</f>
        <v>0</v>
      </c>
    </row>
    <row r="135" s="12" customFormat="1" ht="22.8" customHeight="1">
      <c r="A135" s="12"/>
      <c r="B135" s="213"/>
      <c r="C135" s="214"/>
      <c r="D135" s="215" t="s">
        <v>75</v>
      </c>
      <c r="E135" s="227" t="s">
        <v>83</v>
      </c>
      <c r="F135" s="227" t="s">
        <v>3486</v>
      </c>
      <c r="G135" s="214"/>
      <c r="H135" s="214"/>
      <c r="I135" s="217"/>
      <c r="J135" s="228">
        <f>BK135</f>
        <v>0</v>
      </c>
      <c r="K135" s="214"/>
      <c r="L135" s="219"/>
      <c r="M135" s="220"/>
      <c r="N135" s="221"/>
      <c r="O135" s="221"/>
      <c r="P135" s="222">
        <f>SUM(P136:P145)</f>
        <v>0</v>
      </c>
      <c r="Q135" s="221"/>
      <c r="R135" s="222">
        <f>SUM(R136:R145)</f>
        <v>0</v>
      </c>
      <c r="S135" s="221"/>
      <c r="T135" s="223">
        <f>SUM(T136:T145)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4" t="s">
        <v>83</v>
      </c>
      <c r="AT135" s="225" t="s">
        <v>75</v>
      </c>
      <c r="AU135" s="225" t="s">
        <v>83</v>
      </c>
      <c r="AY135" s="224" t="s">
        <v>203</v>
      </c>
      <c r="BK135" s="226">
        <f>SUM(BK136:BK145)</f>
        <v>0</v>
      </c>
    </row>
    <row r="136" s="2" customFormat="1" ht="37.8" customHeight="1">
      <c r="A136" s="39"/>
      <c r="B136" s="40"/>
      <c r="C136" s="229" t="s">
        <v>83</v>
      </c>
      <c r="D136" s="229" t="s">
        <v>205</v>
      </c>
      <c r="E136" s="230" t="s">
        <v>3487</v>
      </c>
      <c r="F136" s="231" t="s">
        <v>3488</v>
      </c>
      <c r="G136" s="232" t="s">
        <v>208</v>
      </c>
      <c r="H136" s="233">
        <v>2.786</v>
      </c>
      <c r="I136" s="234"/>
      <c r="J136" s="235">
        <f>ROUND(I136*H136,2)</f>
        <v>0</v>
      </c>
      <c r="K136" s="236"/>
      <c r="L136" s="45"/>
      <c r="M136" s="237" t="s">
        <v>1</v>
      </c>
      <c r="N136" s="238" t="s">
        <v>41</v>
      </c>
      <c r="O136" s="92"/>
      <c r="P136" s="239">
        <f>O136*H136</f>
        <v>0</v>
      </c>
      <c r="Q136" s="239">
        <v>0</v>
      </c>
      <c r="R136" s="239">
        <f>Q136*H136</f>
        <v>0</v>
      </c>
      <c r="S136" s="239">
        <v>0</v>
      </c>
      <c r="T136" s="24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1" t="s">
        <v>209</v>
      </c>
      <c r="AT136" s="241" t="s">
        <v>205</v>
      </c>
      <c r="AU136" s="241" t="s">
        <v>85</v>
      </c>
      <c r="AY136" s="18" t="s">
        <v>203</v>
      </c>
      <c r="BE136" s="242">
        <f>IF(N136="základní",J136,0)</f>
        <v>0</v>
      </c>
      <c r="BF136" s="242">
        <f>IF(N136="snížená",J136,0)</f>
        <v>0</v>
      </c>
      <c r="BG136" s="242">
        <f>IF(N136="zákl. přenesená",J136,0)</f>
        <v>0</v>
      </c>
      <c r="BH136" s="242">
        <f>IF(N136="sníž. přenesená",J136,0)</f>
        <v>0</v>
      </c>
      <c r="BI136" s="242">
        <f>IF(N136="nulová",J136,0)</f>
        <v>0</v>
      </c>
      <c r="BJ136" s="18" t="s">
        <v>83</v>
      </c>
      <c r="BK136" s="242">
        <f>ROUND(I136*H136,2)</f>
        <v>0</v>
      </c>
      <c r="BL136" s="18" t="s">
        <v>209</v>
      </c>
      <c r="BM136" s="241" t="s">
        <v>85</v>
      </c>
    </row>
    <row r="137" s="2" customFormat="1" ht="37.8" customHeight="1">
      <c r="A137" s="39"/>
      <c r="B137" s="40"/>
      <c r="C137" s="229" t="s">
        <v>85</v>
      </c>
      <c r="D137" s="229" t="s">
        <v>205</v>
      </c>
      <c r="E137" s="230" t="s">
        <v>3489</v>
      </c>
      <c r="F137" s="231" t="s">
        <v>3490</v>
      </c>
      <c r="G137" s="232" t="s">
        <v>208</v>
      </c>
      <c r="H137" s="233">
        <v>11.144</v>
      </c>
      <c r="I137" s="234"/>
      <c r="J137" s="235">
        <f>ROUND(I137*H137,2)</f>
        <v>0</v>
      </c>
      <c r="K137" s="236"/>
      <c r="L137" s="45"/>
      <c r="M137" s="237" t="s">
        <v>1</v>
      </c>
      <c r="N137" s="238" t="s">
        <v>41</v>
      </c>
      <c r="O137" s="92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1" t="s">
        <v>209</v>
      </c>
      <c r="AT137" s="241" t="s">
        <v>205</v>
      </c>
      <c r="AU137" s="241" t="s">
        <v>85</v>
      </c>
      <c r="AY137" s="18" t="s">
        <v>203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8" t="s">
        <v>83</v>
      </c>
      <c r="BK137" s="242">
        <f>ROUND(I137*H137,2)</f>
        <v>0</v>
      </c>
      <c r="BL137" s="18" t="s">
        <v>209</v>
      </c>
      <c r="BM137" s="241" t="s">
        <v>209</v>
      </c>
    </row>
    <row r="138" s="14" customFormat="1">
      <c r="A138" s="14"/>
      <c r="B138" s="254"/>
      <c r="C138" s="255"/>
      <c r="D138" s="245" t="s">
        <v>243</v>
      </c>
      <c r="E138" s="256" t="s">
        <v>1</v>
      </c>
      <c r="F138" s="257" t="s">
        <v>3491</v>
      </c>
      <c r="G138" s="255"/>
      <c r="H138" s="258">
        <v>11.144</v>
      </c>
      <c r="I138" s="259"/>
      <c r="J138" s="255"/>
      <c r="K138" s="255"/>
      <c r="L138" s="260"/>
      <c r="M138" s="261"/>
      <c r="N138" s="262"/>
      <c r="O138" s="262"/>
      <c r="P138" s="262"/>
      <c r="Q138" s="262"/>
      <c r="R138" s="262"/>
      <c r="S138" s="262"/>
      <c r="T138" s="26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4" t="s">
        <v>243</v>
      </c>
      <c r="AU138" s="264" t="s">
        <v>85</v>
      </c>
      <c r="AV138" s="14" t="s">
        <v>85</v>
      </c>
      <c r="AW138" s="14" t="s">
        <v>32</v>
      </c>
      <c r="AX138" s="14" t="s">
        <v>76</v>
      </c>
      <c r="AY138" s="264" t="s">
        <v>203</v>
      </c>
    </row>
    <row r="139" s="15" customFormat="1">
      <c r="A139" s="15"/>
      <c r="B139" s="265"/>
      <c r="C139" s="266"/>
      <c r="D139" s="245" t="s">
        <v>243</v>
      </c>
      <c r="E139" s="267" t="s">
        <v>1</v>
      </c>
      <c r="F139" s="268" t="s">
        <v>247</v>
      </c>
      <c r="G139" s="266"/>
      <c r="H139" s="269">
        <v>11.144</v>
      </c>
      <c r="I139" s="270"/>
      <c r="J139" s="266"/>
      <c r="K139" s="266"/>
      <c r="L139" s="271"/>
      <c r="M139" s="272"/>
      <c r="N139" s="273"/>
      <c r="O139" s="273"/>
      <c r="P139" s="273"/>
      <c r="Q139" s="273"/>
      <c r="R139" s="273"/>
      <c r="S139" s="273"/>
      <c r="T139" s="274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75" t="s">
        <v>243</v>
      </c>
      <c r="AU139" s="275" t="s">
        <v>85</v>
      </c>
      <c r="AV139" s="15" t="s">
        <v>209</v>
      </c>
      <c r="AW139" s="15" t="s">
        <v>32</v>
      </c>
      <c r="AX139" s="15" t="s">
        <v>83</v>
      </c>
      <c r="AY139" s="275" t="s">
        <v>203</v>
      </c>
    </row>
    <row r="140" s="2" customFormat="1" ht="37.8" customHeight="1">
      <c r="A140" s="39"/>
      <c r="B140" s="40"/>
      <c r="C140" s="229" t="s">
        <v>108</v>
      </c>
      <c r="D140" s="229" t="s">
        <v>205</v>
      </c>
      <c r="E140" s="230" t="s">
        <v>3492</v>
      </c>
      <c r="F140" s="231" t="s">
        <v>3493</v>
      </c>
      <c r="G140" s="232" t="s">
        <v>208</v>
      </c>
      <c r="H140" s="233">
        <v>2.786</v>
      </c>
      <c r="I140" s="234"/>
      <c r="J140" s="235">
        <f>ROUND(I140*H140,2)</f>
        <v>0</v>
      </c>
      <c r="K140" s="236"/>
      <c r="L140" s="45"/>
      <c r="M140" s="237" t="s">
        <v>1</v>
      </c>
      <c r="N140" s="238" t="s">
        <v>41</v>
      </c>
      <c r="O140" s="92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1" t="s">
        <v>209</v>
      </c>
      <c r="AT140" s="241" t="s">
        <v>205</v>
      </c>
      <c r="AU140" s="241" t="s">
        <v>85</v>
      </c>
      <c r="AY140" s="18" t="s">
        <v>203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8" t="s">
        <v>83</v>
      </c>
      <c r="BK140" s="242">
        <f>ROUND(I140*H140,2)</f>
        <v>0</v>
      </c>
      <c r="BL140" s="18" t="s">
        <v>209</v>
      </c>
      <c r="BM140" s="241" t="s">
        <v>226</v>
      </c>
    </row>
    <row r="141" s="2" customFormat="1" ht="37.8" customHeight="1">
      <c r="A141" s="39"/>
      <c r="B141" s="40"/>
      <c r="C141" s="229" t="s">
        <v>209</v>
      </c>
      <c r="D141" s="229" t="s">
        <v>205</v>
      </c>
      <c r="E141" s="230" t="s">
        <v>3494</v>
      </c>
      <c r="F141" s="231" t="s">
        <v>3495</v>
      </c>
      <c r="G141" s="232" t="s">
        <v>208</v>
      </c>
      <c r="H141" s="233">
        <v>27.859999999999999</v>
      </c>
      <c r="I141" s="234"/>
      <c r="J141" s="235">
        <f>ROUND(I141*H141,2)</f>
        <v>0</v>
      </c>
      <c r="K141" s="236"/>
      <c r="L141" s="45"/>
      <c r="M141" s="237" t="s">
        <v>1</v>
      </c>
      <c r="N141" s="238" t="s">
        <v>41</v>
      </c>
      <c r="O141" s="92"/>
      <c r="P141" s="239">
        <f>O141*H141</f>
        <v>0</v>
      </c>
      <c r="Q141" s="239">
        <v>0</v>
      </c>
      <c r="R141" s="239">
        <f>Q141*H141</f>
        <v>0</v>
      </c>
      <c r="S141" s="239">
        <v>0</v>
      </c>
      <c r="T141" s="24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1" t="s">
        <v>209</v>
      </c>
      <c r="AT141" s="241" t="s">
        <v>205</v>
      </c>
      <c r="AU141" s="241" t="s">
        <v>85</v>
      </c>
      <c r="AY141" s="18" t="s">
        <v>203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8" t="s">
        <v>83</v>
      </c>
      <c r="BK141" s="242">
        <f>ROUND(I141*H141,2)</f>
        <v>0</v>
      </c>
      <c r="BL141" s="18" t="s">
        <v>209</v>
      </c>
      <c r="BM141" s="241" t="s">
        <v>3496</v>
      </c>
    </row>
    <row r="142" s="2" customFormat="1" ht="16.5" customHeight="1">
      <c r="A142" s="39"/>
      <c r="B142" s="40"/>
      <c r="C142" s="229" t="s">
        <v>222</v>
      </c>
      <c r="D142" s="229" t="s">
        <v>205</v>
      </c>
      <c r="E142" s="230" t="s">
        <v>3497</v>
      </c>
      <c r="F142" s="231" t="s">
        <v>3498</v>
      </c>
      <c r="G142" s="232" t="s">
        <v>208</v>
      </c>
      <c r="H142" s="233">
        <v>2.786</v>
      </c>
      <c r="I142" s="234"/>
      <c r="J142" s="235">
        <f>ROUND(I142*H142,2)</f>
        <v>0</v>
      </c>
      <c r="K142" s="236"/>
      <c r="L142" s="45"/>
      <c r="M142" s="237" t="s">
        <v>1</v>
      </c>
      <c r="N142" s="238" t="s">
        <v>41</v>
      </c>
      <c r="O142" s="92"/>
      <c r="P142" s="239">
        <f>O142*H142</f>
        <v>0</v>
      </c>
      <c r="Q142" s="239">
        <v>0</v>
      </c>
      <c r="R142" s="239">
        <f>Q142*H142</f>
        <v>0</v>
      </c>
      <c r="S142" s="239">
        <v>0</v>
      </c>
      <c r="T142" s="24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1" t="s">
        <v>209</v>
      </c>
      <c r="AT142" s="241" t="s">
        <v>205</v>
      </c>
      <c r="AU142" s="241" t="s">
        <v>85</v>
      </c>
      <c r="AY142" s="18" t="s">
        <v>203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18" t="s">
        <v>83</v>
      </c>
      <c r="BK142" s="242">
        <f>ROUND(I142*H142,2)</f>
        <v>0</v>
      </c>
      <c r="BL142" s="18" t="s">
        <v>209</v>
      </c>
      <c r="BM142" s="241" t="s">
        <v>248</v>
      </c>
    </row>
    <row r="143" s="2" customFormat="1" ht="24.15" customHeight="1">
      <c r="A143" s="39"/>
      <c r="B143" s="40"/>
      <c r="C143" s="229" t="s">
        <v>226</v>
      </c>
      <c r="D143" s="229" t="s">
        <v>205</v>
      </c>
      <c r="E143" s="230" t="s">
        <v>3499</v>
      </c>
      <c r="F143" s="231" t="s">
        <v>3500</v>
      </c>
      <c r="G143" s="232" t="s">
        <v>241</v>
      </c>
      <c r="H143" s="233">
        <v>5.0149999999999997</v>
      </c>
      <c r="I143" s="234"/>
      <c r="J143" s="235">
        <f>ROUND(I143*H143,2)</f>
        <v>0</v>
      </c>
      <c r="K143" s="236"/>
      <c r="L143" s="45"/>
      <c r="M143" s="237" t="s">
        <v>1</v>
      </c>
      <c r="N143" s="238" t="s">
        <v>41</v>
      </c>
      <c r="O143" s="92"/>
      <c r="P143" s="239">
        <f>O143*H143</f>
        <v>0</v>
      </c>
      <c r="Q143" s="239">
        <v>0</v>
      </c>
      <c r="R143" s="239">
        <f>Q143*H143</f>
        <v>0</v>
      </c>
      <c r="S143" s="239">
        <v>0</v>
      </c>
      <c r="T143" s="24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209</v>
      </c>
      <c r="AT143" s="241" t="s">
        <v>205</v>
      </c>
      <c r="AU143" s="241" t="s">
        <v>85</v>
      </c>
      <c r="AY143" s="18" t="s">
        <v>203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83</v>
      </c>
      <c r="BK143" s="242">
        <f>ROUND(I143*H143,2)</f>
        <v>0</v>
      </c>
      <c r="BL143" s="18" t="s">
        <v>209</v>
      </c>
      <c r="BM143" s="241" t="s">
        <v>8</v>
      </c>
    </row>
    <row r="144" s="14" customFormat="1">
      <c r="A144" s="14"/>
      <c r="B144" s="254"/>
      <c r="C144" s="255"/>
      <c r="D144" s="245" t="s">
        <v>243</v>
      </c>
      <c r="E144" s="256" t="s">
        <v>1</v>
      </c>
      <c r="F144" s="257" t="s">
        <v>3501</v>
      </c>
      <c r="G144" s="255"/>
      <c r="H144" s="258">
        <v>5.0149999999999997</v>
      </c>
      <c r="I144" s="259"/>
      <c r="J144" s="255"/>
      <c r="K144" s="255"/>
      <c r="L144" s="260"/>
      <c r="M144" s="261"/>
      <c r="N144" s="262"/>
      <c r="O144" s="262"/>
      <c r="P144" s="262"/>
      <c r="Q144" s="262"/>
      <c r="R144" s="262"/>
      <c r="S144" s="262"/>
      <c r="T144" s="26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4" t="s">
        <v>243</v>
      </c>
      <c r="AU144" s="264" t="s">
        <v>85</v>
      </c>
      <c r="AV144" s="14" t="s">
        <v>85</v>
      </c>
      <c r="AW144" s="14" t="s">
        <v>32</v>
      </c>
      <c r="AX144" s="14" t="s">
        <v>76</v>
      </c>
      <c r="AY144" s="264" t="s">
        <v>203</v>
      </c>
    </row>
    <row r="145" s="15" customFormat="1">
      <c r="A145" s="15"/>
      <c r="B145" s="265"/>
      <c r="C145" s="266"/>
      <c r="D145" s="245" t="s">
        <v>243</v>
      </c>
      <c r="E145" s="267" t="s">
        <v>1</v>
      </c>
      <c r="F145" s="268" t="s">
        <v>247</v>
      </c>
      <c r="G145" s="266"/>
      <c r="H145" s="269">
        <v>5.0149999999999997</v>
      </c>
      <c r="I145" s="270"/>
      <c r="J145" s="266"/>
      <c r="K145" s="266"/>
      <c r="L145" s="271"/>
      <c r="M145" s="272"/>
      <c r="N145" s="273"/>
      <c r="O145" s="273"/>
      <c r="P145" s="273"/>
      <c r="Q145" s="273"/>
      <c r="R145" s="273"/>
      <c r="S145" s="273"/>
      <c r="T145" s="274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5" t="s">
        <v>243</v>
      </c>
      <c r="AU145" s="275" t="s">
        <v>85</v>
      </c>
      <c r="AV145" s="15" t="s">
        <v>209</v>
      </c>
      <c r="AW145" s="15" t="s">
        <v>32</v>
      </c>
      <c r="AX145" s="15" t="s">
        <v>83</v>
      </c>
      <c r="AY145" s="275" t="s">
        <v>203</v>
      </c>
    </row>
    <row r="146" s="12" customFormat="1" ht="22.8" customHeight="1">
      <c r="A146" s="12"/>
      <c r="B146" s="213"/>
      <c r="C146" s="214"/>
      <c r="D146" s="215" t="s">
        <v>75</v>
      </c>
      <c r="E146" s="227" t="s">
        <v>85</v>
      </c>
      <c r="F146" s="227" t="s">
        <v>1347</v>
      </c>
      <c r="G146" s="214"/>
      <c r="H146" s="214"/>
      <c r="I146" s="217"/>
      <c r="J146" s="228">
        <f>BK146</f>
        <v>0</v>
      </c>
      <c r="K146" s="214"/>
      <c r="L146" s="219"/>
      <c r="M146" s="220"/>
      <c r="N146" s="221"/>
      <c r="O146" s="221"/>
      <c r="P146" s="222">
        <f>SUM(P147:P158)</f>
        <v>0</v>
      </c>
      <c r="Q146" s="221"/>
      <c r="R146" s="222">
        <f>SUM(R147:R158)</f>
        <v>0.62574999999999992</v>
      </c>
      <c r="S146" s="221"/>
      <c r="T146" s="223">
        <f>SUM(T147:T158)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4" t="s">
        <v>83</v>
      </c>
      <c r="AT146" s="225" t="s">
        <v>75</v>
      </c>
      <c r="AU146" s="225" t="s">
        <v>83</v>
      </c>
      <c r="AY146" s="224" t="s">
        <v>203</v>
      </c>
      <c r="BK146" s="226">
        <f>SUM(BK147:BK158)</f>
        <v>0</v>
      </c>
    </row>
    <row r="147" s="2" customFormat="1" ht="24.15" customHeight="1">
      <c r="A147" s="39"/>
      <c r="B147" s="40"/>
      <c r="C147" s="229" t="s">
        <v>230</v>
      </c>
      <c r="D147" s="229" t="s">
        <v>205</v>
      </c>
      <c r="E147" s="230" t="s">
        <v>3502</v>
      </c>
      <c r="F147" s="231" t="s">
        <v>3503</v>
      </c>
      <c r="G147" s="232" t="s">
        <v>208</v>
      </c>
      <c r="H147" s="233">
        <v>0.23999999999999999</v>
      </c>
      <c r="I147" s="234"/>
      <c r="J147" s="235">
        <f>ROUND(I147*H147,2)</f>
        <v>0</v>
      </c>
      <c r="K147" s="236"/>
      <c r="L147" s="45"/>
      <c r="M147" s="237" t="s">
        <v>1</v>
      </c>
      <c r="N147" s="238" t="s">
        <v>41</v>
      </c>
      <c r="O147" s="92"/>
      <c r="P147" s="239">
        <f>O147*H147</f>
        <v>0</v>
      </c>
      <c r="Q147" s="239">
        <v>2.5018699999999998</v>
      </c>
      <c r="R147" s="239">
        <f>Q147*H147</f>
        <v>0.60044879999999989</v>
      </c>
      <c r="S147" s="239">
        <v>0</v>
      </c>
      <c r="T147" s="24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1" t="s">
        <v>209</v>
      </c>
      <c r="AT147" s="241" t="s">
        <v>205</v>
      </c>
      <c r="AU147" s="241" t="s">
        <v>85</v>
      </c>
      <c r="AY147" s="18" t="s">
        <v>203</v>
      </c>
      <c r="BE147" s="242">
        <f>IF(N147="základní",J147,0)</f>
        <v>0</v>
      </c>
      <c r="BF147" s="242">
        <f>IF(N147="snížená",J147,0)</f>
        <v>0</v>
      </c>
      <c r="BG147" s="242">
        <f>IF(N147="zákl. přenesená",J147,0)</f>
        <v>0</v>
      </c>
      <c r="BH147" s="242">
        <f>IF(N147="sníž. přenesená",J147,0)</f>
        <v>0</v>
      </c>
      <c r="BI147" s="242">
        <f>IF(N147="nulová",J147,0)</f>
        <v>0</v>
      </c>
      <c r="BJ147" s="18" t="s">
        <v>83</v>
      </c>
      <c r="BK147" s="242">
        <f>ROUND(I147*H147,2)</f>
        <v>0</v>
      </c>
      <c r="BL147" s="18" t="s">
        <v>209</v>
      </c>
      <c r="BM147" s="241" t="s">
        <v>277</v>
      </c>
    </row>
    <row r="148" s="14" customFormat="1">
      <c r="A148" s="14"/>
      <c r="B148" s="254"/>
      <c r="C148" s="255"/>
      <c r="D148" s="245" t="s">
        <v>243</v>
      </c>
      <c r="E148" s="256" t="s">
        <v>1</v>
      </c>
      <c r="F148" s="257" t="s">
        <v>3504</v>
      </c>
      <c r="G148" s="255"/>
      <c r="H148" s="258">
        <v>0.23999999999999999</v>
      </c>
      <c r="I148" s="259"/>
      <c r="J148" s="255"/>
      <c r="K148" s="255"/>
      <c r="L148" s="260"/>
      <c r="M148" s="261"/>
      <c r="N148" s="262"/>
      <c r="O148" s="262"/>
      <c r="P148" s="262"/>
      <c r="Q148" s="262"/>
      <c r="R148" s="262"/>
      <c r="S148" s="262"/>
      <c r="T148" s="26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4" t="s">
        <v>243</v>
      </c>
      <c r="AU148" s="264" t="s">
        <v>85</v>
      </c>
      <c r="AV148" s="14" t="s">
        <v>85</v>
      </c>
      <c r="AW148" s="14" t="s">
        <v>32</v>
      </c>
      <c r="AX148" s="14" t="s">
        <v>76</v>
      </c>
      <c r="AY148" s="264" t="s">
        <v>203</v>
      </c>
    </row>
    <row r="149" s="15" customFormat="1">
      <c r="A149" s="15"/>
      <c r="B149" s="265"/>
      <c r="C149" s="266"/>
      <c r="D149" s="245" t="s">
        <v>243</v>
      </c>
      <c r="E149" s="267" t="s">
        <v>1</v>
      </c>
      <c r="F149" s="268" t="s">
        <v>247</v>
      </c>
      <c r="G149" s="266"/>
      <c r="H149" s="269">
        <v>0.23999999999999999</v>
      </c>
      <c r="I149" s="270"/>
      <c r="J149" s="266"/>
      <c r="K149" s="266"/>
      <c r="L149" s="271"/>
      <c r="M149" s="272"/>
      <c r="N149" s="273"/>
      <c r="O149" s="273"/>
      <c r="P149" s="273"/>
      <c r="Q149" s="273"/>
      <c r="R149" s="273"/>
      <c r="S149" s="273"/>
      <c r="T149" s="274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5" t="s">
        <v>243</v>
      </c>
      <c r="AU149" s="275" t="s">
        <v>85</v>
      </c>
      <c r="AV149" s="15" t="s">
        <v>209</v>
      </c>
      <c r="AW149" s="15" t="s">
        <v>32</v>
      </c>
      <c r="AX149" s="15" t="s">
        <v>83</v>
      </c>
      <c r="AY149" s="275" t="s">
        <v>203</v>
      </c>
    </row>
    <row r="150" s="2" customFormat="1" ht="16.5" customHeight="1">
      <c r="A150" s="39"/>
      <c r="B150" s="40"/>
      <c r="C150" s="229" t="s">
        <v>234</v>
      </c>
      <c r="D150" s="229" t="s">
        <v>205</v>
      </c>
      <c r="E150" s="230" t="s">
        <v>3505</v>
      </c>
      <c r="F150" s="231" t="s">
        <v>3506</v>
      </c>
      <c r="G150" s="232" t="s">
        <v>213</v>
      </c>
      <c r="H150" s="233">
        <v>1.52</v>
      </c>
      <c r="I150" s="234"/>
      <c r="J150" s="235">
        <f>ROUND(I150*H150,2)</f>
        <v>0</v>
      </c>
      <c r="K150" s="236"/>
      <c r="L150" s="45"/>
      <c r="M150" s="237" t="s">
        <v>1</v>
      </c>
      <c r="N150" s="238" t="s">
        <v>41</v>
      </c>
      <c r="O150" s="92"/>
      <c r="P150" s="239">
        <f>O150*H150</f>
        <v>0</v>
      </c>
      <c r="Q150" s="239">
        <v>0.0026900000000000001</v>
      </c>
      <c r="R150" s="239">
        <f>Q150*H150</f>
        <v>0.0040888000000000001</v>
      </c>
      <c r="S150" s="239">
        <v>0</v>
      </c>
      <c r="T150" s="24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209</v>
      </c>
      <c r="AT150" s="241" t="s">
        <v>205</v>
      </c>
      <c r="AU150" s="241" t="s">
        <v>85</v>
      </c>
      <c r="AY150" s="18" t="s">
        <v>203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83</v>
      </c>
      <c r="BK150" s="242">
        <f>ROUND(I150*H150,2)</f>
        <v>0</v>
      </c>
      <c r="BL150" s="18" t="s">
        <v>209</v>
      </c>
      <c r="BM150" s="241" t="s">
        <v>288</v>
      </c>
    </row>
    <row r="151" s="14" customFormat="1">
      <c r="A151" s="14"/>
      <c r="B151" s="254"/>
      <c r="C151" s="255"/>
      <c r="D151" s="245" t="s">
        <v>243</v>
      </c>
      <c r="E151" s="256" t="s">
        <v>1</v>
      </c>
      <c r="F151" s="257" t="s">
        <v>3507</v>
      </c>
      <c r="G151" s="255"/>
      <c r="H151" s="258">
        <v>1.52</v>
      </c>
      <c r="I151" s="259"/>
      <c r="J151" s="255"/>
      <c r="K151" s="255"/>
      <c r="L151" s="260"/>
      <c r="M151" s="261"/>
      <c r="N151" s="262"/>
      <c r="O151" s="262"/>
      <c r="P151" s="262"/>
      <c r="Q151" s="262"/>
      <c r="R151" s="262"/>
      <c r="S151" s="262"/>
      <c r="T151" s="26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4" t="s">
        <v>243</v>
      </c>
      <c r="AU151" s="264" t="s">
        <v>85</v>
      </c>
      <c r="AV151" s="14" t="s">
        <v>85</v>
      </c>
      <c r="AW151" s="14" t="s">
        <v>32</v>
      </c>
      <c r="AX151" s="14" t="s">
        <v>76</v>
      </c>
      <c r="AY151" s="264" t="s">
        <v>203</v>
      </c>
    </row>
    <row r="152" s="15" customFormat="1">
      <c r="A152" s="15"/>
      <c r="B152" s="265"/>
      <c r="C152" s="266"/>
      <c r="D152" s="245" t="s">
        <v>243</v>
      </c>
      <c r="E152" s="267" t="s">
        <v>1</v>
      </c>
      <c r="F152" s="268" t="s">
        <v>247</v>
      </c>
      <c r="G152" s="266"/>
      <c r="H152" s="269">
        <v>1.52</v>
      </c>
      <c r="I152" s="270"/>
      <c r="J152" s="266"/>
      <c r="K152" s="266"/>
      <c r="L152" s="271"/>
      <c r="M152" s="272"/>
      <c r="N152" s="273"/>
      <c r="O152" s="273"/>
      <c r="P152" s="273"/>
      <c r="Q152" s="273"/>
      <c r="R152" s="273"/>
      <c r="S152" s="273"/>
      <c r="T152" s="274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5" t="s">
        <v>243</v>
      </c>
      <c r="AU152" s="275" t="s">
        <v>85</v>
      </c>
      <c r="AV152" s="15" t="s">
        <v>209</v>
      </c>
      <c r="AW152" s="15" t="s">
        <v>32</v>
      </c>
      <c r="AX152" s="15" t="s">
        <v>83</v>
      </c>
      <c r="AY152" s="275" t="s">
        <v>203</v>
      </c>
    </row>
    <row r="153" s="2" customFormat="1" ht="16.5" customHeight="1">
      <c r="A153" s="39"/>
      <c r="B153" s="40"/>
      <c r="C153" s="229" t="s">
        <v>238</v>
      </c>
      <c r="D153" s="229" t="s">
        <v>205</v>
      </c>
      <c r="E153" s="230" t="s">
        <v>3508</v>
      </c>
      <c r="F153" s="231" t="s">
        <v>3509</v>
      </c>
      <c r="G153" s="232" t="s">
        <v>213</v>
      </c>
      <c r="H153" s="233">
        <v>1.52</v>
      </c>
      <c r="I153" s="234"/>
      <c r="J153" s="235">
        <f>ROUND(I153*H153,2)</f>
        <v>0</v>
      </c>
      <c r="K153" s="236"/>
      <c r="L153" s="45"/>
      <c r="M153" s="237" t="s">
        <v>1</v>
      </c>
      <c r="N153" s="238" t="s">
        <v>41</v>
      </c>
      <c r="O153" s="92"/>
      <c r="P153" s="239">
        <f>O153*H153</f>
        <v>0</v>
      </c>
      <c r="Q153" s="239">
        <v>0</v>
      </c>
      <c r="R153" s="239">
        <f>Q153*H153</f>
        <v>0</v>
      </c>
      <c r="S153" s="239">
        <v>0</v>
      </c>
      <c r="T153" s="24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1" t="s">
        <v>209</v>
      </c>
      <c r="AT153" s="241" t="s">
        <v>205</v>
      </c>
      <c r="AU153" s="241" t="s">
        <v>85</v>
      </c>
      <c r="AY153" s="18" t="s">
        <v>203</v>
      </c>
      <c r="BE153" s="242">
        <f>IF(N153="základní",J153,0)</f>
        <v>0</v>
      </c>
      <c r="BF153" s="242">
        <f>IF(N153="snížená",J153,0)</f>
        <v>0</v>
      </c>
      <c r="BG153" s="242">
        <f>IF(N153="zákl. přenesená",J153,0)</f>
        <v>0</v>
      </c>
      <c r="BH153" s="242">
        <f>IF(N153="sníž. přenesená",J153,0)</f>
        <v>0</v>
      </c>
      <c r="BI153" s="242">
        <f>IF(N153="nulová",J153,0)</f>
        <v>0</v>
      </c>
      <c r="BJ153" s="18" t="s">
        <v>83</v>
      </c>
      <c r="BK153" s="242">
        <f>ROUND(I153*H153,2)</f>
        <v>0</v>
      </c>
      <c r="BL153" s="18" t="s">
        <v>209</v>
      </c>
      <c r="BM153" s="241" t="s">
        <v>299</v>
      </c>
    </row>
    <row r="154" s="2" customFormat="1" ht="21.75" customHeight="1">
      <c r="A154" s="39"/>
      <c r="B154" s="40"/>
      <c r="C154" s="229" t="s">
        <v>248</v>
      </c>
      <c r="D154" s="229" t="s">
        <v>205</v>
      </c>
      <c r="E154" s="230" t="s">
        <v>3510</v>
      </c>
      <c r="F154" s="231" t="s">
        <v>3511</v>
      </c>
      <c r="G154" s="232" t="s">
        <v>241</v>
      </c>
      <c r="H154" s="233">
        <v>0.02</v>
      </c>
      <c r="I154" s="234"/>
      <c r="J154" s="235">
        <f>ROUND(I154*H154,2)</f>
        <v>0</v>
      </c>
      <c r="K154" s="236"/>
      <c r="L154" s="45"/>
      <c r="M154" s="237" t="s">
        <v>1</v>
      </c>
      <c r="N154" s="238" t="s">
        <v>41</v>
      </c>
      <c r="O154" s="92"/>
      <c r="P154" s="239">
        <f>O154*H154</f>
        <v>0</v>
      </c>
      <c r="Q154" s="239">
        <v>1.0606199999999999</v>
      </c>
      <c r="R154" s="239">
        <f>Q154*H154</f>
        <v>0.021212399999999999</v>
      </c>
      <c r="S154" s="239">
        <v>0</v>
      </c>
      <c r="T154" s="24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1" t="s">
        <v>209</v>
      </c>
      <c r="AT154" s="241" t="s">
        <v>205</v>
      </c>
      <c r="AU154" s="241" t="s">
        <v>85</v>
      </c>
      <c r="AY154" s="18" t="s">
        <v>203</v>
      </c>
      <c r="BE154" s="242">
        <f>IF(N154="základní",J154,0)</f>
        <v>0</v>
      </c>
      <c r="BF154" s="242">
        <f>IF(N154="snížená",J154,0)</f>
        <v>0</v>
      </c>
      <c r="BG154" s="242">
        <f>IF(N154="zákl. přenesená",J154,0)</f>
        <v>0</v>
      </c>
      <c r="BH154" s="242">
        <f>IF(N154="sníž. přenesená",J154,0)</f>
        <v>0</v>
      </c>
      <c r="BI154" s="242">
        <f>IF(N154="nulová",J154,0)</f>
        <v>0</v>
      </c>
      <c r="BJ154" s="18" t="s">
        <v>83</v>
      </c>
      <c r="BK154" s="242">
        <f>ROUND(I154*H154,2)</f>
        <v>0</v>
      </c>
      <c r="BL154" s="18" t="s">
        <v>209</v>
      </c>
      <c r="BM154" s="241" t="s">
        <v>306</v>
      </c>
    </row>
    <row r="155" s="14" customFormat="1">
      <c r="A155" s="14"/>
      <c r="B155" s="254"/>
      <c r="C155" s="255"/>
      <c r="D155" s="245" t="s">
        <v>243</v>
      </c>
      <c r="E155" s="256" t="s">
        <v>1</v>
      </c>
      <c r="F155" s="257" t="s">
        <v>3512</v>
      </c>
      <c r="G155" s="255"/>
      <c r="H155" s="258">
        <v>0.017999999999999999</v>
      </c>
      <c r="I155" s="259"/>
      <c r="J155" s="255"/>
      <c r="K155" s="255"/>
      <c r="L155" s="260"/>
      <c r="M155" s="261"/>
      <c r="N155" s="262"/>
      <c r="O155" s="262"/>
      <c r="P155" s="262"/>
      <c r="Q155" s="262"/>
      <c r="R155" s="262"/>
      <c r="S155" s="262"/>
      <c r="T155" s="26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4" t="s">
        <v>243</v>
      </c>
      <c r="AU155" s="264" t="s">
        <v>85</v>
      </c>
      <c r="AV155" s="14" t="s">
        <v>85</v>
      </c>
      <c r="AW155" s="14" t="s">
        <v>32</v>
      </c>
      <c r="AX155" s="14" t="s">
        <v>76</v>
      </c>
      <c r="AY155" s="264" t="s">
        <v>203</v>
      </c>
    </row>
    <row r="156" s="16" customFormat="1">
      <c r="A156" s="16"/>
      <c r="B156" s="292"/>
      <c r="C156" s="293"/>
      <c r="D156" s="245" t="s">
        <v>243</v>
      </c>
      <c r="E156" s="294" t="s">
        <v>1</v>
      </c>
      <c r="F156" s="295" t="s">
        <v>669</v>
      </c>
      <c r="G156" s="293"/>
      <c r="H156" s="296">
        <v>0.017999999999999999</v>
      </c>
      <c r="I156" s="297"/>
      <c r="J156" s="293"/>
      <c r="K156" s="293"/>
      <c r="L156" s="298"/>
      <c r="M156" s="299"/>
      <c r="N156" s="300"/>
      <c r="O156" s="300"/>
      <c r="P156" s="300"/>
      <c r="Q156" s="300"/>
      <c r="R156" s="300"/>
      <c r="S156" s="300"/>
      <c r="T156" s="301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T156" s="302" t="s">
        <v>243</v>
      </c>
      <c r="AU156" s="302" t="s">
        <v>85</v>
      </c>
      <c r="AV156" s="16" t="s">
        <v>108</v>
      </c>
      <c r="AW156" s="16" t="s">
        <v>32</v>
      </c>
      <c r="AX156" s="16" t="s">
        <v>76</v>
      </c>
      <c r="AY156" s="302" t="s">
        <v>203</v>
      </c>
    </row>
    <row r="157" s="14" customFormat="1">
      <c r="A157" s="14"/>
      <c r="B157" s="254"/>
      <c r="C157" s="255"/>
      <c r="D157" s="245" t="s">
        <v>243</v>
      </c>
      <c r="E157" s="256" t="s">
        <v>1</v>
      </c>
      <c r="F157" s="257" t="s">
        <v>3513</v>
      </c>
      <c r="G157" s="255"/>
      <c r="H157" s="258">
        <v>0.002</v>
      </c>
      <c r="I157" s="259"/>
      <c r="J157" s="255"/>
      <c r="K157" s="255"/>
      <c r="L157" s="260"/>
      <c r="M157" s="261"/>
      <c r="N157" s="262"/>
      <c r="O157" s="262"/>
      <c r="P157" s="262"/>
      <c r="Q157" s="262"/>
      <c r="R157" s="262"/>
      <c r="S157" s="262"/>
      <c r="T157" s="26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4" t="s">
        <v>243</v>
      </c>
      <c r="AU157" s="264" t="s">
        <v>85</v>
      </c>
      <c r="AV157" s="14" t="s">
        <v>85</v>
      </c>
      <c r="AW157" s="14" t="s">
        <v>32</v>
      </c>
      <c r="AX157" s="14" t="s">
        <v>76</v>
      </c>
      <c r="AY157" s="264" t="s">
        <v>203</v>
      </c>
    </row>
    <row r="158" s="15" customFormat="1">
      <c r="A158" s="15"/>
      <c r="B158" s="265"/>
      <c r="C158" s="266"/>
      <c r="D158" s="245" t="s">
        <v>243</v>
      </c>
      <c r="E158" s="267" t="s">
        <v>1</v>
      </c>
      <c r="F158" s="268" t="s">
        <v>247</v>
      </c>
      <c r="G158" s="266"/>
      <c r="H158" s="269">
        <v>0.019999999999999997</v>
      </c>
      <c r="I158" s="270"/>
      <c r="J158" s="266"/>
      <c r="K158" s="266"/>
      <c r="L158" s="271"/>
      <c r="M158" s="272"/>
      <c r="N158" s="273"/>
      <c r="O158" s="273"/>
      <c r="P158" s="273"/>
      <c r="Q158" s="273"/>
      <c r="R158" s="273"/>
      <c r="S158" s="273"/>
      <c r="T158" s="274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75" t="s">
        <v>243</v>
      </c>
      <c r="AU158" s="275" t="s">
        <v>85</v>
      </c>
      <c r="AV158" s="15" t="s">
        <v>209</v>
      </c>
      <c r="AW158" s="15" t="s">
        <v>32</v>
      </c>
      <c r="AX158" s="15" t="s">
        <v>83</v>
      </c>
      <c r="AY158" s="275" t="s">
        <v>203</v>
      </c>
    </row>
    <row r="159" s="12" customFormat="1" ht="22.8" customHeight="1">
      <c r="A159" s="12"/>
      <c r="B159" s="213"/>
      <c r="C159" s="214"/>
      <c r="D159" s="215" t="s">
        <v>75</v>
      </c>
      <c r="E159" s="227" t="s">
        <v>209</v>
      </c>
      <c r="F159" s="227" t="s">
        <v>271</v>
      </c>
      <c r="G159" s="214"/>
      <c r="H159" s="214"/>
      <c r="I159" s="217"/>
      <c r="J159" s="228">
        <f>BK159</f>
        <v>0</v>
      </c>
      <c r="K159" s="214"/>
      <c r="L159" s="219"/>
      <c r="M159" s="220"/>
      <c r="N159" s="221"/>
      <c r="O159" s="221"/>
      <c r="P159" s="222">
        <f>SUM(P160:P215)</f>
        <v>0</v>
      </c>
      <c r="Q159" s="221"/>
      <c r="R159" s="222">
        <f>SUM(R160:R215)</f>
        <v>68.797047519999992</v>
      </c>
      <c r="S159" s="221"/>
      <c r="T159" s="223">
        <f>SUM(T160:T215)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4" t="s">
        <v>83</v>
      </c>
      <c r="AT159" s="225" t="s">
        <v>75</v>
      </c>
      <c r="AU159" s="225" t="s">
        <v>83</v>
      </c>
      <c r="AY159" s="224" t="s">
        <v>203</v>
      </c>
      <c r="BK159" s="226">
        <f>SUM(BK160:BK215)</f>
        <v>0</v>
      </c>
    </row>
    <row r="160" s="2" customFormat="1" ht="16.5" customHeight="1">
      <c r="A160" s="39"/>
      <c r="B160" s="40"/>
      <c r="C160" s="229" t="s">
        <v>253</v>
      </c>
      <c r="D160" s="229" t="s">
        <v>205</v>
      </c>
      <c r="E160" s="230" t="s">
        <v>1379</v>
      </c>
      <c r="F160" s="231" t="s">
        <v>1380</v>
      </c>
      <c r="G160" s="232" t="s">
        <v>208</v>
      </c>
      <c r="H160" s="233">
        <v>4.125</v>
      </c>
      <c r="I160" s="234"/>
      <c r="J160" s="235">
        <f>ROUND(I160*H160,2)</f>
        <v>0</v>
      </c>
      <c r="K160" s="236"/>
      <c r="L160" s="45"/>
      <c r="M160" s="237" t="s">
        <v>1</v>
      </c>
      <c r="N160" s="238" t="s">
        <v>41</v>
      </c>
      <c r="O160" s="92"/>
      <c r="P160" s="239">
        <f>O160*H160</f>
        <v>0</v>
      </c>
      <c r="Q160" s="239">
        <v>2.5020099999999998</v>
      </c>
      <c r="R160" s="239">
        <f>Q160*H160</f>
        <v>10.320791249999999</v>
      </c>
      <c r="S160" s="239">
        <v>0</v>
      </c>
      <c r="T160" s="24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1" t="s">
        <v>209</v>
      </c>
      <c r="AT160" s="241" t="s">
        <v>205</v>
      </c>
      <c r="AU160" s="241" t="s">
        <v>85</v>
      </c>
      <c r="AY160" s="18" t="s">
        <v>203</v>
      </c>
      <c r="BE160" s="242">
        <f>IF(N160="základní",J160,0)</f>
        <v>0</v>
      </c>
      <c r="BF160" s="242">
        <f>IF(N160="snížená",J160,0)</f>
        <v>0</v>
      </c>
      <c r="BG160" s="242">
        <f>IF(N160="zákl. přenesená",J160,0)</f>
        <v>0</v>
      </c>
      <c r="BH160" s="242">
        <f>IF(N160="sníž. přenesená",J160,0)</f>
        <v>0</v>
      </c>
      <c r="BI160" s="242">
        <f>IF(N160="nulová",J160,0)</f>
        <v>0</v>
      </c>
      <c r="BJ160" s="18" t="s">
        <v>83</v>
      </c>
      <c r="BK160" s="242">
        <f>ROUND(I160*H160,2)</f>
        <v>0</v>
      </c>
      <c r="BL160" s="18" t="s">
        <v>209</v>
      </c>
      <c r="BM160" s="241" t="s">
        <v>462</v>
      </c>
    </row>
    <row r="161" s="14" customFormat="1">
      <c r="A161" s="14"/>
      <c r="B161" s="254"/>
      <c r="C161" s="255"/>
      <c r="D161" s="245" t="s">
        <v>243</v>
      </c>
      <c r="E161" s="256" t="s">
        <v>1</v>
      </c>
      <c r="F161" s="257" t="s">
        <v>3514</v>
      </c>
      <c r="G161" s="255"/>
      <c r="H161" s="258">
        <v>0.82499999999999996</v>
      </c>
      <c r="I161" s="259"/>
      <c r="J161" s="255"/>
      <c r="K161" s="255"/>
      <c r="L161" s="260"/>
      <c r="M161" s="261"/>
      <c r="N161" s="262"/>
      <c r="O161" s="262"/>
      <c r="P161" s="262"/>
      <c r="Q161" s="262"/>
      <c r="R161" s="262"/>
      <c r="S161" s="262"/>
      <c r="T161" s="26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4" t="s">
        <v>243</v>
      </c>
      <c r="AU161" s="264" t="s">
        <v>85</v>
      </c>
      <c r="AV161" s="14" t="s">
        <v>85</v>
      </c>
      <c r="AW161" s="14" t="s">
        <v>32</v>
      </c>
      <c r="AX161" s="14" t="s">
        <v>76</v>
      </c>
      <c r="AY161" s="264" t="s">
        <v>203</v>
      </c>
    </row>
    <row r="162" s="14" customFormat="1">
      <c r="A162" s="14"/>
      <c r="B162" s="254"/>
      <c r="C162" s="255"/>
      <c r="D162" s="245" t="s">
        <v>243</v>
      </c>
      <c r="E162" s="256" t="s">
        <v>1</v>
      </c>
      <c r="F162" s="257" t="s">
        <v>3515</v>
      </c>
      <c r="G162" s="255"/>
      <c r="H162" s="258">
        <v>3.2999999999999998</v>
      </c>
      <c r="I162" s="259"/>
      <c r="J162" s="255"/>
      <c r="K162" s="255"/>
      <c r="L162" s="260"/>
      <c r="M162" s="261"/>
      <c r="N162" s="262"/>
      <c r="O162" s="262"/>
      <c r="P162" s="262"/>
      <c r="Q162" s="262"/>
      <c r="R162" s="262"/>
      <c r="S162" s="262"/>
      <c r="T162" s="26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4" t="s">
        <v>243</v>
      </c>
      <c r="AU162" s="264" t="s">
        <v>85</v>
      </c>
      <c r="AV162" s="14" t="s">
        <v>85</v>
      </c>
      <c r="AW162" s="14" t="s">
        <v>32</v>
      </c>
      <c r="AX162" s="14" t="s">
        <v>76</v>
      </c>
      <c r="AY162" s="264" t="s">
        <v>203</v>
      </c>
    </row>
    <row r="163" s="15" customFormat="1">
      <c r="A163" s="15"/>
      <c r="B163" s="265"/>
      <c r="C163" s="266"/>
      <c r="D163" s="245" t="s">
        <v>243</v>
      </c>
      <c r="E163" s="267" t="s">
        <v>1</v>
      </c>
      <c r="F163" s="268" t="s">
        <v>247</v>
      </c>
      <c r="G163" s="266"/>
      <c r="H163" s="269">
        <v>4.125</v>
      </c>
      <c r="I163" s="270"/>
      <c r="J163" s="266"/>
      <c r="K163" s="266"/>
      <c r="L163" s="271"/>
      <c r="M163" s="272"/>
      <c r="N163" s="273"/>
      <c r="O163" s="273"/>
      <c r="P163" s="273"/>
      <c r="Q163" s="273"/>
      <c r="R163" s="273"/>
      <c r="S163" s="273"/>
      <c r="T163" s="274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5" t="s">
        <v>243</v>
      </c>
      <c r="AU163" s="275" t="s">
        <v>85</v>
      </c>
      <c r="AV163" s="15" t="s">
        <v>209</v>
      </c>
      <c r="AW163" s="15" t="s">
        <v>32</v>
      </c>
      <c r="AX163" s="15" t="s">
        <v>83</v>
      </c>
      <c r="AY163" s="275" t="s">
        <v>203</v>
      </c>
    </row>
    <row r="164" s="2" customFormat="1" ht="24.15" customHeight="1">
      <c r="A164" s="39"/>
      <c r="B164" s="40"/>
      <c r="C164" s="229" t="s">
        <v>8</v>
      </c>
      <c r="D164" s="229" t="s">
        <v>205</v>
      </c>
      <c r="E164" s="230" t="s">
        <v>1388</v>
      </c>
      <c r="F164" s="231" t="s">
        <v>1389</v>
      </c>
      <c r="G164" s="232" t="s">
        <v>213</v>
      </c>
      <c r="H164" s="233">
        <v>34.408000000000001</v>
      </c>
      <c r="I164" s="234"/>
      <c r="J164" s="235">
        <f>ROUND(I164*H164,2)</f>
        <v>0</v>
      </c>
      <c r="K164" s="236"/>
      <c r="L164" s="45"/>
      <c r="M164" s="237" t="s">
        <v>1</v>
      </c>
      <c r="N164" s="238" t="s">
        <v>41</v>
      </c>
      <c r="O164" s="92"/>
      <c r="P164" s="239">
        <f>O164*H164</f>
        <v>0</v>
      </c>
      <c r="Q164" s="239">
        <v>0.0070800000000000004</v>
      </c>
      <c r="R164" s="239">
        <f>Q164*H164</f>
        <v>0.24360864000000002</v>
      </c>
      <c r="S164" s="239">
        <v>0</v>
      </c>
      <c r="T164" s="24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1" t="s">
        <v>209</v>
      </c>
      <c r="AT164" s="241" t="s">
        <v>205</v>
      </c>
      <c r="AU164" s="241" t="s">
        <v>85</v>
      </c>
      <c r="AY164" s="18" t="s">
        <v>203</v>
      </c>
      <c r="BE164" s="242">
        <f>IF(N164="základní",J164,0)</f>
        <v>0</v>
      </c>
      <c r="BF164" s="242">
        <f>IF(N164="snížená",J164,0)</f>
        <v>0</v>
      </c>
      <c r="BG164" s="242">
        <f>IF(N164="zákl. přenesená",J164,0)</f>
        <v>0</v>
      </c>
      <c r="BH164" s="242">
        <f>IF(N164="sníž. přenesená",J164,0)</f>
        <v>0</v>
      </c>
      <c r="BI164" s="242">
        <f>IF(N164="nulová",J164,0)</f>
        <v>0</v>
      </c>
      <c r="BJ164" s="18" t="s">
        <v>83</v>
      </c>
      <c r="BK164" s="242">
        <f>ROUND(I164*H164,2)</f>
        <v>0</v>
      </c>
      <c r="BL164" s="18" t="s">
        <v>209</v>
      </c>
      <c r="BM164" s="241" t="s">
        <v>237</v>
      </c>
    </row>
    <row r="165" s="2" customFormat="1">
      <c r="A165" s="39"/>
      <c r="B165" s="40"/>
      <c r="C165" s="41"/>
      <c r="D165" s="245" t="s">
        <v>474</v>
      </c>
      <c r="E165" s="41"/>
      <c r="F165" s="276" t="s">
        <v>1390</v>
      </c>
      <c r="G165" s="41"/>
      <c r="H165" s="41"/>
      <c r="I165" s="277"/>
      <c r="J165" s="41"/>
      <c r="K165" s="41"/>
      <c r="L165" s="45"/>
      <c r="M165" s="278"/>
      <c r="N165" s="279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474</v>
      </c>
      <c r="AU165" s="18" t="s">
        <v>85</v>
      </c>
    </row>
    <row r="166" s="14" customFormat="1">
      <c r="A166" s="14"/>
      <c r="B166" s="254"/>
      <c r="C166" s="255"/>
      <c r="D166" s="245" t="s">
        <v>243</v>
      </c>
      <c r="E166" s="256" t="s">
        <v>1</v>
      </c>
      <c r="F166" s="257" t="s">
        <v>3516</v>
      </c>
      <c r="G166" s="255"/>
      <c r="H166" s="258">
        <v>5.5</v>
      </c>
      <c r="I166" s="259"/>
      <c r="J166" s="255"/>
      <c r="K166" s="255"/>
      <c r="L166" s="260"/>
      <c r="M166" s="261"/>
      <c r="N166" s="262"/>
      <c r="O166" s="262"/>
      <c r="P166" s="262"/>
      <c r="Q166" s="262"/>
      <c r="R166" s="262"/>
      <c r="S166" s="262"/>
      <c r="T166" s="26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4" t="s">
        <v>243</v>
      </c>
      <c r="AU166" s="264" t="s">
        <v>85</v>
      </c>
      <c r="AV166" s="14" t="s">
        <v>85</v>
      </c>
      <c r="AW166" s="14" t="s">
        <v>32</v>
      </c>
      <c r="AX166" s="14" t="s">
        <v>76</v>
      </c>
      <c r="AY166" s="264" t="s">
        <v>203</v>
      </c>
    </row>
    <row r="167" s="14" customFormat="1">
      <c r="A167" s="14"/>
      <c r="B167" s="254"/>
      <c r="C167" s="255"/>
      <c r="D167" s="245" t="s">
        <v>243</v>
      </c>
      <c r="E167" s="256" t="s">
        <v>1</v>
      </c>
      <c r="F167" s="257" t="s">
        <v>3517</v>
      </c>
      <c r="G167" s="255"/>
      <c r="H167" s="258">
        <v>22</v>
      </c>
      <c r="I167" s="259"/>
      <c r="J167" s="255"/>
      <c r="K167" s="255"/>
      <c r="L167" s="260"/>
      <c r="M167" s="261"/>
      <c r="N167" s="262"/>
      <c r="O167" s="262"/>
      <c r="P167" s="262"/>
      <c r="Q167" s="262"/>
      <c r="R167" s="262"/>
      <c r="S167" s="262"/>
      <c r="T167" s="26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4" t="s">
        <v>243</v>
      </c>
      <c r="AU167" s="264" t="s">
        <v>85</v>
      </c>
      <c r="AV167" s="14" t="s">
        <v>85</v>
      </c>
      <c r="AW167" s="14" t="s">
        <v>32</v>
      </c>
      <c r="AX167" s="14" t="s">
        <v>76</v>
      </c>
      <c r="AY167" s="264" t="s">
        <v>203</v>
      </c>
    </row>
    <row r="168" s="14" customFormat="1">
      <c r="A168" s="14"/>
      <c r="B168" s="254"/>
      <c r="C168" s="255"/>
      <c r="D168" s="245" t="s">
        <v>243</v>
      </c>
      <c r="E168" s="256" t="s">
        <v>1</v>
      </c>
      <c r="F168" s="257" t="s">
        <v>3518</v>
      </c>
      <c r="G168" s="255"/>
      <c r="H168" s="258">
        <v>2.4199999999999999</v>
      </c>
      <c r="I168" s="259"/>
      <c r="J168" s="255"/>
      <c r="K168" s="255"/>
      <c r="L168" s="260"/>
      <c r="M168" s="261"/>
      <c r="N168" s="262"/>
      <c r="O168" s="262"/>
      <c r="P168" s="262"/>
      <c r="Q168" s="262"/>
      <c r="R168" s="262"/>
      <c r="S168" s="262"/>
      <c r="T168" s="26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4" t="s">
        <v>243</v>
      </c>
      <c r="AU168" s="264" t="s">
        <v>85</v>
      </c>
      <c r="AV168" s="14" t="s">
        <v>85</v>
      </c>
      <c r="AW168" s="14" t="s">
        <v>32</v>
      </c>
      <c r="AX168" s="14" t="s">
        <v>76</v>
      </c>
      <c r="AY168" s="264" t="s">
        <v>203</v>
      </c>
    </row>
    <row r="169" s="16" customFormat="1">
      <c r="A169" s="16"/>
      <c r="B169" s="292"/>
      <c r="C169" s="293"/>
      <c r="D169" s="245" t="s">
        <v>243</v>
      </c>
      <c r="E169" s="294" t="s">
        <v>1</v>
      </c>
      <c r="F169" s="295" t="s">
        <v>669</v>
      </c>
      <c r="G169" s="293"/>
      <c r="H169" s="296">
        <v>29.920000000000002</v>
      </c>
      <c r="I169" s="297"/>
      <c r="J169" s="293"/>
      <c r="K169" s="293"/>
      <c r="L169" s="298"/>
      <c r="M169" s="299"/>
      <c r="N169" s="300"/>
      <c r="O169" s="300"/>
      <c r="P169" s="300"/>
      <c r="Q169" s="300"/>
      <c r="R169" s="300"/>
      <c r="S169" s="300"/>
      <c r="T169" s="301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T169" s="302" t="s">
        <v>243</v>
      </c>
      <c r="AU169" s="302" t="s">
        <v>85</v>
      </c>
      <c r="AV169" s="16" t="s">
        <v>108</v>
      </c>
      <c r="AW169" s="16" t="s">
        <v>32</v>
      </c>
      <c r="AX169" s="16" t="s">
        <v>76</v>
      </c>
      <c r="AY169" s="302" t="s">
        <v>203</v>
      </c>
    </row>
    <row r="170" s="14" customFormat="1">
      <c r="A170" s="14"/>
      <c r="B170" s="254"/>
      <c r="C170" s="255"/>
      <c r="D170" s="245" t="s">
        <v>243</v>
      </c>
      <c r="E170" s="256" t="s">
        <v>1</v>
      </c>
      <c r="F170" s="257" t="s">
        <v>3519</v>
      </c>
      <c r="G170" s="255"/>
      <c r="H170" s="258">
        <v>4.4880000000000004</v>
      </c>
      <c r="I170" s="259"/>
      <c r="J170" s="255"/>
      <c r="K170" s="255"/>
      <c r="L170" s="260"/>
      <c r="M170" s="261"/>
      <c r="N170" s="262"/>
      <c r="O170" s="262"/>
      <c r="P170" s="262"/>
      <c r="Q170" s="262"/>
      <c r="R170" s="262"/>
      <c r="S170" s="262"/>
      <c r="T170" s="26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4" t="s">
        <v>243</v>
      </c>
      <c r="AU170" s="264" t="s">
        <v>85</v>
      </c>
      <c r="AV170" s="14" t="s">
        <v>85</v>
      </c>
      <c r="AW170" s="14" t="s">
        <v>32</v>
      </c>
      <c r="AX170" s="14" t="s">
        <v>76</v>
      </c>
      <c r="AY170" s="264" t="s">
        <v>203</v>
      </c>
    </row>
    <row r="171" s="15" customFormat="1">
      <c r="A171" s="15"/>
      <c r="B171" s="265"/>
      <c r="C171" s="266"/>
      <c r="D171" s="245" t="s">
        <v>243</v>
      </c>
      <c r="E171" s="267" t="s">
        <v>1</v>
      </c>
      <c r="F171" s="268" t="s">
        <v>247</v>
      </c>
      <c r="G171" s="266"/>
      <c r="H171" s="269">
        <v>34.408000000000001</v>
      </c>
      <c r="I171" s="270"/>
      <c r="J171" s="266"/>
      <c r="K171" s="266"/>
      <c r="L171" s="271"/>
      <c r="M171" s="272"/>
      <c r="N171" s="273"/>
      <c r="O171" s="273"/>
      <c r="P171" s="273"/>
      <c r="Q171" s="273"/>
      <c r="R171" s="273"/>
      <c r="S171" s="273"/>
      <c r="T171" s="274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5" t="s">
        <v>243</v>
      </c>
      <c r="AU171" s="275" t="s">
        <v>85</v>
      </c>
      <c r="AV171" s="15" t="s">
        <v>209</v>
      </c>
      <c r="AW171" s="15" t="s">
        <v>32</v>
      </c>
      <c r="AX171" s="15" t="s">
        <v>83</v>
      </c>
      <c r="AY171" s="275" t="s">
        <v>203</v>
      </c>
    </row>
    <row r="172" s="2" customFormat="1" ht="16.5" customHeight="1">
      <c r="A172" s="39"/>
      <c r="B172" s="40"/>
      <c r="C172" s="229" t="s">
        <v>261</v>
      </c>
      <c r="D172" s="229" t="s">
        <v>205</v>
      </c>
      <c r="E172" s="230" t="s">
        <v>1397</v>
      </c>
      <c r="F172" s="231" t="s">
        <v>1398</v>
      </c>
      <c r="G172" s="232" t="s">
        <v>241</v>
      </c>
      <c r="H172" s="233">
        <v>0.17100000000000001</v>
      </c>
      <c r="I172" s="234"/>
      <c r="J172" s="235">
        <f>ROUND(I172*H172,2)</f>
        <v>0</v>
      </c>
      <c r="K172" s="236"/>
      <c r="L172" s="45"/>
      <c r="M172" s="237" t="s">
        <v>1</v>
      </c>
      <c r="N172" s="238" t="s">
        <v>41</v>
      </c>
      <c r="O172" s="92"/>
      <c r="P172" s="239">
        <f>O172*H172</f>
        <v>0</v>
      </c>
      <c r="Q172" s="239">
        <v>1.05555</v>
      </c>
      <c r="R172" s="239">
        <f>Q172*H172</f>
        <v>0.18049905000000002</v>
      </c>
      <c r="S172" s="239">
        <v>0</v>
      </c>
      <c r="T172" s="24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1" t="s">
        <v>209</v>
      </c>
      <c r="AT172" s="241" t="s">
        <v>205</v>
      </c>
      <c r="AU172" s="241" t="s">
        <v>85</v>
      </c>
      <c r="AY172" s="18" t="s">
        <v>203</v>
      </c>
      <c r="BE172" s="242">
        <f>IF(N172="základní",J172,0)</f>
        <v>0</v>
      </c>
      <c r="BF172" s="242">
        <f>IF(N172="snížená",J172,0)</f>
        <v>0</v>
      </c>
      <c r="BG172" s="242">
        <f>IF(N172="zákl. přenesená",J172,0)</f>
        <v>0</v>
      </c>
      <c r="BH172" s="242">
        <f>IF(N172="sníž. přenesená",J172,0)</f>
        <v>0</v>
      </c>
      <c r="BI172" s="242">
        <f>IF(N172="nulová",J172,0)</f>
        <v>0</v>
      </c>
      <c r="BJ172" s="18" t="s">
        <v>83</v>
      </c>
      <c r="BK172" s="242">
        <f>ROUND(I172*H172,2)</f>
        <v>0</v>
      </c>
      <c r="BL172" s="18" t="s">
        <v>209</v>
      </c>
      <c r="BM172" s="241" t="s">
        <v>256</v>
      </c>
    </row>
    <row r="173" s="14" customFormat="1">
      <c r="A173" s="14"/>
      <c r="B173" s="254"/>
      <c r="C173" s="255"/>
      <c r="D173" s="245" t="s">
        <v>243</v>
      </c>
      <c r="E173" s="256" t="s">
        <v>1</v>
      </c>
      <c r="F173" s="257" t="s">
        <v>3520</v>
      </c>
      <c r="G173" s="255"/>
      <c r="H173" s="258">
        <v>0.155</v>
      </c>
      <c r="I173" s="259"/>
      <c r="J173" s="255"/>
      <c r="K173" s="255"/>
      <c r="L173" s="260"/>
      <c r="M173" s="261"/>
      <c r="N173" s="262"/>
      <c r="O173" s="262"/>
      <c r="P173" s="262"/>
      <c r="Q173" s="262"/>
      <c r="R173" s="262"/>
      <c r="S173" s="262"/>
      <c r="T173" s="26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4" t="s">
        <v>243</v>
      </c>
      <c r="AU173" s="264" t="s">
        <v>85</v>
      </c>
      <c r="AV173" s="14" t="s">
        <v>85</v>
      </c>
      <c r="AW173" s="14" t="s">
        <v>32</v>
      </c>
      <c r="AX173" s="14" t="s">
        <v>76</v>
      </c>
      <c r="AY173" s="264" t="s">
        <v>203</v>
      </c>
    </row>
    <row r="174" s="16" customFormat="1">
      <c r="A174" s="16"/>
      <c r="B174" s="292"/>
      <c r="C174" s="293"/>
      <c r="D174" s="245" t="s">
        <v>243</v>
      </c>
      <c r="E174" s="294" t="s">
        <v>1</v>
      </c>
      <c r="F174" s="295" t="s">
        <v>669</v>
      </c>
      <c r="G174" s="293"/>
      <c r="H174" s="296">
        <v>0.155</v>
      </c>
      <c r="I174" s="297"/>
      <c r="J174" s="293"/>
      <c r="K174" s="293"/>
      <c r="L174" s="298"/>
      <c r="M174" s="299"/>
      <c r="N174" s="300"/>
      <c r="O174" s="300"/>
      <c r="P174" s="300"/>
      <c r="Q174" s="300"/>
      <c r="R174" s="300"/>
      <c r="S174" s="300"/>
      <c r="T174" s="301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T174" s="302" t="s">
        <v>243</v>
      </c>
      <c r="AU174" s="302" t="s">
        <v>85</v>
      </c>
      <c r="AV174" s="16" t="s">
        <v>108</v>
      </c>
      <c r="AW174" s="16" t="s">
        <v>32</v>
      </c>
      <c r="AX174" s="16" t="s">
        <v>76</v>
      </c>
      <c r="AY174" s="302" t="s">
        <v>203</v>
      </c>
    </row>
    <row r="175" s="14" customFormat="1">
      <c r="A175" s="14"/>
      <c r="B175" s="254"/>
      <c r="C175" s="255"/>
      <c r="D175" s="245" t="s">
        <v>243</v>
      </c>
      <c r="E175" s="256" t="s">
        <v>1</v>
      </c>
      <c r="F175" s="257" t="s">
        <v>3521</v>
      </c>
      <c r="G175" s="255"/>
      <c r="H175" s="258">
        <v>0.016</v>
      </c>
      <c r="I175" s="259"/>
      <c r="J175" s="255"/>
      <c r="K175" s="255"/>
      <c r="L175" s="260"/>
      <c r="M175" s="261"/>
      <c r="N175" s="262"/>
      <c r="O175" s="262"/>
      <c r="P175" s="262"/>
      <c r="Q175" s="262"/>
      <c r="R175" s="262"/>
      <c r="S175" s="262"/>
      <c r="T175" s="26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4" t="s">
        <v>243</v>
      </c>
      <c r="AU175" s="264" t="s">
        <v>85</v>
      </c>
      <c r="AV175" s="14" t="s">
        <v>85</v>
      </c>
      <c r="AW175" s="14" t="s">
        <v>32</v>
      </c>
      <c r="AX175" s="14" t="s">
        <v>76</v>
      </c>
      <c r="AY175" s="264" t="s">
        <v>203</v>
      </c>
    </row>
    <row r="176" s="15" customFormat="1">
      <c r="A176" s="15"/>
      <c r="B176" s="265"/>
      <c r="C176" s="266"/>
      <c r="D176" s="245" t="s">
        <v>243</v>
      </c>
      <c r="E176" s="267" t="s">
        <v>1</v>
      </c>
      <c r="F176" s="268" t="s">
        <v>247</v>
      </c>
      <c r="G176" s="266"/>
      <c r="H176" s="269">
        <v>0.17099999999999999</v>
      </c>
      <c r="I176" s="270"/>
      <c r="J176" s="266"/>
      <c r="K176" s="266"/>
      <c r="L176" s="271"/>
      <c r="M176" s="272"/>
      <c r="N176" s="273"/>
      <c r="O176" s="273"/>
      <c r="P176" s="273"/>
      <c r="Q176" s="273"/>
      <c r="R176" s="273"/>
      <c r="S176" s="273"/>
      <c r="T176" s="274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5" t="s">
        <v>243</v>
      </c>
      <c r="AU176" s="275" t="s">
        <v>85</v>
      </c>
      <c r="AV176" s="15" t="s">
        <v>209</v>
      </c>
      <c r="AW176" s="15" t="s">
        <v>32</v>
      </c>
      <c r="AX176" s="15" t="s">
        <v>83</v>
      </c>
      <c r="AY176" s="275" t="s">
        <v>203</v>
      </c>
    </row>
    <row r="177" s="2" customFormat="1" ht="16.5" customHeight="1">
      <c r="A177" s="39"/>
      <c r="B177" s="40"/>
      <c r="C177" s="229" t="s">
        <v>267</v>
      </c>
      <c r="D177" s="229" t="s">
        <v>205</v>
      </c>
      <c r="E177" s="230" t="s">
        <v>278</v>
      </c>
      <c r="F177" s="231" t="s">
        <v>1402</v>
      </c>
      <c r="G177" s="232" t="s">
        <v>241</v>
      </c>
      <c r="H177" s="233">
        <v>0.63300000000000001</v>
      </c>
      <c r="I177" s="234"/>
      <c r="J177" s="235">
        <f>ROUND(I177*H177,2)</f>
        <v>0</v>
      </c>
      <c r="K177" s="236"/>
      <c r="L177" s="45"/>
      <c r="M177" s="237" t="s">
        <v>1</v>
      </c>
      <c r="N177" s="238" t="s">
        <v>41</v>
      </c>
      <c r="O177" s="92"/>
      <c r="P177" s="239">
        <f>O177*H177</f>
        <v>0</v>
      </c>
      <c r="Q177" s="239">
        <v>1.06277</v>
      </c>
      <c r="R177" s="239">
        <f>Q177*H177</f>
        <v>0.67273340999999998</v>
      </c>
      <c r="S177" s="239">
        <v>0</v>
      </c>
      <c r="T177" s="24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1" t="s">
        <v>209</v>
      </c>
      <c r="AT177" s="241" t="s">
        <v>205</v>
      </c>
      <c r="AU177" s="241" t="s">
        <v>85</v>
      </c>
      <c r="AY177" s="18" t="s">
        <v>203</v>
      </c>
      <c r="BE177" s="242">
        <f>IF(N177="základní",J177,0)</f>
        <v>0</v>
      </c>
      <c r="BF177" s="242">
        <f>IF(N177="snížená",J177,0)</f>
        <v>0</v>
      </c>
      <c r="BG177" s="242">
        <f>IF(N177="zákl. přenesená",J177,0)</f>
        <v>0</v>
      </c>
      <c r="BH177" s="242">
        <f>IF(N177="sníž. přenesená",J177,0)</f>
        <v>0</v>
      </c>
      <c r="BI177" s="242">
        <f>IF(N177="nulová",J177,0)</f>
        <v>0</v>
      </c>
      <c r="BJ177" s="18" t="s">
        <v>83</v>
      </c>
      <c r="BK177" s="242">
        <f>ROUND(I177*H177,2)</f>
        <v>0</v>
      </c>
      <c r="BL177" s="18" t="s">
        <v>209</v>
      </c>
      <c r="BM177" s="241" t="s">
        <v>260</v>
      </c>
    </row>
    <row r="178" s="14" customFormat="1">
      <c r="A178" s="14"/>
      <c r="B178" s="254"/>
      <c r="C178" s="255"/>
      <c r="D178" s="245" t="s">
        <v>243</v>
      </c>
      <c r="E178" s="256" t="s">
        <v>1</v>
      </c>
      <c r="F178" s="257" t="s">
        <v>3522</v>
      </c>
      <c r="G178" s="255"/>
      <c r="H178" s="258">
        <v>0.11</v>
      </c>
      <c r="I178" s="259"/>
      <c r="J178" s="255"/>
      <c r="K178" s="255"/>
      <c r="L178" s="260"/>
      <c r="M178" s="261"/>
      <c r="N178" s="262"/>
      <c r="O178" s="262"/>
      <c r="P178" s="262"/>
      <c r="Q178" s="262"/>
      <c r="R178" s="262"/>
      <c r="S178" s="262"/>
      <c r="T178" s="26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4" t="s">
        <v>243</v>
      </c>
      <c r="AU178" s="264" t="s">
        <v>85</v>
      </c>
      <c r="AV178" s="14" t="s">
        <v>85</v>
      </c>
      <c r="AW178" s="14" t="s">
        <v>32</v>
      </c>
      <c r="AX178" s="14" t="s">
        <v>76</v>
      </c>
      <c r="AY178" s="264" t="s">
        <v>203</v>
      </c>
    </row>
    <row r="179" s="14" customFormat="1">
      <c r="A179" s="14"/>
      <c r="B179" s="254"/>
      <c r="C179" s="255"/>
      <c r="D179" s="245" t="s">
        <v>243</v>
      </c>
      <c r="E179" s="256" t="s">
        <v>1</v>
      </c>
      <c r="F179" s="257" t="s">
        <v>3523</v>
      </c>
      <c r="G179" s="255"/>
      <c r="H179" s="258">
        <v>0.44</v>
      </c>
      <c r="I179" s="259"/>
      <c r="J179" s="255"/>
      <c r="K179" s="255"/>
      <c r="L179" s="260"/>
      <c r="M179" s="261"/>
      <c r="N179" s="262"/>
      <c r="O179" s="262"/>
      <c r="P179" s="262"/>
      <c r="Q179" s="262"/>
      <c r="R179" s="262"/>
      <c r="S179" s="262"/>
      <c r="T179" s="26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4" t="s">
        <v>243</v>
      </c>
      <c r="AU179" s="264" t="s">
        <v>85</v>
      </c>
      <c r="AV179" s="14" t="s">
        <v>85</v>
      </c>
      <c r="AW179" s="14" t="s">
        <v>32</v>
      </c>
      <c r="AX179" s="14" t="s">
        <v>76</v>
      </c>
      <c r="AY179" s="264" t="s">
        <v>203</v>
      </c>
    </row>
    <row r="180" s="16" customFormat="1">
      <c r="A180" s="16"/>
      <c r="B180" s="292"/>
      <c r="C180" s="293"/>
      <c r="D180" s="245" t="s">
        <v>243</v>
      </c>
      <c r="E180" s="294" t="s">
        <v>1</v>
      </c>
      <c r="F180" s="295" t="s">
        <v>669</v>
      </c>
      <c r="G180" s="293"/>
      <c r="H180" s="296">
        <v>0.55000000000000004</v>
      </c>
      <c r="I180" s="297"/>
      <c r="J180" s="293"/>
      <c r="K180" s="293"/>
      <c r="L180" s="298"/>
      <c r="M180" s="299"/>
      <c r="N180" s="300"/>
      <c r="O180" s="300"/>
      <c r="P180" s="300"/>
      <c r="Q180" s="300"/>
      <c r="R180" s="300"/>
      <c r="S180" s="300"/>
      <c r="T180" s="301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T180" s="302" t="s">
        <v>243</v>
      </c>
      <c r="AU180" s="302" t="s">
        <v>85</v>
      </c>
      <c r="AV180" s="16" t="s">
        <v>108</v>
      </c>
      <c r="AW180" s="16" t="s">
        <v>32</v>
      </c>
      <c r="AX180" s="16" t="s">
        <v>76</v>
      </c>
      <c r="AY180" s="302" t="s">
        <v>203</v>
      </c>
    </row>
    <row r="181" s="14" customFormat="1">
      <c r="A181" s="14"/>
      <c r="B181" s="254"/>
      <c r="C181" s="255"/>
      <c r="D181" s="245" t="s">
        <v>243</v>
      </c>
      <c r="E181" s="256" t="s">
        <v>1</v>
      </c>
      <c r="F181" s="257" t="s">
        <v>3524</v>
      </c>
      <c r="G181" s="255"/>
      <c r="H181" s="258">
        <v>0.083000000000000004</v>
      </c>
      <c r="I181" s="259"/>
      <c r="J181" s="255"/>
      <c r="K181" s="255"/>
      <c r="L181" s="260"/>
      <c r="M181" s="261"/>
      <c r="N181" s="262"/>
      <c r="O181" s="262"/>
      <c r="P181" s="262"/>
      <c r="Q181" s="262"/>
      <c r="R181" s="262"/>
      <c r="S181" s="262"/>
      <c r="T181" s="26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4" t="s">
        <v>243</v>
      </c>
      <c r="AU181" s="264" t="s">
        <v>85</v>
      </c>
      <c r="AV181" s="14" t="s">
        <v>85</v>
      </c>
      <c r="AW181" s="14" t="s">
        <v>32</v>
      </c>
      <c r="AX181" s="14" t="s">
        <v>76</v>
      </c>
      <c r="AY181" s="264" t="s">
        <v>203</v>
      </c>
    </row>
    <row r="182" s="15" customFormat="1">
      <c r="A182" s="15"/>
      <c r="B182" s="265"/>
      <c r="C182" s="266"/>
      <c r="D182" s="245" t="s">
        <v>243</v>
      </c>
      <c r="E182" s="267" t="s">
        <v>1</v>
      </c>
      <c r="F182" s="268" t="s">
        <v>247</v>
      </c>
      <c r="G182" s="266"/>
      <c r="H182" s="269">
        <v>0.63300000000000001</v>
      </c>
      <c r="I182" s="270"/>
      <c r="J182" s="266"/>
      <c r="K182" s="266"/>
      <c r="L182" s="271"/>
      <c r="M182" s="272"/>
      <c r="N182" s="273"/>
      <c r="O182" s="273"/>
      <c r="P182" s="273"/>
      <c r="Q182" s="273"/>
      <c r="R182" s="273"/>
      <c r="S182" s="273"/>
      <c r="T182" s="274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75" t="s">
        <v>243</v>
      </c>
      <c r="AU182" s="275" t="s">
        <v>85</v>
      </c>
      <c r="AV182" s="15" t="s">
        <v>209</v>
      </c>
      <c r="AW182" s="15" t="s">
        <v>32</v>
      </c>
      <c r="AX182" s="15" t="s">
        <v>83</v>
      </c>
      <c r="AY182" s="275" t="s">
        <v>203</v>
      </c>
    </row>
    <row r="183" s="2" customFormat="1" ht="16.5" customHeight="1">
      <c r="A183" s="39"/>
      <c r="B183" s="40"/>
      <c r="C183" s="229" t="s">
        <v>272</v>
      </c>
      <c r="D183" s="229" t="s">
        <v>205</v>
      </c>
      <c r="E183" s="230" t="s">
        <v>3525</v>
      </c>
      <c r="F183" s="231" t="s">
        <v>3526</v>
      </c>
      <c r="G183" s="232" t="s">
        <v>220</v>
      </c>
      <c r="H183" s="233">
        <v>107</v>
      </c>
      <c r="I183" s="234"/>
      <c r="J183" s="235">
        <f>ROUND(I183*H183,2)</f>
        <v>0</v>
      </c>
      <c r="K183" s="236"/>
      <c r="L183" s="45"/>
      <c r="M183" s="237" t="s">
        <v>1</v>
      </c>
      <c r="N183" s="238" t="s">
        <v>41</v>
      </c>
      <c r="O183" s="92"/>
      <c r="P183" s="239">
        <f>O183*H183</f>
        <v>0</v>
      </c>
      <c r="Q183" s="239">
        <v>0.058999999999999997</v>
      </c>
      <c r="R183" s="239">
        <f>Q183*H183</f>
        <v>6.3129999999999997</v>
      </c>
      <c r="S183" s="239">
        <v>0</v>
      </c>
      <c r="T183" s="24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1" t="s">
        <v>209</v>
      </c>
      <c r="AT183" s="241" t="s">
        <v>205</v>
      </c>
      <c r="AU183" s="241" t="s">
        <v>85</v>
      </c>
      <c r="AY183" s="18" t="s">
        <v>203</v>
      </c>
      <c r="BE183" s="242">
        <f>IF(N183="základní",J183,0)</f>
        <v>0</v>
      </c>
      <c r="BF183" s="242">
        <f>IF(N183="snížená",J183,0)</f>
        <v>0</v>
      </c>
      <c r="BG183" s="242">
        <f>IF(N183="zákl. přenesená",J183,0)</f>
        <v>0</v>
      </c>
      <c r="BH183" s="242">
        <f>IF(N183="sníž. přenesená",J183,0)</f>
        <v>0</v>
      </c>
      <c r="BI183" s="242">
        <f>IF(N183="nulová",J183,0)</f>
        <v>0</v>
      </c>
      <c r="BJ183" s="18" t="s">
        <v>83</v>
      </c>
      <c r="BK183" s="242">
        <f>ROUND(I183*H183,2)</f>
        <v>0</v>
      </c>
      <c r="BL183" s="18" t="s">
        <v>209</v>
      </c>
      <c r="BM183" s="241" t="s">
        <v>536</v>
      </c>
    </row>
    <row r="184" s="2" customFormat="1" ht="21.75" customHeight="1">
      <c r="A184" s="39"/>
      <c r="B184" s="40"/>
      <c r="C184" s="229" t="s">
        <v>277</v>
      </c>
      <c r="D184" s="229" t="s">
        <v>205</v>
      </c>
      <c r="E184" s="230" t="s">
        <v>3527</v>
      </c>
      <c r="F184" s="231" t="s">
        <v>3528</v>
      </c>
      <c r="G184" s="232" t="s">
        <v>208</v>
      </c>
      <c r="H184" s="233">
        <v>17.581</v>
      </c>
      <c r="I184" s="234"/>
      <c r="J184" s="235">
        <f>ROUND(I184*H184,2)</f>
        <v>0</v>
      </c>
      <c r="K184" s="236"/>
      <c r="L184" s="45"/>
      <c r="M184" s="237" t="s">
        <v>1</v>
      </c>
      <c r="N184" s="238" t="s">
        <v>41</v>
      </c>
      <c r="O184" s="92"/>
      <c r="P184" s="239">
        <f>O184*H184</f>
        <v>0</v>
      </c>
      <c r="Q184" s="239">
        <v>2.5019499999999999</v>
      </c>
      <c r="R184" s="239">
        <f>Q184*H184</f>
        <v>43.986782949999998</v>
      </c>
      <c r="S184" s="239">
        <v>0</v>
      </c>
      <c r="T184" s="24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1" t="s">
        <v>209</v>
      </c>
      <c r="AT184" s="241" t="s">
        <v>205</v>
      </c>
      <c r="AU184" s="241" t="s">
        <v>85</v>
      </c>
      <c r="AY184" s="18" t="s">
        <v>203</v>
      </c>
      <c r="BE184" s="242">
        <f>IF(N184="základní",J184,0)</f>
        <v>0</v>
      </c>
      <c r="BF184" s="242">
        <f>IF(N184="snížená",J184,0)</f>
        <v>0</v>
      </c>
      <c r="BG184" s="242">
        <f>IF(N184="zákl. přenesená",J184,0)</f>
        <v>0</v>
      </c>
      <c r="BH184" s="242">
        <f>IF(N184="sníž. přenesená",J184,0)</f>
        <v>0</v>
      </c>
      <c r="BI184" s="242">
        <f>IF(N184="nulová",J184,0)</f>
        <v>0</v>
      </c>
      <c r="BJ184" s="18" t="s">
        <v>83</v>
      </c>
      <c r="BK184" s="242">
        <f>ROUND(I184*H184,2)</f>
        <v>0</v>
      </c>
      <c r="BL184" s="18" t="s">
        <v>209</v>
      </c>
      <c r="BM184" s="241" t="s">
        <v>655</v>
      </c>
    </row>
    <row r="185" s="14" customFormat="1">
      <c r="A185" s="14"/>
      <c r="B185" s="254"/>
      <c r="C185" s="255"/>
      <c r="D185" s="245" t="s">
        <v>243</v>
      </c>
      <c r="E185" s="256" t="s">
        <v>1</v>
      </c>
      <c r="F185" s="257" t="s">
        <v>3529</v>
      </c>
      <c r="G185" s="255"/>
      <c r="H185" s="258">
        <v>9.6170000000000009</v>
      </c>
      <c r="I185" s="259"/>
      <c r="J185" s="255"/>
      <c r="K185" s="255"/>
      <c r="L185" s="260"/>
      <c r="M185" s="261"/>
      <c r="N185" s="262"/>
      <c r="O185" s="262"/>
      <c r="P185" s="262"/>
      <c r="Q185" s="262"/>
      <c r="R185" s="262"/>
      <c r="S185" s="262"/>
      <c r="T185" s="26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4" t="s">
        <v>243</v>
      </c>
      <c r="AU185" s="264" t="s">
        <v>85</v>
      </c>
      <c r="AV185" s="14" t="s">
        <v>85</v>
      </c>
      <c r="AW185" s="14" t="s">
        <v>32</v>
      </c>
      <c r="AX185" s="14" t="s">
        <v>76</v>
      </c>
      <c r="AY185" s="264" t="s">
        <v>203</v>
      </c>
    </row>
    <row r="186" s="14" customFormat="1">
      <c r="A186" s="14"/>
      <c r="B186" s="254"/>
      <c r="C186" s="255"/>
      <c r="D186" s="245" t="s">
        <v>243</v>
      </c>
      <c r="E186" s="256" t="s">
        <v>1</v>
      </c>
      <c r="F186" s="257" t="s">
        <v>3530</v>
      </c>
      <c r="G186" s="255"/>
      <c r="H186" s="258">
        <v>0.20000000000000001</v>
      </c>
      <c r="I186" s="259"/>
      <c r="J186" s="255"/>
      <c r="K186" s="255"/>
      <c r="L186" s="260"/>
      <c r="M186" s="261"/>
      <c r="N186" s="262"/>
      <c r="O186" s="262"/>
      <c r="P186" s="262"/>
      <c r="Q186" s="262"/>
      <c r="R186" s="262"/>
      <c r="S186" s="262"/>
      <c r="T186" s="26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4" t="s">
        <v>243</v>
      </c>
      <c r="AU186" s="264" t="s">
        <v>85</v>
      </c>
      <c r="AV186" s="14" t="s">
        <v>85</v>
      </c>
      <c r="AW186" s="14" t="s">
        <v>32</v>
      </c>
      <c r="AX186" s="14" t="s">
        <v>76</v>
      </c>
      <c r="AY186" s="264" t="s">
        <v>203</v>
      </c>
    </row>
    <row r="187" s="14" customFormat="1">
      <c r="A187" s="14"/>
      <c r="B187" s="254"/>
      <c r="C187" s="255"/>
      <c r="D187" s="245" t="s">
        <v>243</v>
      </c>
      <c r="E187" s="256" t="s">
        <v>1</v>
      </c>
      <c r="F187" s="257" t="s">
        <v>3531</v>
      </c>
      <c r="G187" s="255"/>
      <c r="H187" s="258">
        <v>0.42999999999999999</v>
      </c>
      <c r="I187" s="259"/>
      <c r="J187" s="255"/>
      <c r="K187" s="255"/>
      <c r="L187" s="260"/>
      <c r="M187" s="261"/>
      <c r="N187" s="262"/>
      <c r="O187" s="262"/>
      <c r="P187" s="262"/>
      <c r="Q187" s="262"/>
      <c r="R187" s="262"/>
      <c r="S187" s="262"/>
      <c r="T187" s="26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4" t="s">
        <v>243</v>
      </c>
      <c r="AU187" s="264" t="s">
        <v>85</v>
      </c>
      <c r="AV187" s="14" t="s">
        <v>85</v>
      </c>
      <c r="AW187" s="14" t="s">
        <v>32</v>
      </c>
      <c r="AX187" s="14" t="s">
        <v>76</v>
      </c>
      <c r="AY187" s="264" t="s">
        <v>203</v>
      </c>
    </row>
    <row r="188" s="14" customFormat="1">
      <c r="A188" s="14"/>
      <c r="B188" s="254"/>
      <c r="C188" s="255"/>
      <c r="D188" s="245" t="s">
        <v>243</v>
      </c>
      <c r="E188" s="256" t="s">
        <v>1</v>
      </c>
      <c r="F188" s="257" t="s">
        <v>3532</v>
      </c>
      <c r="G188" s="255"/>
      <c r="H188" s="258">
        <v>6.984</v>
      </c>
      <c r="I188" s="259"/>
      <c r="J188" s="255"/>
      <c r="K188" s="255"/>
      <c r="L188" s="260"/>
      <c r="M188" s="261"/>
      <c r="N188" s="262"/>
      <c r="O188" s="262"/>
      <c r="P188" s="262"/>
      <c r="Q188" s="262"/>
      <c r="R188" s="262"/>
      <c r="S188" s="262"/>
      <c r="T188" s="26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4" t="s">
        <v>243</v>
      </c>
      <c r="AU188" s="264" t="s">
        <v>85</v>
      </c>
      <c r="AV188" s="14" t="s">
        <v>85</v>
      </c>
      <c r="AW188" s="14" t="s">
        <v>32</v>
      </c>
      <c r="AX188" s="14" t="s">
        <v>76</v>
      </c>
      <c r="AY188" s="264" t="s">
        <v>203</v>
      </c>
    </row>
    <row r="189" s="14" customFormat="1">
      <c r="A189" s="14"/>
      <c r="B189" s="254"/>
      <c r="C189" s="255"/>
      <c r="D189" s="245" t="s">
        <v>243</v>
      </c>
      <c r="E189" s="256" t="s">
        <v>1</v>
      </c>
      <c r="F189" s="257" t="s">
        <v>3533</v>
      </c>
      <c r="G189" s="255"/>
      <c r="H189" s="258">
        <v>0.34999999999999998</v>
      </c>
      <c r="I189" s="259"/>
      <c r="J189" s="255"/>
      <c r="K189" s="255"/>
      <c r="L189" s="260"/>
      <c r="M189" s="261"/>
      <c r="N189" s="262"/>
      <c r="O189" s="262"/>
      <c r="P189" s="262"/>
      <c r="Q189" s="262"/>
      <c r="R189" s="262"/>
      <c r="S189" s="262"/>
      <c r="T189" s="26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4" t="s">
        <v>243</v>
      </c>
      <c r="AU189" s="264" t="s">
        <v>85</v>
      </c>
      <c r="AV189" s="14" t="s">
        <v>85</v>
      </c>
      <c r="AW189" s="14" t="s">
        <v>32</v>
      </c>
      <c r="AX189" s="14" t="s">
        <v>76</v>
      </c>
      <c r="AY189" s="264" t="s">
        <v>203</v>
      </c>
    </row>
    <row r="190" s="15" customFormat="1">
      <c r="A190" s="15"/>
      <c r="B190" s="265"/>
      <c r="C190" s="266"/>
      <c r="D190" s="245" t="s">
        <v>243</v>
      </c>
      <c r="E190" s="267" t="s">
        <v>1</v>
      </c>
      <c r="F190" s="268" t="s">
        <v>247</v>
      </c>
      <c r="G190" s="266"/>
      <c r="H190" s="269">
        <v>17.581000000000003</v>
      </c>
      <c r="I190" s="270"/>
      <c r="J190" s="266"/>
      <c r="K190" s="266"/>
      <c r="L190" s="271"/>
      <c r="M190" s="272"/>
      <c r="N190" s="273"/>
      <c r="O190" s="273"/>
      <c r="P190" s="273"/>
      <c r="Q190" s="273"/>
      <c r="R190" s="273"/>
      <c r="S190" s="273"/>
      <c r="T190" s="274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75" t="s">
        <v>243</v>
      </c>
      <c r="AU190" s="275" t="s">
        <v>85</v>
      </c>
      <c r="AV190" s="15" t="s">
        <v>209</v>
      </c>
      <c r="AW190" s="15" t="s">
        <v>32</v>
      </c>
      <c r="AX190" s="15" t="s">
        <v>83</v>
      </c>
      <c r="AY190" s="275" t="s">
        <v>203</v>
      </c>
    </row>
    <row r="191" s="2" customFormat="1" ht="24.15" customHeight="1">
      <c r="A191" s="39"/>
      <c r="B191" s="40"/>
      <c r="C191" s="229" t="s">
        <v>283</v>
      </c>
      <c r="D191" s="229" t="s">
        <v>205</v>
      </c>
      <c r="E191" s="230" t="s">
        <v>3534</v>
      </c>
      <c r="F191" s="231" t="s">
        <v>3535</v>
      </c>
      <c r="G191" s="232" t="s">
        <v>241</v>
      </c>
      <c r="H191" s="233">
        <v>1.4630000000000001</v>
      </c>
      <c r="I191" s="234"/>
      <c r="J191" s="235">
        <f>ROUND(I191*H191,2)</f>
        <v>0</v>
      </c>
      <c r="K191" s="236"/>
      <c r="L191" s="45"/>
      <c r="M191" s="237" t="s">
        <v>1</v>
      </c>
      <c r="N191" s="238" t="s">
        <v>41</v>
      </c>
      <c r="O191" s="92"/>
      <c r="P191" s="239">
        <f>O191*H191</f>
        <v>0</v>
      </c>
      <c r="Q191" s="239">
        <v>1.0492699999999999</v>
      </c>
      <c r="R191" s="239">
        <f>Q191*H191</f>
        <v>1.53508201</v>
      </c>
      <c r="S191" s="239">
        <v>0</v>
      </c>
      <c r="T191" s="24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41" t="s">
        <v>209</v>
      </c>
      <c r="AT191" s="241" t="s">
        <v>205</v>
      </c>
      <c r="AU191" s="241" t="s">
        <v>85</v>
      </c>
      <c r="AY191" s="18" t="s">
        <v>203</v>
      </c>
      <c r="BE191" s="242">
        <f>IF(N191="základní",J191,0)</f>
        <v>0</v>
      </c>
      <c r="BF191" s="242">
        <f>IF(N191="snížená",J191,0)</f>
        <v>0</v>
      </c>
      <c r="BG191" s="242">
        <f>IF(N191="zákl. přenesená",J191,0)</f>
        <v>0</v>
      </c>
      <c r="BH191" s="242">
        <f>IF(N191="sníž. přenesená",J191,0)</f>
        <v>0</v>
      </c>
      <c r="BI191" s="242">
        <f>IF(N191="nulová",J191,0)</f>
        <v>0</v>
      </c>
      <c r="BJ191" s="18" t="s">
        <v>83</v>
      </c>
      <c r="BK191" s="242">
        <f>ROUND(I191*H191,2)</f>
        <v>0</v>
      </c>
      <c r="BL191" s="18" t="s">
        <v>209</v>
      </c>
      <c r="BM191" s="241" t="s">
        <v>671</v>
      </c>
    </row>
    <row r="192" s="14" customFormat="1">
      <c r="A192" s="14"/>
      <c r="B192" s="254"/>
      <c r="C192" s="255"/>
      <c r="D192" s="245" t="s">
        <v>243</v>
      </c>
      <c r="E192" s="256" t="s">
        <v>1</v>
      </c>
      <c r="F192" s="257" t="s">
        <v>3536</v>
      </c>
      <c r="G192" s="255"/>
      <c r="H192" s="258">
        <v>0.54000000000000004</v>
      </c>
      <c r="I192" s="259"/>
      <c r="J192" s="255"/>
      <c r="K192" s="255"/>
      <c r="L192" s="260"/>
      <c r="M192" s="261"/>
      <c r="N192" s="262"/>
      <c r="O192" s="262"/>
      <c r="P192" s="262"/>
      <c r="Q192" s="262"/>
      <c r="R192" s="262"/>
      <c r="S192" s="262"/>
      <c r="T192" s="26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4" t="s">
        <v>243</v>
      </c>
      <c r="AU192" s="264" t="s">
        <v>85</v>
      </c>
      <c r="AV192" s="14" t="s">
        <v>85</v>
      </c>
      <c r="AW192" s="14" t="s">
        <v>32</v>
      </c>
      <c r="AX192" s="14" t="s">
        <v>76</v>
      </c>
      <c r="AY192" s="264" t="s">
        <v>203</v>
      </c>
    </row>
    <row r="193" s="14" customFormat="1">
      <c r="A193" s="14"/>
      <c r="B193" s="254"/>
      <c r="C193" s="255"/>
      <c r="D193" s="245" t="s">
        <v>243</v>
      </c>
      <c r="E193" s="256" t="s">
        <v>1</v>
      </c>
      <c r="F193" s="257" t="s">
        <v>3537</v>
      </c>
      <c r="G193" s="255"/>
      <c r="H193" s="258">
        <v>0.78500000000000003</v>
      </c>
      <c r="I193" s="259"/>
      <c r="J193" s="255"/>
      <c r="K193" s="255"/>
      <c r="L193" s="260"/>
      <c r="M193" s="261"/>
      <c r="N193" s="262"/>
      <c r="O193" s="262"/>
      <c r="P193" s="262"/>
      <c r="Q193" s="262"/>
      <c r="R193" s="262"/>
      <c r="S193" s="262"/>
      <c r="T193" s="26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4" t="s">
        <v>243</v>
      </c>
      <c r="AU193" s="264" t="s">
        <v>85</v>
      </c>
      <c r="AV193" s="14" t="s">
        <v>85</v>
      </c>
      <c r="AW193" s="14" t="s">
        <v>32</v>
      </c>
      <c r="AX193" s="14" t="s">
        <v>76</v>
      </c>
      <c r="AY193" s="264" t="s">
        <v>203</v>
      </c>
    </row>
    <row r="194" s="14" customFormat="1">
      <c r="A194" s="14"/>
      <c r="B194" s="254"/>
      <c r="C194" s="255"/>
      <c r="D194" s="245" t="s">
        <v>243</v>
      </c>
      <c r="E194" s="256" t="s">
        <v>1</v>
      </c>
      <c r="F194" s="257" t="s">
        <v>3538</v>
      </c>
      <c r="G194" s="255"/>
      <c r="H194" s="258">
        <v>0.0050000000000000001</v>
      </c>
      <c r="I194" s="259"/>
      <c r="J194" s="255"/>
      <c r="K194" s="255"/>
      <c r="L194" s="260"/>
      <c r="M194" s="261"/>
      <c r="N194" s="262"/>
      <c r="O194" s="262"/>
      <c r="P194" s="262"/>
      <c r="Q194" s="262"/>
      <c r="R194" s="262"/>
      <c r="S194" s="262"/>
      <c r="T194" s="26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4" t="s">
        <v>243</v>
      </c>
      <c r="AU194" s="264" t="s">
        <v>85</v>
      </c>
      <c r="AV194" s="14" t="s">
        <v>85</v>
      </c>
      <c r="AW194" s="14" t="s">
        <v>32</v>
      </c>
      <c r="AX194" s="14" t="s">
        <v>76</v>
      </c>
      <c r="AY194" s="264" t="s">
        <v>203</v>
      </c>
    </row>
    <row r="195" s="16" customFormat="1">
      <c r="A195" s="16"/>
      <c r="B195" s="292"/>
      <c r="C195" s="293"/>
      <c r="D195" s="245" t="s">
        <v>243</v>
      </c>
      <c r="E195" s="294" t="s">
        <v>1</v>
      </c>
      <c r="F195" s="295" t="s">
        <v>669</v>
      </c>
      <c r="G195" s="293"/>
      <c r="H195" s="296">
        <v>1.3300000000000001</v>
      </c>
      <c r="I195" s="297"/>
      <c r="J195" s="293"/>
      <c r="K195" s="293"/>
      <c r="L195" s="298"/>
      <c r="M195" s="299"/>
      <c r="N195" s="300"/>
      <c r="O195" s="300"/>
      <c r="P195" s="300"/>
      <c r="Q195" s="300"/>
      <c r="R195" s="300"/>
      <c r="S195" s="300"/>
      <c r="T195" s="301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T195" s="302" t="s">
        <v>243</v>
      </c>
      <c r="AU195" s="302" t="s">
        <v>85</v>
      </c>
      <c r="AV195" s="16" t="s">
        <v>108</v>
      </c>
      <c r="AW195" s="16" t="s">
        <v>32</v>
      </c>
      <c r="AX195" s="16" t="s">
        <v>76</v>
      </c>
      <c r="AY195" s="302" t="s">
        <v>203</v>
      </c>
    </row>
    <row r="196" s="14" customFormat="1">
      <c r="A196" s="14"/>
      <c r="B196" s="254"/>
      <c r="C196" s="255"/>
      <c r="D196" s="245" t="s">
        <v>243</v>
      </c>
      <c r="E196" s="256" t="s">
        <v>1</v>
      </c>
      <c r="F196" s="257" t="s">
        <v>3539</v>
      </c>
      <c r="G196" s="255"/>
      <c r="H196" s="258">
        <v>0.13300000000000001</v>
      </c>
      <c r="I196" s="259"/>
      <c r="J196" s="255"/>
      <c r="K196" s="255"/>
      <c r="L196" s="260"/>
      <c r="M196" s="261"/>
      <c r="N196" s="262"/>
      <c r="O196" s="262"/>
      <c r="P196" s="262"/>
      <c r="Q196" s="262"/>
      <c r="R196" s="262"/>
      <c r="S196" s="262"/>
      <c r="T196" s="26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4" t="s">
        <v>243</v>
      </c>
      <c r="AU196" s="264" t="s">
        <v>85</v>
      </c>
      <c r="AV196" s="14" t="s">
        <v>85</v>
      </c>
      <c r="AW196" s="14" t="s">
        <v>32</v>
      </c>
      <c r="AX196" s="14" t="s">
        <v>76</v>
      </c>
      <c r="AY196" s="264" t="s">
        <v>203</v>
      </c>
    </row>
    <row r="197" s="15" customFormat="1">
      <c r="A197" s="15"/>
      <c r="B197" s="265"/>
      <c r="C197" s="266"/>
      <c r="D197" s="245" t="s">
        <v>243</v>
      </c>
      <c r="E197" s="267" t="s">
        <v>1</v>
      </c>
      <c r="F197" s="268" t="s">
        <v>247</v>
      </c>
      <c r="G197" s="266"/>
      <c r="H197" s="269">
        <v>1.4630000000000001</v>
      </c>
      <c r="I197" s="270"/>
      <c r="J197" s="266"/>
      <c r="K197" s="266"/>
      <c r="L197" s="271"/>
      <c r="M197" s="272"/>
      <c r="N197" s="273"/>
      <c r="O197" s="273"/>
      <c r="P197" s="273"/>
      <c r="Q197" s="273"/>
      <c r="R197" s="273"/>
      <c r="S197" s="273"/>
      <c r="T197" s="274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5" t="s">
        <v>243</v>
      </c>
      <c r="AU197" s="275" t="s">
        <v>85</v>
      </c>
      <c r="AV197" s="15" t="s">
        <v>209</v>
      </c>
      <c r="AW197" s="15" t="s">
        <v>32</v>
      </c>
      <c r="AX197" s="15" t="s">
        <v>83</v>
      </c>
      <c r="AY197" s="275" t="s">
        <v>203</v>
      </c>
    </row>
    <row r="198" s="2" customFormat="1" ht="24.15" customHeight="1">
      <c r="A198" s="39"/>
      <c r="B198" s="40"/>
      <c r="C198" s="229" t="s">
        <v>288</v>
      </c>
      <c r="D198" s="229" t="s">
        <v>205</v>
      </c>
      <c r="E198" s="230" t="s">
        <v>3540</v>
      </c>
      <c r="F198" s="231" t="s">
        <v>3541</v>
      </c>
      <c r="G198" s="232" t="s">
        <v>241</v>
      </c>
      <c r="H198" s="233">
        <v>0.017000000000000001</v>
      </c>
      <c r="I198" s="234"/>
      <c r="J198" s="235">
        <f>ROUND(I198*H198,2)</f>
        <v>0</v>
      </c>
      <c r="K198" s="236"/>
      <c r="L198" s="45"/>
      <c r="M198" s="237" t="s">
        <v>1</v>
      </c>
      <c r="N198" s="238" t="s">
        <v>41</v>
      </c>
      <c r="O198" s="92"/>
      <c r="P198" s="239">
        <f>O198*H198</f>
        <v>0</v>
      </c>
      <c r="Q198" s="239">
        <v>1.06277</v>
      </c>
      <c r="R198" s="239">
        <f>Q198*H198</f>
        <v>0.018067090000000001</v>
      </c>
      <c r="S198" s="239">
        <v>0</v>
      </c>
      <c r="T198" s="24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1" t="s">
        <v>209</v>
      </c>
      <c r="AT198" s="241" t="s">
        <v>205</v>
      </c>
      <c r="AU198" s="241" t="s">
        <v>85</v>
      </c>
      <c r="AY198" s="18" t="s">
        <v>203</v>
      </c>
      <c r="BE198" s="242">
        <f>IF(N198="základní",J198,0)</f>
        <v>0</v>
      </c>
      <c r="BF198" s="242">
        <f>IF(N198="snížená",J198,0)</f>
        <v>0</v>
      </c>
      <c r="BG198" s="242">
        <f>IF(N198="zákl. přenesená",J198,0)</f>
        <v>0</v>
      </c>
      <c r="BH198" s="242">
        <f>IF(N198="sníž. přenesená",J198,0)</f>
        <v>0</v>
      </c>
      <c r="BI198" s="242">
        <f>IF(N198="nulová",J198,0)</f>
        <v>0</v>
      </c>
      <c r="BJ198" s="18" t="s">
        <v>83</v>
      </c>
      <c r="BK198" s="242">
        <f>ROUND(I198*H198,2)</f>
        <v>0</v>
      </c>
      <c r="BL198" s="18" t="s">
        <v>209</v>
      </c>
      <c r="BM198" s="241" t="s">
        <v>681</v>
      </c>
    </row>
    <row r="199" s="14" customFormat="1">
      <c r="A199" s="14"/>
      <c r="B199" s="254"/>
      <c r="C199" s="255"/>
      <c r="D199" s="245" t="s">
        <v>243</v>
      </c>
      <c r="E199" s="256" t="s">
        <v>1</v>
      </c>
      <c r="F199" s="257" t="s">
        <v>3542</v>
      </c>
      <c r="G199" s="255"/>
      <c r="H199" s="258">
        <v>0.014999999999999999</v>
      </c>
      <c r="I199" s="259"/>
      <c r="J199" s="255"/>
      <c r="K199" s="255"/>
      <c r="L199" s="260"/>
      <c r="M199" s="261"/>
      <c r="N199" s="262"/>
      <c r="O199" s="262"/>
      <c r="P199" s="262"/>
      <c r="Q199" s="262"/>
      <c r="R199" s="262"/>
      <c r="S199" s="262"/>
      <c r="T199" s="26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4" t="s">
        <v>243</v>
      </c>
      <c r="AU199" s="264" t="s">
        <v>85</v>
      </c>
      <c r="AV199" s="14" t="s">
        <v>85</v>
      </c>
      <c r="AW199" s="14" t="s">
        <v>32</v>
      </c>
      <c r="AX199" s="14" t="s">
        <v>76</v>
      </c>
      <c r="AY199" s="264" t="s">
        <v>203</v>
      </c>
    </row>
    <row r="200" s="16" customFormat="1">
      <c r="A200" s="16"/>
      <c r="B200" s="292"/>
      <c r="C200" s="293"/>
      <c r="D200" s="245" t="s">
        <v>243</v>
      </c>
      <c r="E200" s="294" t="s">
        <v>1</v>
      </c>
      <c r="F200" s="295" t="s">
        <v>669</v>
      </c>
      <c r="G200" s="293"/>
      <c r="H200" s="296">
        <v>0.014999999999999999</v>
      </c>
      <c r="I200" s="297"/>
      <c r="J200" s="293"/>
      <c r="K200" s="293"/>
      <c r="L200" s="298"/>
      <c r="M200" s="299"/>
      <c r="N200" s="300"/>
      <c r="O200" s="300"/>
      <c r="P200" s="300"/>
      <c r="Q200" s="300"/>
      <c r="R200" s="300"/>
      <c r="S200" s="300"/>
      <c r="T200" s="301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T200" s="302" t="s">
        <v>243</v>
      </c>
      <c r="AU200" s="302" t="s">
        <v>85</v>
      </c>
      <c r="AV200" s="16" t="s">
        <v>108</v>
      </c>
      <c r="AW200" s="16" t="s">
        <v>32</v>
      </c>
      <c r="AX200" s="16" t="s">
        <v>76</v>
      </c>
      <c r="AY200" s="302" t="s">
        <v>203</v>
      </c>
    </row>
    <row r="201" s="14" customFormat="1">
      <c r="A201" s="14"/>
      <c r="B201" s="254"/>
      <c r="C201" s="255"/>
      <c r="D201" s="245" t="s">
        <v>243</v>
      </c>
      <c r="E201" s="256" t="s">
        <v>1</v>
      </c>
      <c r="F201" s="257" t="s">
        <v>3543</v>
      </c>
      <c r="G201" s="255"/>
      <c r="H201" s="258">
        <v>0.002</v>
      </c>
      <c r="I201" s="259"/>
      <c r="J201" s="255"/>
      <c r="K201" s="255"/>
      <c r="L201" s="260"/>
      <c r="M201" s="261"/>
      <c r="N201" s="262"/>
      <c r="O201" s="262"/>
      <c r="P201" s="262"/>
      <c r="Q201" s="262"/>
      <c r="R201" s="262"/>
      <c r="S201" s="262"/>
      <c r="T201" s="26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4" t="s">
        <v>243</v>
      </c>
      <c r="AU201" s="264" t="s">
        <v>85</v>
      </c>
      <c r="AV201" s="14" t="s">
        <v>85</v>
      </c>
      <c r="AW201" s="14" t="s">
        <v>32</v>
      </c>
      <c r="AX201" s="14" t="s">
        <v>76</v>
      </c>
      <c r="AY201" s="264" t="s">
        <v>203</v>
      </c>
    </row>
    <row r="202" s="15" customFormat="1">
      <c r="A202" s="15"/>
      <c r="B202" s="265"/>
      <c r="C202" s="266"/>
      <c r="D202" s="245" t="s">
        <v>243</v>
      </c>
      <c r="E202" s="267" t="s">
        <v>1</v>
      </c>
      <c r="F202" s="268" t="s">
        <v>247</v>
      </c>
      <c r="G202" s="266"/>
      <c r="H202" s="269">
        <v>0.017000000000000001</v>
      </c>
      <c r="I202" s="270"/>
      <c r="J202" s="266"/>
      <c r="K202" s="266"/>
      <c r="L202" s="271"/>
      <c r="M202" s="272"/>
      <c r="N202" s="273"/>
      <c r="O202" s="273"/>
      <c r="P202" s="273"/>
      <c r="Q202" s="273"/>
      <c r="R202" s="273"/>
      <c r="S202" s="273"/>
      <c r="T202" s="274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75" t="s">
        <v>243</v>
      </c>
      <c r="AU202" s="275" t="s">
        <v>85</v>
      </c>
      <c r="AV202" s="15" t="s">
        <v>209</v>
      </c>
      <c r="AW202" s="15" t="s">
        <v>32</v>
      </c>
      <c r="AX202" s="15" t="s">
        <v>83</v>
      </c>
      <c r="AY202" s="275" t="s">
        <v>203</v>
      </c>
    </row>
    <row r="203" s="2" customFormat="1" ht="24.15" customHeight="1">
      <c r="A203" s="39"/>
      <c r="B203" s="40"/>
      <c r="C203" s="229" t="s">
        <v>294</v>
      </c>
      <c r="D203" s="229" t="s">
        <v>205</v>
      </c>
      <c r="E203" s="230" t="s">
        <v>3544</v>
      </c>
      <c r="F203" s="231" t="s">
        <v>3545</v>
      </c>
      <c r="G203" s="232" t="s">
        <v>213</v>
      </c>
      <c r="H203" s="233">
        <v>53.372</v>
      </c>
      <c r="I203" s="234"/>
      <c r="J203" s="235">
        <f>ROUND(I203*H203,2)</f>
        <v>0</v>
      </c>
      <c r="K203" s="236"/>
      <c r="L203" s="45"/>
      <c r="M203" s="237" t="s">
        <v>1</v>
      </c>
      <c r="N203" s="238" t="s">
        <v>41</v>
      </c>
      <c r="O203" s="92"/>
      <c r="P203" s="239">
        <f>O203*H203</f>
        <v>0</v>
      </c>
      <c r="Q203" s="239">
        <v>0.012959999999999999</v>
      </c>
      <c r="R203" s="239">
        <f>Q203*H203</f>
        <v>0.69170111999999995</v>
      </c>
      <c r="S203" s="239">
        <v>0</v>
      </c>
      <c r="T203" s="24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1" t="s">
        <v>209</v>
      </c>
      <c r="AT203" s="241" t="s">
        <v>205</v>
      </c>
      <c r="AU203" s="241" t="s">
        <v>85</v>
      </c>
      <c r="AY203" s="18" t="s">
        <v>203</v>
      </c>
      <c r="BE203" s="242">
        <f>IF(N203="základní",J203,0)</f>
        <v>0</v>
      </c>
      <c r="BF203" s="242">
        <f>IF(N203="snížená",J203,0)</f>
        <v>0</v>
      </c>
      <c r="BG203" s="242">
        <f>IF(N203="zákl. přenesená",J203,0)</f>
        <v>0</v>
      </c>
      <c r="BH203" s="242">
        <f>IF(N203="sníž. přenesená",J203,0)</f>
        <v>0</v>
      </c>
      <c r="BI203" s="242">
        <f>IF(N203="nulová",J203,0)</f>
        <v>0</v>
      </c>
      <c r="BJ203" s="18" t="s">
        <v>83</v>
      </c>
      <c r="BK203" s="242">
        <f>ROUND(I203*H203,2)</f>
        <v>0</v>
      </c>
      <c r="BL203" s="18" t="s">
        <v>209</v>
      </c>
      <c r="BM203" s="241" t="s">
        <v>692</v>
      </c>
    </row>
    <row r="204" s="14" customFormat="1">
      <c r="A204" s="14"/>
      <c r="B204" s="254"/>
      <c r="C204" s="255"/>
      <c r="D204" s="245" t="s">
        <v>243</v>
      </c>
      <c r="E204" s="256" t="s">
        <v>1</v>
      </c>
      <c r="F204" s="257" t="s">
        <v>3546</v>
      </c>
      <c r="G204" s="255"/>
      <c r="H204" s="258">
        <v>29.016999999999999</v>
      </c>
      <c r="I204" s="259"/>
      <c r="J204" s="255"/>
      <c r="K204" s="255"/>
      <c r="L204" s="260"/>
      <c r="M204" s="261"/>
      <c r="N204" s="262"/>
      <c r="O204" s="262"/>
      <c r="P204" s="262"/>
      <c r="Q204" s="262"/>
      <c r="R204" s="262"/>
      <c r="S204" s="262"/>
      <c r="T204" s="26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4" t="s">
        <v>243</v>
      </c>
      <c r="AU204" s="264" t="s">
        <v>85</v>
      </c>
      <c r="AV204" s="14" t="s">
        <v>85</v>
      </c>
      <c r="AW204" s="14" t="s">
        <v>32</v>
      </c>
      <c r="AX204" s="14" t="s">
        <v>76</v>
      </c>
      <c r="AY204" s="264" t="s">
        <v>203</v>
      </c>
    </row>
    <row r="205" s="14" customFormat="1">
      <c r="A205" s="14"/>
      <c r="B205" s="254"/>
      <c r="C205" s="255"/>
      <c r="D205" s="245" t="s">
        <v>243</v>
      </c>
      <c r="E205" s="256" t="s">
        <v>1</v>
      </c>
      <c r="F205" s="257" t="s">
        <v>3547</v>
      </c>
      <c r="G205" s="255"/>
      <c r="H205" s="258">
        <v>24.355</v>
      </c>
      <c r="I205" s="259"/>
      <c r="J205" s="255"/>
      <c r="K205" s="255"/>
      <c r="L205" s="260"/>
      <c r="M205" s="261"/>
      <c r="N205" s="262"/>
      <c r="O205" s="262"/>
      <c r="P205" s="262"/>
      <c r="Q205" s="262"/>
      <c r="R205" s="262"/>
      <c r="S205" s="262"/>
      <c r="T205" s="263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4" t="s">
        <v>243</v>
      </c>
      <c r="AU205" s="264" t="s">
        <v>85</v>
      </c>
      <c r="AV205" s="14" t="s">
        <v>85</v>
      </c>
      <c r="AW205" s="14" t="s">
        <v>32</v>
      </c>
      <c r="AX205" s="14" t="s">
        <v>76</v>
      </c>
      <c r="AY205" s="264" t="s">
        <v>203</v>
      </c>
    </row>
    <row r="206" s="15" customFormat="1">
      <c r="A206" s="15"/>
      <c r="B206" s="265"/>
      <c r="C206" s="266"/>
      <c r="D206" s="245" t="s">
        <v>243</v>
      </c>
      <c r="E206" s="267" t="s">
        <v>1</v>
      </c>
      <c r="F206" s="268" t="s">
        <v>247</v>
      </c>
      <c r="G206" s="266"/>
      <c r="H206" s="269">
        <v>53.372</v>
      </c>
      <c r="I206" s="270"/>
      <c r="J206" s="266"/>
      <c r="K206" s="266"/>
      <c r="L206" s="271"/>
      <c r="M206" s="272"/>
      <c r="N206" s="273"/>
      <c r="O206" s="273"/>
      <c r="P206" s="273"/>
      <c r="Q206" s="273"/>
      <c r="R206" s="273"/>
      <c r="S206" s="273"/>
      <c r="T206" s="274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75" t="s">
        <v>243</v>
      </c>
      <c r="AU206" s="275" t="s">
        <v>85</v>
      </c>
      <c r="AV206" s="15" t="s">
        <v>209</v>
      </c>
      <c r="AW206" s="15" t="s">
        <v>32</v>
      </c>
      <c r="AX206" s="15" t="s">
        <v>83</v>
      </c>
      <c r="AY206" s="275" t="s">
        <v>203</v>
      </c>
    </row>
    <row r="207" s="2" customFormat="1" ht="24.15" customHeight="1">
      <c r="A207" s="39"/>
      <c r="B207" s="40"/>
      <c r="C207" s="229" t="s">
        <v>299</v>
      </c>
      <c r="D207" s="229" t="s">
        <v>205</v>
      </c>
      <c r="E207" s="230" t="s">
        <v>3548</v>
      </c>
      <c r="F207" s="231" t="s">
        <v>3549</v>
      </c>
      <c r="G207" s="232" t="s">
        <v>213</v>
      </c>
      <c r="H207" s="233">
        <v>53.372</v>
      </c>
      <c r="I207" s="234"/>
      <c r="J207" s="235">
        <f>ROUND(I207*H207,2)</f>
        <v>0</v>
      </c>
      <c r="K207" s="236"/>
      <c r="L207" s="45"/>
      <c r="M207" s="237" t="s">
        <v>1</v>
      </c>
      <c r="N207" s="238" t="s">
        <v>41</v>
      </c>
      <c r="O207" s="92"/>
      <c r="P207" s="239">
        <f>O207*H207</f>
        <v>0</v>
      </c>
      <c r="Q207" s="239">
        <v>0</v>
      </c>
      <c r="R207" s="239">
        <f>Q207*H207</f>
        <v>0</v>
      </c>
      <c r="S207" s="239">
        <v>0</v>
      </c>
      <c r="T207" s="240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1" t="s">
        <v>209</v>
      </c>
      <c r="AT207" s="241" t="s">
        <v>205</v>
      </c>
      <c r="AU207" s="241" t="s">
        <v>85</v>
      </c>
      <c r="AY207" s="18" t="s">
        <v>203</v>
      </c>
      <c r="BE207" s="242">
        <f>IF(N207="základní",J207,0)</f>
        <v>0</v>
      </c>
      <c r="BF207" s="242">
        <f>IF(N207="snížená",J207,0)</f>
        <v>0</v>
      </c>
      <c r="BG207" s="242">
        <f>IF(N207="zákl. přenesená",J207,0)</f>
        <v>0</v>
      </c>
      <c r="BH207" s="242">
        <f>IF(N207="sníž. přenesená",J207,0)</f>
        <v>0</v>
      </c>
      <c r="BI207" s="242">
        <f>IF(N207="nulová",J207,0)</f>
        <v>0</v>
      </c>
      <c r="BJ207" s="18" t="s">
        <v>83</v>
      </c>
      <c r="BK207" s="242">
        <f>ROUND(I207*H207,2)</f>
        <v>0</v>
      </c>
      <c r="BL207" s="18" t="s">
        <v>209</v>
      </c>
      <c r="BM207" s="241" t="s">
        <v>291</v>
      </c>
    </row>
    <row r="208" s="2" customFormat="1" ht="16.5" customHeight="1">
      <c r="A208" s="39"/>
      <c r="B208" s="40"/>
      <c r="C208" s="229" t="s">
        <v>7</v>
      </c>
      <c r="D208" s="229" t="s">
        <v>205</v>
      </c>
      <c r="E208" s="230" t="s">
        <v>3550</v>
      </c>
      <c r="F208" s="231" t="s">
        <v>3551</v>
      </c>
      <c r="G208" s="232" t="s">
        <v>213</v>
      </c>
      <c r="H208" s="233">
        <v>14.699999999999999</v>
      </c>
      <c r="I208" s="234"/>
      <c r="J208" s="235">
        <f>ROUND(I208*H208,2)</f>
        <v>0</v>
      </c>
      <c r="K208" s="236"/>
      <c r="L208" s="45"/>
      <c r="M208" s="237" t="s">
        <v>1</v>
      </c>
      <c r="N208" s="238" t="s">
        <v>41</v>
      </c>
      <c r="O208" s="92"/>
      <c r="P208" s="239">
        <f>O208*H208</f>
        <v>0</v>
      </c>
      <c r="Q208" s="239">
        <v>0.00792</v>
      </c>
      <c r="R208" s="239">
        <f>Q208*H208</f>
        <v>0.116424</v>
      </c>
      <c r="S208" s="239">
        <v>0</v>
      </c>
      <c r="T208" s="24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1" t="s">
        <v>209</v>
      </c>
      <c r="AT208" s="241" t="s">
        <v>205</v>
      </c>
      <c r="AU208" s="241" t="s">
        <v>85</v>
      </c>
      <c r="AY208" s="18" t="s">
        <v>203</v>
      </c>
      <c r="BE208" s="242">
        <f>IF(N208="základní",J208,0)</f>
        <v>0</v>
      </c>
      <c r="BF208" s="242">
        <f>IF(N208="snížená",J208,0)</f>
        <v>0</v>
      </c>
      <c r="BG208" s="242">
        <f>IF(N208="zákl. přenesená",J208,0)</f>
        <v>0</v>
      </c>
      <c r="BH208" s="242">
        <f>IF(N208="sníž. přenesená",J208,0)</f>
        <v>0</v>
      </c>
      <c r="BI208" s="242">
        <f>IF(N208="nulová",J208,0)</f>
        <v>0</v>
      </c>
      <c r="BJ208" s="18" t="s">
        <v>83</v>
      </c>
      <c r="BK208" s="242">
        <f>ROUND(I208*H208,2)</f>
        <v>0</v>
      </c>
      <c r="BL208" s="18" t="s">
        <v>209</v>
      </c>
      <c r="BM208" s="241" t="s">
        <v>297</v>
      </c>
    </row>
    <row r="209" s="14" customFormat="1">
      <c r="A209" s="14"/>
      <c r="B209" s="254"/>
      <c r="C209" s="255"/>
      <c r="D209" s="245" t="s">
        <v>243</v>
      </c>
      <c r="E209" s="256" t="s">
        <v>1</v>
      </c>
      <c r="F209" s="257" t="s">
        <v>3552</v>
      </c>
      <c r="G209" s="255"/>
      <c r="H209" s="258">
        <v>9.5999999999999996</v>
      </c>
      <c r="I209" s="259"/>
      <c r="J209" s="255"/>
      <c r="K209" s="255"/>
      <c r="L209" s="260"/>
      <c r="M209" s="261"/>
      <c r="N209" s="262"/>
      <c r="O209" s="262"/>
      <c r="P209" s="262"/>
      <c r="Q209" s="262"/>
      <c r="R209" s="262"/>
      <c r="S209" s="262"/>
      <c r="T209" s="26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4" t="s">
        <v>243</v>
      </c>
      <c r="AU209" s="264" t="s">
        <v>85</v>
      </c>
      <c r="AV209" s="14" t="s">
        <v>85</v>
      </c>
      <c r="AW209" s="14" t="s">
        <v>32</v>
      </c>
      <c r="AX209" s="14" t="s">
        <v>76</v>
      </c>
      <c r="AY209" s="264" t="s">
        <v>203</v>
      </c>
    </row>
    <row r="210" s="14" customFormat="1">
      <c r="A210" s="14"/>
      <c r="B210" s="254"/>
      <c r="C210" s="255"/>
      <c r="D210" s="245" t="s">
        <v>243</v>
      </c>
      <c r="E210" s="256" t="s">
        <v>1</v>
      </c>
      <c r="F210" s="257" t="s">
        <v>3553</v>
      </c>
      <c r="G210" s="255"/>
      <c r="H210" s="258">
        <v>5.0999999999999996</v>
      </c>
      <c r="I210" s="259"/>
      <c r="J210" s="255"/>
      <c r="K210" s="255"/>
      <c r="L210" s="260"/>
      <c r="M210" s="261"/>
      <c r="N210" s="262"/>
      <c r="O210" s="262"/>
      <c r="P210" s="262"/>
      <c r="Q210" s="262"/>
      <c r="R210" s="262"/>
      <c r="S210" s="262"/>
      <c r="T210" s="26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4" t="s">
        <v>243</v>
      </c>
      <c r="AU210" s="264" t="s">
        <v>85</v>
      </c>
      <c r="AV210" s="14" t="s">
        <v>85</v>
      </c>
      <c r="AW210" s="14" t="s">
        <v>32</v>
      </c>
      <c r="AX210" s="14" t="s">
        <v>76</v>
      </c>
      <c r="AY210" s="264" t="s">
        <v>203</v>
      </c>
    </row>
    <row r="211" s="15" customFormat="1">
      <c r="A211" s="15"/>
      <c r="B211" s="265"/>
      <c r="C211" s="266"/>
      <c r="D211" s="245" t="s">
        <v>243</v>
      </c>
      <c r="E211" s="267" t="s">
        <v>1</v>
      </c>
      <c r="F211" s="268" t="s">
        <v>247</v>
      </c>
      <c r="G211" s="266"/>
      <c r="H211" s="269">
        <v>14.699999999999999</v>
      </c>
      <c r="I211" s="270"/>
      <c r="J211" s="266"/>
      <c r="K211" s="266"/>
      <c r="L211" s="271"/>
      <c r="M211" s="272"/>
      <c r="N211" s="273"/>
      <c r="O211" s="273"/>
      <c r="P211" s="273"/>
      <c r="Q211" s="273"/>
      <c r="R211" s="273"/>
      <c r="S211" s="273"/>
      <c r="T211" s="274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75" t="s">
        <v>243</v>
      </c>
      <c r="AU211" s="275" t="s">
        <v>85</v>
      </c>
      <c r="AV211" s="15" t="s">
        <v>209</v>
      </c>
      <c r="AW211" s="15" t="s">
        <v>32</v>
      </c>
      <c r="AX211" s="15" t="s">
        <v>83</v>
      </c>
      <c r="AY211" s="275" t="s">
        <v>203</v>
      </c>
    </row>
    <row r="212" s="2" customFormat="1" ht="16.5" customHeight="1">
      <c r="A212" s="39"/>
      <c r="B212" s="40"/>
      <c r="C212" s="229" t="s">
        <v>306</v>
      </c>
      <c r="D212" s="229" t="s">
        <v>205</v>
      </c>
      <c r="E212" s="230" t="s">
        <v>3554</v>
      </c>
      <c r="F212" s="231" t="s">
        <v>3555</v>
      </c>
      <c r="G212" s="232" t="s">
        <v>213</v>
      </c>
      <c r="H212" s="233">
        <v>14.699999999999999</v>
      </c>
      <c r="I212" s="234"/>
      <c r="J212" s="235">
        <f>ROUND(I212*H212,2)</f>
        <v>0</v>
      </c>
      <c r="K212" s="236"/>
      <c r="L212" s="45"/>
      <c r="M212" s="237" t="s">
        <v>1</v>
      </c>
      <c r="N212" s="238" t="s">
        <v>41</v>
      </c>
      <c r="O212" s="92"/>
      <c r="P212" s="239">
        <f>O212*H212</f>
        <v>0</v>
      </c>
      <c r="Q212" s="239">
        <v>0</v>
      </c>
      <c r="R212" s="239">
        <f>Q212*H212</f>
        <v>0</v>
      </c>
      <c r="S212" s="239">
        <v>0</v>
      </c>
      <c r="T212" s="24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1" t="s">
        <v>209</v>
      </c>
      <c r="AT212" s="241" t="s">
        <v>205</v>
      </c>
      <c r="AU212" s="241" t="s">
        <v>85</v>
      </c>
      <c r="AY212" s="18" t="s">
        <v>203</v>
      </c>
      <c r="BE212" s="242">
        <f>IF(N212="základní",J212,0)</f>
        <v>0</v>
      </c>
      <c r="BF212" s="242">
        <f>IF(N212="snížená",J212,0)</f>
        <v>0</v>
      </c>
      <c r="BG212" s="242">
        <f>IF(N212="zákl. přenesená",J212,0)</f>
        <v>0</v>
      </c>
      <c r="BH212" s="242">
        <f>IF(N212="sníž. přenesená",J212,0)</f>
        <v>0</v>
      </c>
      <c r="BI212" s="242">
        <f>IF(N212="nulová",J212,0)</f>
        <v>0</v>
      </c>
      <c r="BJ212" s="18" t="s">
        <v>83</v>
      </c>
      <c r="BK212" s="242">
        <f>ROUND(I212*H212,2)</f>
        <v>0</v>
      </c>
      <c r="BL212" s="18" t="s">
        <v>209</v>
      </c>
      <c r="BM212" s="241" t="s">
        <v>302</v>
      </c>
    </row>
    <row r="213" s="2" customFormat="1" ht="24.15" customHeight="1">
      <c r="A213" s="39"/>
      <c r="B213" s="40"/>
      <c r="C213" s="229" t="s">
        <v>312</v>
      </c>
      <c r="D213" s="229" t="s">
        <v>205</v>
      </c>
      <c r="E213" s="230" t="s">
        <v>1406</v>
      </c>
      <c r="F213" s="231" t="s">
        <v>1407</v>
      </c>
      <c r="G213" s="232" t="s">
        <v>213</v>
      </c>
      <c r="H213" s="233">
        <v>13.800000000000001</v>
      </c>
      <c r="I213" s="234"/>
      <c r="J213" s="235">
        <f>ROUND(I213*H213,2)</f>
        <v>0</v>
      </c>
      <c r="K213" s="236"/>
      <c r="L213" s="45"/>
      <c r="M213" s="237" t="s">
        <v>1</v>
      </c>
      <c r="N213" s="238" t="s">
        <v>41</v>
      </c>
      <c r="O213" s="92"/>
      <c r="P213" s="239">
        <f>O213*H213</f>
        <v>0</v>
      </c>
      <c r="Q213" s="239">
        <v>0.34190999999999999</v>
      </c>
      <c r="R213" s="239">
        <f>Q213*H213</f>
        <v>4.7183580000000003</v>
      </c>
      <c r="S213" s="239">
        <v>0</v>
      </c>
      <c r="T213" s="240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1" t="s">
        <v>209</v>
      </c>
      <c r="AT213" s="241" t="s">
        <v>205</v>
      </c>
      <c r="AU213" s="241" t="s">
        <v>85</v>
      </c>
      <c r="AY213" s="18" t="s">
        <v>203</v>
      </c>
      <c r="BE213" s="242">
        <f>IF(N213="základní",J213,0)</f>
        <v>0</v>
      </c>
      <c r="BF213" s="242">
        <f>IF(N213="snížená",J213,0)</f>
        <v>0</v>
      </c>
      <c r="BG213" s="242">
        <f>IF(N213="zákl. přenesená",J213,0)</f>
        <v>0</v>
      </c>
      <c r="BH213" s="242">
        <f>IF(N213="sníž. přenesená",J213,0)</f>
        <v>0</v>
      </c>
      <c r="BI213" s="242">
        <f>IF(N213="nulová",J213,0)</f>
        <v>0</v>
      </c>
      <c r="BJ213" s="18" t="s">
        <v>83</v>
      </c>
      <c r="BK213" s="242">
        <f>ROUND(I213*H213,2)</f>
        <v>0</v>
      </c>
      <c r="BL213" s="18" t="s">
        <v>209</v>
      </c>
      <c r="BM213" s="241" t="s">
        <v>305</v>
      </c>
    </row>
    <row r="214" s="14" customFormat="1">
      <c r="A214" s="14"/>
      <c r="B214" s="254"/>
      <c r="C214" s="255"/>
      <c r="D214" s="245" t="s">
        <v>243</v>
      </c>
      <c r="E214" s="256" t="s">
        <v>1</v>
      </c>
      <c r="F214" s="257" t="s">
        <v>1408</v>
      </c>
      <c r="G214" s="255"/>
      <c r="H214" s="258">
        <v>13.800000000000001</v>
      </c>
      <c r="I214" s="259"/>
      <c r="J214" s="255"/>
      <c r="K214" s="255"/>
      <c r="L214" s="260"/>
      <c r="M214" s="261"/>
      <c r="N214" s="262"/>
      <c r="O214" s="262"/>
      <c r="P214" s="262"/>
      <c r="Q214" s="262"/>
      <c r="R214" s="262"/>
      <c r="S214" s="262"/>
      <c r="T214" s="26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4" t="s">
        <v>243</v>
      </c>
      <c r="AU214" s="264" t="s">
        <v>85</v>
      </c>
      <c r="AV214" s="14" t="s">
        <v>85</v>
      </c>
      <c r="AW214" s="14" t="s">
        <v>32</v>
      </c>
      <c r="AX214" s="14" t="s">
        <v>76</v>
      </c>
      <c r="AY214" s="264" t="s">
        <v>203</v>
      </c>
    </row>
    <row r="215" s="15" customFormat="1">
      <c r="A215" s="15"/>
      <c r="B215" s="265"/>
      <c r="C215" s="266"/>
      <c r="D215" s="245" t="s">
        <v>243</v>
      </c>
      <c r="E215" s="267" t="s">
        <v>1</v>
      </c>
      <c r="F215" s="268" t="s">
        <v>247</v>
      </c>
      <c r="G215" s="266"/>
      <c r="H215" s="269">
        <v>13.800000000000001</v>
      </c>
      <c r="I215" s="270"/>
      <c r="J215" s="266"/>
      <c r="K215" s="266"/>
      <c r="L215" s="271"/>
      <c r="M215" s="272"/>
      <c r="N215" s="273"/>
      <c r="O215" s="273"/>
      <c r="P215" s="273"/>
      <c r="Q215" s="273"/>
      <c r="R215" s="273"/>
      <c r="S215" s="273"/>
      <c r="T215" s="274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75" t="s">
        <v>243</v>
      </c>
      <c r="AU215" s="275" t="s">
        <v>85</v>
      </c>
      <c r="AV215" s="15" t="s">
        <v>209</v>
      </c>
      <c r="AW215" s="15" t="s">
        <v>32</v>
      </c>
      <c r="AX215" s="15" t="s">
        <v>83</v>
      </c>
      <c r="AY215" s="275" t="s">
        <v>203</v>
      </c>
    </row>
    <row r="216" s="12" customFormat="1" ht="22.8" customHeight="1">
      <c r="A216" s="12"/>
      <c r="B216" s="213"/>
      <c r="C216" s="214"/>
      <c r="D216" s="215" t="s">
        <v>75</v>
      </c>
      <c r="E216" s="227" t="s">
        <v>226</v>
      </c>
      <c r="F216" s="227" t="s">
        <v>287</v>
      </c>
      <c r="G216" s="214"/>
      <c r="H216" s="214"/>
      <c r="I216" s="217"/>
      <c r="J216" s="228">
        <f>BK216</f>
        <v>0</v>
      </c>
      <c r="K216" s="214"/>
      <c r="L216" s="219"/>
      <c r="M216" s="220"/>
      <c r="N216" s="221"/>
      <c r="O216" s="221"/>
      <c r="P216" s="222">
        <f>P217</f>
        <v>0</v>
      </c>
      <c r="Q216" s="221"/>
      <c r="R216" s="222">
        <f>R217</f>
        <v>0.50490000000000002</v>
      </c>
      <c r="S216" s="221"/>
      <c r="T216" s="223">
        <f>T217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24" t="s">
        <v>83</v>
      </c>
      <c r="AT216" s="225" t="s">
        <v>75</v>
      </c>
      <c r="AU216" s="225" t="s">
        <v>83</v>
      </c>
      <c r="AY216" s="224" t="s">
        <v>203</v>
      </c>
      <c r="BK216" s="226">
        <f>BK217</f>
        <v>0</v>
      </c>
    </row>
    <row r="217" s="2" customFormat="1" ht="24.15" customHeight="1">
      <c r="A217" s="39"/>
      <c r="B217" s="40"/>
      <c r="C217" s="229" t="s">
        <v>316</v>
      </c>
      <c r="D217" s="229" t="s">
        <v>205</v>
      </c>
      <c r="E217" s="230" t="s">
        <v>3556</v>
      </c>
      <c r="F217" s="231" t="s">
        <v>3557</v>
      </c>
      <c r="G217" s="232" t="s">
        <v>213</v>
      </c>
      <c r="H217" s="233">
        <v>16.5</v>
      </c>
      <c r="I217" s="234"/>
      <c r="J217" s="235">
        <f>ROUND(I217*H217,2)</f>
        <v>0</v>
      </c>
      <c r="K217" s="236"/>
      <c r="L217" s="45"/>
      <c r="M217" s="237" t="s">
        <v>1</v>
      </c>
      <c r="N217" s="238" t="s">
        <v>41</v>
      </c>
      <c r="O217" s="92"/>
      <c r="P217" s="239">
        <f>O217*H217</f>
        <v>0</v>
      </c>
      <c r="Q217" s="239">
        <v>0.030599999999999999</v>
      </c>
      <c r="R217" s="239">
        <f>Q217*H217</f>
        <v>0.50490000000000002</v>
      </c>
      <c r="S217" s="239">
        <v>0</v>
      </c>
      <c r="T217" s="24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1" t="s">
        <v>209</v>
      </c>
      <c r="AT217" s="241" t="s">
        <v>205</v>
      </c>
      <c r="AU217" s="241" t="s">
        <v>85</v>
      </c>
      <c r="AY217" s="18" t="s">
        <v>203</v>
      </c>
      <c r="BE217" s="242">
        <f>IF(N217="základní",J217,0)</f>
        <v>0</v>
      </c>
      <c r="BF217" s="242">
        <f>IF(N217="snížená",J217,0)</f>
        <v>0</v>
      </c>
      <c r="BG217" s="242">
        <f>IF(N217="zákl. přenesená",J217,0)</f>
        <v>0</v>
      </c>
      <c r="BH217" s="242">
        <f>IF(N217="sníž. přenesená",J217,0)</f>
        <v>0</v>
      </c>
      <c r="BI217" s="242">
        <f>IF(N217="nulová",J217,0)</f>
        <v>0</v>
      </c>
      <c r="BJ217" s="18" t="s">
        <v>83</v>
      </c>
      <c r="BK217" s="242">
        <f>ROUND(I217*H217,2)</f>
        <v>0</v>
      </c>
      <c r="BL217" s="18" t="s">
        <v>209</v>
      </c>
      <c r="BM217" s="241" t="s">
        <v>309</v>
      </c>
    </row>
    <row r="218" s="12" customFormat="1" ht="22.8" customHeight="1">
      <c r="A218" s="12"/>
      <c r="B218" s="213"/>
      <c r="C218" s="214"/>
      <c r="D218" s="215" t="s">
        <v>75</v>
      </c>
      <c r="E218" s="227" t="s">
        <v>238</v>
      </c>
      <c r="F218" s="227" t="s">
        <v>423</v>
      </c>
      <c r="G218" s="214"/>
      <c r="H218" s="214"/>
      <c r="I218" s="217"/>
      <c r="J218" s="228">
        <f>BK218</f>
        <v>0</v>
      </c>
      <c r="K218" s="214"/>
      <c r="L218" s="219"/>
      <c r="M218" s="220"/>
      <c r="N218" s="221"/>
      <c r="O218" s="221"/>
      <c r="P218" s="222">
        <f>SUM(P219:P224)</f>
        <v>0</v>
      </c>
      <c r="Q218" s="221"/>
      <c r="R218" s="222">
        <f>SUM(R219:R224)</f>
        <v>0.0023400000000000001</v>
      </c>
      <c r="S218" s="221"/>
      <c r="T218" s="223">
        <f>SUM(T219:T224)</f>
        <v>3.3206000000000002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24" t="s">
        <v>83</v>
      </c>
      <c r="AT218" s="225" t="s">
        <v>75</v>
      </c>
      <c r="AU218" s="225" t="s">
        <v>83</v>
      </c>
      <c r="AY218" s="224" t="s">
        <v>203</v>
      </c>
      <c r="BK218" s="226">
        <f>SUM(BK219:BK224)</f>
        <v>0</v>
      </c>
    </row>
    <row r="219" s="2" customFormat="1" ht="24.15" customHeight="1">
      <c r="A219" s="39"/>
      <c r="B219" s="40"/>
      <c r="C219" s="229" t="s">
        <v>324</v>
      </c>
      <c r="D219" s="229" t="s">
        <v>205</v>
      </c>
      <c r="E219" s="230" t="s">
        <v>1804</v>
      </c>
      <c r="F219" s="231" t="s">
        <v>1805</v>
      </c>
      <c r="G219" s="232" t="s">
        <v>220</v>
      </c>
      <c r="H219" s="233">
        <v>107</v>
      </c>
      <c r="I219" s="234"/>
      <c r="J219" s="235">
        <f>ROUND(I219*H219,2)</f>
        <v>0</v>
      </c>
      <c r="K219" s="236"/>
      <c r="L219" s="45"/>
      <c r="M219" s="237" t="s">
        <v>1</v>
      </c>
      <c r="N219" s="238" t="s">
        <v>41</v>
      </c>
      <c r="O219" s="92"/>
      <c r="P219" s="239">
        <f>O219*H219</f>
        <v>0</v>
      </c>
      <c r="Q219" s="239">
        <v>0</v>
      </c>
      <c r="R219" s="239">
        <f>Q219*H219</f>
        <v>0</v>
      </c>
      <c r="S219" s="239">
        <v>0.031</v>
      </c>
      <c r="T219" s="240">
        <f>S219*H219</f>
        <v>3.3170000000000002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1" t="s">
        <v>209</v>
      </c>
      <c r="AT219" s="241" t="s">
        <v>205</v>
      </c>
      <c r="AU219" s="241" t="s">
        <v>85</v>
      </c>
      <c r="AY219" s="18" t="s">
        <v>203</v>
      </c>
      <c r="BE219" s="242">
        <f>IF(N219="základní",J219,0)</f>
        <v>0</v>
      </c>
      <c r="BF219" s="242">
        <f>IF(N219="snížená",J219,0)</f>
        <v>0</v>
      </c>
      <c r="BG219" s="242">
        <f>IF(N219="zákl. přenesená",J219,0)</f>
        <v>0</v>
      </c>
      <c r="BH219" s="242">
        <f>IF(N219="sníž. přenesená",J219,0)</f>
        <v>0</v>
      </c>
      <c r="BI219" s="242">
        <f>IF(N219="nulová",J219,0)</f>
        <v>0</v>
      </c>
      <c r="BJ219" s="18" t="s">
        <v>83</v>
      </c>
      <c r="BK219" s="242">
        <f>ROUND(I219*H219,2)</f>
        <v>0</v>
      </c>
      <c r="BL219" s="18" t="s">
        <v>209</v>
      </c>
      <c r="BM219" s="241" t="s">
        <v>315</v>
      </c>
    </row>
    <row r="220" s="14" customFormat="1">
      <c r="A220" s="14"/>
      <c r="B220" s="254"/>
      <c r="C220" s="255"/>
      <c r="D220" s="245" t="s">
        <v>243</v>
      </c>
      <c r="E220" s="256" t="s">
        <v>1</v>
      </c>
      <c r="F220" s="257" t="s">
        <v>3558</v>
      </c>
      <c r="G220" s="255"/>
      <c r="H220" s="258">
        <v>107</v>
      </c>
      <c r="I220" s="259"/>
      <c r="J220" s="255"/>
      <c r="K220" s="255"/>
      <c r="L220" s="260"/>
      <c r="M220" s="261"/>
      <c r="N220" s="262"/>
      <c r="O220" s="262"/>
      <c r="P220" s="262"/>
      <c r="Q220" s="262"/>
      <c r="R220" s="262"/>
      <c r="S220" s="262"/>
      <c r="T220" s="263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4" t="s">
        <v>243</v>
      </c>
      <c r="AU220" s="264" t="s">
        <v>85</v>
      </c>
      <c r="AV220" s="14" t="s">
        <v>85</v>
      </c>
      <c r="AW220" s="14" t="s">
        <v>32</v>
      </c>
      <c r="AX220" s="14" t="s">
        <v>76</v>
      </c>
      <c r="AY220" s="264" t="s">
        <v>203</v>
      </c>
    </row>
    <row r="221" s="15" customFormat="1">
      <c r="A221" s="15"/>
      <c r="B221" s="265"/>
      <c r="C221" s="266"/>
      <c r="D221" s="245" t="s">
        <v>243</v>
      </c>
      <c r="E221" s="267" t="s">
        <v>1</v>
      </c>
      <c r="F221" s="268" t="s">
        <v>247</v>
      </c>
      <c r="G221" s="266"/>
      <c r="H221" s="269">
        <v>107</v>
      </c>
      <c r="I221" s="270"/>
      <c r="J221" s="266"/>
      <c r="K221" s="266"/>
      <c r="L221" s="271"/>
      <c r="M221" s="272"/>
      <c r="N221" s="273"/>
      <c r="O221" s="273"/>
      <c r="P221" s="273"/>
      <c r="Q221" s="273"/>
      <c r="R221" s="273"/>
      <c r="S221" s="273"/>
      <c r="T221" s="274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5" t="s">
        <v>243</v>
      </c>
      <c r="AU221" s="275" t="s">
        <v>85</v>
      </c>
      <c r="AV221" s="15" t="s">
        <v>209</v>
      </c>
      <c r="AW221" s="15" t="s">
        <v>32</v>
      </c>
      <c r="AX221" s="15" t="s">
        <v>83</v>
      </c>
      <c r="AY221" s="275" t="s">
        <v>203</v>
      </c>
    </row>
    <row r="222" s="2" customFormat="1" ht="24.15" customHeight="1">
      <c r="A222" s="39"/>
      <c r="B222" s="40"/>
      <c r="C222" s="229" t="s">
        <v>329</v>
      </c>
      <c r="D222" s="229" t="s">
        <v>205</v>
      </c>
      <c r="E222" s="230" t="s">
        <v>1409</v>
      </c>
      <c r="F222" s="231" t="s">
        <v>1410</v>
      </c>
      <c r="G222" s="232" t="s">
        <v>336</v>
      </c>
      <c r="H222" s="233">
        <v>3.6000000000000001</v>
      </c>
      <c r="I222" s="234"/>
      <c r="J222" s="235">
        <f>ROUND(I222*H222,2)</f>
        <v>0</v>
      </c>
      <c r="K222" s="236"/>
      <c r="L222" s="45"/>
      <c r="M222" s="237" t="s">
        <v>1</v>
      </c>
      <c r="N222" s="238" t="s">
        <v>41</v>
      </c>
      <c r="O222" s="92"/>
      <c r="P222" s="239">
        <f>O222*H222</f>
        <v>0</v>
      </c>
      <c r="Q222" s="239">
        <v>0.00064999999999999997</v>
      </c>
      <c r="R222" s="239">
        <f>Q222*H222</f>
        <v>0.0023400000000000001</v>
      </c>
      <c r="S222" s="239">
        <v>0.001</v>
      </c>
      <c r="T222" s="240">
        <f>S222*H222</f>
        <v>0.0036000000000000003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1" t="s">
        <v>209</v>
      </c>
      <c r="AT222" s="241" t="s">
        <v>205</v>
      </c>
      <c r="AU222" s="241" t="s">
        <v>85</v>
      </c>
      <c r="AY222" s="18" t="s">
        <v>203</v>
      </c>
      <c r="BE222" s="242">
        <f>IF(N222="základní",J222,0)</f>
        <v>0</v>
      </c>
      <c r="BF222" s="242">
        <f>IF(N222="snížená",J222,0)</f>
        <v>0</v>
      </c>
      <c r="BG222" s="242">
        <f>IF(N222="zákl. přenesená",J222,0)</f>
        <v>0</v>
      </c>
      <c r="BH222" s="242">
        <f>IF(N222="sníž. přenesená",J222,0)</f>
        <v>0</v>
      </c>
      <c r="BI222" s="242">
        <f>IF(N222="nulová",J222,0)</f>
        <v>0</v>
      </c>
      <c r="BJ222" s="18" t="s">
        <v>83</v>
      </c>
      <c r="BK222" s="242">
        <f>ROUND(I222*H222,2)</f>
        <v>0</v>
      </c>
      <c r="BL222" s="18" t="s">
        <v>209</v>
      </c>
      <c r="BM222" s="241" t="s">
        <v>327</v>
      </c>
    </row>
    <row r="223" s="14" customFormat="1">
      <c r="A223" s="14"/>
      <c r="B223" s="254"/>
      <c r="C223" s="255"/>
      <c r="D223" s="245" t="s">
        <v>243</v>
      </c>
      <c r="E223" s="256" t="s">
        <v>1</v>
      </c>
      <c r="F223" s="257" t="s">
        <v>1411</v>
      </c>
      <c r="G223" s="255"/>
      <c r="H223" s="258">
        <v>3.6000000000000001</v>
      </c>
      <c r="I223" s="259"/>
      <c r="J223" s="255"/>
      <c r="K223" s="255"/>
      <c r="L223" s="260"/>
      <c r="M223" s="261"/>
      <c r="N223" s="262"/>
      <c r="O223" s="262"/>
      <c r="P223" s="262"/>
      <c r="Q223" s="262"/>
      <c r="R223" s="262"/>
      <c r="S223" s="262"/>
      <c r="T223" s="263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4" t="s">
        <v>243</v>
      </c>
      <c r="AU223" s="264" t="s">
        <v>85</v>
      </c>
      <c r="AV223" s="14" t="s">
        <v>85</v>
      </c>
      <c r="AW223" s="14" t="s">
        <v>32</v>
      </c>
      <c r="AX223" s="14" t="s">
        <v>76</v>
      </c>
      <c r="AY223" s="264" t="s">
        <v>203</v>
      </c>
    </row>
    <row r="224" s="15" customFormat="1">
      <c r="A224" s="15"/>
      <c r="B224" s="265"/>
      <c r="C224" s="266"/>
      <c r="D224" s="245" t="s">
        <v>243</v>
      </c>
      <c r="E224" s="267" t="s">
        <v>1</v>
      </c>
      <c r="F224" s="268" t="s">
        <v>247</v>
      </c>
      <c r="G224" s="266"/>
      <c r="H224" s="269">
        <v>3.6000000000000001</v>
      </c>
      <c r="I224" s="270"/>
      <c r="J224" s="266"/>
      <c r="K224" s="266"/>
      <c r="L224" s="271"/>
      <c r="M224" s="272"/>
      <c r="N224" s="273"/>
      <c r="O224" s="273"/>
      <c r="P224" s="273"/>
      <c r="Q224" s="273"/>
      <c r="R224" s="273"/>
      <c r="S224" s="273"/>
      <c r="T224" s="274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75" t="s">
        <v>243</v>
      </c>
      <c r="AU224" s="275" t="s">
        <v>85</v>
      </c>
      <c r="AV224" s="15" t="s">
        <v>209</v>
      </c>
      <c r="AW224" s="15" t="s">
        <v>32</v>
      </c>
      <c r="AX224" s="15" t="s">
        <v>83</v>
      </c>
      <c r="AY224" s="275" t="s">
        <v>203</v>
      </c>
    </row>
    <row r="225" s="12" customFormat="1" ht="22.8" customHeight="1">
      <c r="A225" s="12"/>
      <c r="B225" s="213"/>
      <c r="C225" s="214"/>
      <c r="D225" s="215" t="s">
        <v>75</v>
      </c>
      <c r="E225" s="227" t="s">
        <v>568</v>
      </c>
      <c r="F225" s="227" t="s">
        <v>569</v>
      </c>
      <c r="G225" s="214"/>
      <c r="H225" s="214"/>
      <c r="I225" s="217"/>
      <c r="J225" s="228">
        <f>BK225</f>
        <v>0</v>
      </c>
      <c r="K225" s="214"/>
      <c r="L225" s="219"/>
      <c r="M225" s="220"/>
      <c r="N225" s="221"/>
      <c r="O225" s="221"/>
      <c r="P225" s="222">
        <f>SUM(P226:P232)</f>
        <v>0</v>
      </c>
      <c r="Q225" s="221"/>
      <c r="R225" s="222">
        <f>SUM(R226:R232)</f>
        <v>0</v>
      </c>
      <c r="S225" s="221"/>
      <c r="T225" s="223">
        <f>SUM(T226:T232)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24" t="s">
        <v>83</v>
      </c>
      <c r="AT225" s="225" t="s">
        <v>75</v>
      </c>
      <c r="AU225" s="225" t="s">
        <v>83</v>
      </c>
      <c r="AY225" s="224" t="s">
        <v>203</v>
      </c>
      <c r="BK225" s="226">
        <f>SUM(BK226:BK232)</f>
        <v>0</v>
      </c>
    </row>
    <row r="226" s="2" customFormat="1" ht="33" customHeight="1">
      <c r="A226" s="39"/>
      <c r="B226" s="40"/>
      <c r="C226" s="229" t="s">
        <v>333</v>
      </c>
      <c r="D226" s="229" t="s">
        <v>205</v>
      </c>
      <c r="E226" s="230" t="s">
        <v>571</v>
      </c>
      <c r="F226" s="231" t="s">
        <v>572</v>
      </c>
      <c r="G226" s="232" t="s">
        <v>241</v>
      </c>
      <c r="H226" s="233">
        <v>3.3210000000000002</v>
      </c>
      <c r="I226" s="234"/>
      <c r="J226" s="235">
        <f>ROUND(I226*H226,2)</f>
        <v>0</v>
      </c>
      <c r="K226" s="236"/>
      <c r="L226" s="45"/>
      <c r="M226" s="237" t="s">
        <v>1</v>
      </c>
      <c r="N226" s="238" t="s">
        <v>41</v>
      </c>
      <c r="O226" s="92"/>
      <c r="P226" s="239">
        <f>O226*H226</f>
        <v>0</v>
      </c>
      <c r="Q226" s="239">
        <v>0</v>
      </c>
      <c r="R226" s="239">
        <f>Q226*H226</f>
        <v>0</v>
      </c>
      <c r="S226" s="239">
        <v>0</v>
      </c>
      <c r="T226" s="240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1" t="s">
        <v>209</v>
      </c>
      <c r="AT226" s="241" t="s">
        <v>205</v>
      </c>
      <c r="AU226" s="241" t="s">
        <v>85</v>
      </c>
      <c r="AY226" s="18" t="s">
        <v>203</v>
      </c>
      <c r="BE226" s="242">
        <f>IF(N226="základní",J226,0)</f>
        <v>0</v>
      </c>
      <c r="BF226" s="242">
        <f>IF(N226="snížená",J226,0)</f>
        <v>0</v>
      </c>
      <c r="BG226" s="242">
        <f>IF(N226="zákl. přenesená",J226,0)</f>
        <v>0</v>
      </c>
      <c r="BH226" s="242">
        <f>IF(N226="sníž. přenesená",J226,0)</f>
        <v>0</v>
      </c>
      <c r="BI226" s="242">
        <f>IF(N226="nulová",J226,0)</f>
        <v>0</v>
      </c>
      <c r="BJ226" s="18" t="s">
        <v>83</v>
      </c>
      <c r="BK226" s="242">
        <f>ROUND(I226*H226,2)</f>
        <v>0</v>
      </c>
      <c r="BL226" s="18" t="s">
        <v>209</v>
      </c>
      <c r="BM226" s="241" t="s">
        <v>783</v>
      </c>
    </row>
    <row r="227" s="2" customFormat="1" ht="33" customHeight="1">
      <c r="A227" s="39"/>
      <c r="B227" s="40"/>
      <c r="C227" s="229" t="s">
        <v>338</v>
      </c>
      <c r="D227" s="229" t="s">
        <v>205</v>
      </c>
      <c r="E227" s="230" t="s">
        <v>575</v>
      </c>
      <c r="F227" s="231" t="s">
        <v>576</v>
      </c>
      <c r="G227" s="232" t="s">
        <v>241</v>
      </c>
      <c r="H227" s="233">
        <v>3.3210000000000002</v>
      </c>
      <c r="I227" s="234"/>
      <c r="J227" s="235">
        <f>ROUND(I227*H227,2)</f>
        <v>0</v>
      </c>
      <c r="K227" s="236"/>
      <c r="L227" s="45"/>
      <c r="M227" s="237" t="s">
        <v>1</v>
      </c>
      <c r="N227" s="238" t="s">
        <v>41</v>
      </c>
      <c r="O227" s="92"/>
      <c r="P227" s="239">
        <f>O227*H227</f>
        <v>0</v>
      </c>
      <c r="Q227" s="239">
        <v>0</v>
      </c>
      <c r="R227" s="239">
        <f>Q227*H227</f>
        <v>0</v>
      </c>
      <c r="S227" s="239">
        <v>0</v>
      </c>
      <c r="T227" s="24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1" t="s">
        <v>209</v>
      </c>
      <c r="AT227" s="241" t="s">
        <v>205</v>
      </c>
      <c r="AU227" s="241" t="s">
        <v>85</v>
      </c>
      <c r="AY227" s="18" t="s">
        <v>203</v>
      </c>
      <c r="BE227" s="242">
        <f>IF(N227="základní",J227,0)</f>
        <v>0</v>
      </c>
      <c r="BF227" s="242">
        <f>IF(N227="snížená",J227,0)</f>
        <v>0</v>
      </c>
      <c r="BG227" s="242">
        <f>IF(N227="zákl. přenesená",J227,0)</f>
        <v>0</v>
      </c>
      <c r="BH227" s="242">
        <f>IF(N227="sníž. přenesená",J227,0)</f>
        <v>0</v>
      </c>
      <c r="BI227" s="242">
        <f>IF(N227="nulová",J227,0)</f>
        <v>0</v>
      </c>
      <c r="BJ227" s="18" t="s">
        <v>83</v>
      </c>
      <c r="BK227" s="242">
        <f>ROUND(I227*H227,2)</f>
        <v>0</v>
      </c>
      <c r="BL227" s="18" t="s">
        <v>209</v>
      </c>
      <c r="BM227" s="241" t="s">
        <v>794</v>
      </c>
    </row>
    <row r="228" s="2" customFormat="1" ht="24.15" customHeight="1">
      <c r="A228" s="39"/>
      <c r="B228" s="40"/>
      <c r="C228" s="229" t="s">
        <v>343</v>
      </c>
      <c r="D228" s="229" t="s">
        <v>205</v>
      </c>
      <c r="E228" s="230" t="s">
        <v>579</v>
      </c>
      <c r="F228" s="231" t="s">
        <v>580</v>
      </c>
      <c r="G228" s="232" t="s">
        <v>241</v>
      </c>
      <c r="H228" s="233">
        <v>3.3210000000000002</v>
      </c>
      <c r="I228" s="234"/>
      <c r="J228" s="235">
        <f>ROUND(I228*H228,2)</f>
        <v>0</v>
      </c>
      <c r="K228" s="236"/>
      <c r="L228" s="45"/>
      <c r="M228" s="237" t="s">
        <v>1</v>
      </c>
      <c r="N228" s="238" t="s">
        <v>41</v>
      </c>
      <c r="O228" s="92"/>
      <c r="P228" s="239">
        <f>O228*H228</f>
        <v>0</v>
      </c>
      <c r="Q228" s="239">
        <v>0</v>
      </c>
      <c r="R228" s="239">
        <f>Q228*H228</f>
        <v>0</v>
      </c>
      <c r="S228" s="239">
        <v>0</v>
      </c>
      <c r="T228" s="240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41" t="s">
        <v>209</v>
      </c>
      <c r="AT228" s="241" t="s">
        <v>205</v>
      </c>
      <c r="AU228" s="241" t="s">
        <v>85</v>
      </c>
      <c r="AY228" s="18" t="s">
        <v>203</v>
      </c>
      <c r="BE228" s="242">
        <f>IF(N228="základní",J228,0)</f>
        <v>0</v>
      </c>
      <c r="BF228" s="242">
        <f>IF(N228="snížená",J228,0)</f>
        <v>0</v>
      </c>
      <c r="BG228" s="242">
        <f>IF(N228="zákl. přenesená",J228,0)</f>
        <v>0</v>
      </c>
      <c r="BH228" s="242">
        <f>IF(N228="sníž. přenesená",J228,0)</f>
        <v>0</v>
      </c>
      <c r="BI228" s="242">
        <f>IF(N228="nulová",J228,0)</f>
        <v>0</v>
      </c>
      <c r="BJ228" s="18" t="s">
        <v>83</v>
      </c>
      <c r="BK228" s="242">
        <f>ROUND(I228*H228,2)</f>
        <v>0</v>
      </c>
      <c r="BL228" s="18" t="s">
        <v>209</v>
      </c>
      <c r="BM228" s="241" t="s">
        <v>804</v>
      </c>
    </row>
    <row r="229" s="2" customFormat="1" ht="24.15" customHeight="1">
      <c r="A229" s="39"/>
      <c r="B229" s="40"/>
      <c r="C229" s="229" t="s">
        <v>210</v>
      </c>
      <c r="D229" s="229" t="s">
        <v>205</v>
      </c>
      <c r="E229" s="230" t="s">
        <v>582</v>
      </c>
      <c r="F229" s="231" t="s">
        <v>583</v>
      </c>
      <c r="G229" s="232" t="s">
        <v>241</v>
      </c>
      <c r="H229" s="233">
        <v>66.420000000000002</v>
      </c>
      <c r="I229" s="234"/>
      <c r="J229" s="235">
        <f>ROUND(I229*H229,2)</f>
        <v>0</v>
      </c>
      <c r="K229" s="236"/>
      <c r="L229" s="45"/>
      <c r="M229" s="237" t="s">
        <v>1</v>
      </c>
      <c r="N229" s="238" t="s">
        <v>41</v>
      </c>
      <c r="O229" s="92"/>
      <c r="P229" s="239">
        <f>O229*H229</f>
        <v>0</v>
      </c>
      <c r="Q229" s="239">
        <v>0</v>
      </c>
      <c r="R229" s="239">
        <f>Q229*H229</f>
        <v>0</v>
      </c>
      <c r="S229" s="239">
        <v>0</v>
      </c>
      <c r="T229" s="240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1" t="s">
        <v>209</v>
      </c>
      <c r="AT229" s="241" t="s">
        <v>205</v>
      </c>
      <c r="AU229" s="241" t="s">
        <v>85</v>
      </c>
      <c r="AY229" s="18" t="s">
        <v>203</v>
      </c>
      <c r="BE229" s="242">
        <f>IF(N229="základní",J229,0)</f>
        <v>0</v>
      </c>
      <c r="BF229" s="242">
        <f>IF(N229="snížená",J229,0)</f>
        <v>0</v>
      </c>
      <c r="BG229" s="242">
        <f>IF(N229="zákl. přenesená",J229,0)</f>
        <v>0</v>
      </c>
      <c r="BH229" s="242">
        <f>IF(N229="sníž. přenesená",J229,0)</f>
        <v>0</v>
      </c>
      <c r="BI229" s="242">
        <f>IF(N229="nulová",J229,0)</f>
        <v>0</v>
      </c>
      <c r="BJ229" s="18" t="s">
        <v>83</v>
      </c>
      <c r="BK229" s="242">
        <f>ROUND(I229*H229,2)</f>
        <v>0</v>
      </c>
      <c r="BL229" s="18" t="s">
        <v>209</v>
      </c>
      <c r="BM229" s="241" t="s">
        <v>332</v>
      </c>
    </row>
    <row r="230" s="14" customFormat="1">
      <c r="A230" s="14"/>
      <c r="B230" s="254"/>
      <c r="C230" s="255"/>
      <c r="D230" s="245" t="s">
        <v>243</v>
      </c>
      <c r="E230" s="256" t="s">
        <v>1</v>
      </c>
      <c r="F230" s="257" t="s">
        <v>3559</v>
      </c>
      <c r="G230" s="255"/>
      <c r="H230" s="258">
        <v>66.420000000000002</v>
      </c>
      <c r="I230" s="259"/>
      <c r="J230" s="255"/>
      <c r="K230" s="255"/>
      <c r="L230" s="260"/>
      <c r="M230" s="261"/>
      <c r="N230" s="262"/>
      <c r="O230" s="262"/>
      <c r="P230" s="262"/>
      <c r="Q230" s="262"/>
      <c r="R230" s="262"/>
      <c r="S230" s="262"/>
      <c r="T230" s="263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4" t="s">
        <v>243</v>
      </c>
      <c r="AU230" s="264" t="s">
        <v>85</v>
      </c>
      <c r="AV230" s="14" t="s">
        <v>85</v>
      </c>
      <c r="AW230" s="14" t="s">
        <v>32</v>
      </c>
      <c r="AX230" s="14" t="s">
        <v>76</v>
      </c>
      <c r="AY230" s="264" t="s">
        <v>203</v>
      </c>
    </row>
    <row r="231" s="15" customFormat="1">
      <c r="A231" s="15"/>
      <c r="B231" s="265"/>
      <c r="C231" s="266"/>
      <c r="D231" s="245" t="s">
        <v>243</v>
      </c>
      <c r="E231" s="267" t="s">
        <v>1</v>
      </c>
      <c r="F231" s="268" t="s">
        <v>247</v>
      </c>
      <c r="G231" s="266"/>
      <c r="H231" s="269">
        <v>66.420000000000002</v>
      </c>
      <c r="I231" s="270"/>
      <c r="J231" s="266"/>
      <c r="K231" s="266"/>
      <c r="L231" s="271"/>
      <c r="M231" s="272"/>
      <c r="N231" s="273"/>
      <c r="O231" s="273"/>
      <c r="P231" s="273"/>
      <c r="Q231" s="273"/>
      <c r="R231" s="273"/>
      <c r="S231" s="273"/>
      <c r="T231" s="274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75" t="s">
        <v>243</v>
      </c>
      <c r="AU231" s="275" t="s">
        <v>85</v>
      </c>
      <c r="AV231" s="15" t="s">
        <v>209</v>
      </c>
      <c r="AW231" s="15" t="s">
        <v>32</v>
      </c>
      <c r="AX231" s="15" t="s">
        <v>83</v>
      </c>
      <c r="AY231" s="275" t="s">
        <v>203</v>
      </c>
    </row>
    <row r="232" s="2" customFormat="1" ht="21.75" customHeight="1">
      <c r="A232" s="39"/>
      <c r="B232" s="40"/>
      <c r="C232" s="229" t="s">
        <v>360</v>
      </c>
      <c r="D232" s="229" t="s">
        <v>205</v>
      </c>
      <c r="E232" s="230" t="s">
        <v>587</v>
      </c>
      <c r="F232" s="231" t="s">
        <v>588</v>
      </c>
      <c r="G232" s="232" t="s">
        <v>241</v>
      </c>
      <c r="H232" s="233">
        <v>3.3210000000000002</v>
      </c>
      <c r="I232" s="234"/>
      <c r="J232" s="235">
        <f>ROUND(I232*H232,2)</f>
        <v>0</v>
      </c>
      <c r="K232" s="236"/>
      <c r="L232" s="45"/>
      <c r="M232" s="237" t="s">
        <v>1</v>
      </c>
      <c r="N232" s="238" t="s">
        <v>41</v>
      </c>
      <c r="O232" s="92"/>
      <c r="P232" s="239">
        <f>O232*H232</f>
        <v>0</v>
      </c>
      <c r="Q232" s="239">
        <v>0</v>
      </c>
      <c r="R232" s="239">
        <f>Q232*H232</f>
        <v>0</v>
      </c>
      <c r="S232" s="239">
        <v>0</v>
      </c>
      <c r="T232" s="240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1" t="s">
        <v>209</v>
      </c>
      <c r="AT232" s="241" t="s">
        <v>205</v>
      </c>
      <c r="AU232" s="241" t="s">
        <v>85</v>
      </c>
      <c r="AY232" s="18" t="s">
        <v>203</v>
      </c>
      <c r="BE232" s="242">
        <f>IF(N232="základní",J232,0)</f>
        <v>0</v>
      </c>
      <c r="BF232" s="242">
        <f>IF(N232="snížená",J232,0)</f>
        <v>0</v>
      </c>
      <c r="BG232" s="242">
        <f>IF(N232="zákl. přenesená",J232,0)</f>
        <v>0</v>
      </c>
      <c r="BH232" s="242">
        <f>IF(N232="sníž. přenesená",J232,0)</f>
        <v>0</v>
      </c>
      <c r="BI232" s="242">
        <f>IF(N232="nulová",J232,0)</f>
        <v>0</v>
      </c>
      <c r="BJ232" s="18" t="s">
        <v>83</v>
      </c>
      <c r="BK232" s="242">
        <f>ROUND(I232*H232,2)</f>
        <v>0</v>
      </c>
      <c r="BL232" s="18" t="s">
        <v>209</v>
      </c>
      <c r="BM232" s="241" t="s">
        <v>337</v>
      </c>
    </row>
    <row r="233" s="12" customFormat="1" ht="22.8" customHeight="1">
      <c r="A233" s="12"/>
      <c r="B233" s="213"/>
      <c r="C233" s="214"/>
      <c r="D233" s="215" t="s">
        <v>75</v>
      </c>
      <c r="E233" s="227" t="s">
        <v>590</v>
      </c>
      <c r="F233" s="227" t="s">
        <v>591</v>
      </c>
      <c r="G233" s="214"/>
      <c r="H233" s="214"/>
      <c r="I233" s="217"/>
      <c r="J233" s="228">
        <f>BK233</f>
        <v>0</v>
      </c>
      <c r="K233" s="214"/>
      <c r="L233" s="219"/>
      <c r="M233" s="220"/>
      <c r="N233" s="221"/>
      <c r="O233" s="221"/>
      <c r="P233" s="222">
        <f>P234</f>
        <v>0</v>
      </c>
      <c r="Q233" s="221"/>
      <c r="R233" s="222">
        <f>R234</f>
        <v>0</v>
      </c>
      <c r="S233" s="221"/>
      <c r="T233" s="223">
        <f>T234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24" t="s">
        <v>83</v>
      </c>
      <c r="AT233" s="225" t="s">
        <v>75</v>
      </c>
      <c r="AU233" s="225" t="s">
        <v>83</v>
      </c>
      <c r="AY233" s="224" t="s">
        <v>203</v>
      </c>
      <c r="BK233" s="226">
        <f>BK234</f>
        <v>0</v>
      </c>
    </row>
    <row r="234" s="2" customFormat="1" ht="21.75" customHeight="1">
      <c r="A234" s="39"/>
      <c r="B234" s="40"/>
      <c r="C234" s="229" t="s">
        <v>214</v>
      </c>
      <c r="D234" s="229" t="s">
        <v>205</v>
      </c>
      <c r="E234" s="230" t="s">
        <v>592</v>
      </c>
      <c r="F234" s="231" t="s">
        <v>593</v>
      </c>
      <c r="G234" s="232" t="s">
        <v>241</v>
      </c>
      <c r="H234" s="233">
        <v>69.930000000000007</v>
      </c>
      <c r="I234" s="234"/>
      <c r="J234" s="235">
        <f>ROUND(I234*H234,2)</f>
        <v>0</v>
      </c>
      <c r="K234" s="236"/>
      <c r="L234" s="45"/>
      <c r="M234" s="237" t="s">
        <v>1</v>
      </c>
      <c r="N234" s="238" t="s">
        <v>41</v>
      </c>
      <c r="O234" s="92"/>
      <c r="P234" s="239">
        <f>O234*H234</f>
        <v>0</v>
      </c>
      <c r="Q234" s="239">
        <v>0</v>
      </c>
      <c r="R234" s="239">
        <f>Q234*H234</f>
        <v>0</v>
      </c>
      <c r="S234" s="239">
        <v>0</v>
      </c>
      <c r="T234" s="240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1" t="s">
        <v>209</v>
      </c>
      <c r="AT234" s="241" t="s">
        <v>205</v>
      </c>
      <c r="AU234" s="241" t="s">
        <v>85</v>
      </c>
      <c r="AY234" s="18" t="s">
        <v>203</v>
      </c>
      <c r="BE234" s="242">
        <f>IF(N234="základní",J234,0)</f>
        <v>0</v>
      </c>
      <c r="BF234" s="242">
        <f>IF(N234="snížená",J234,0)</f>
        <v>0</v>
      </c>
      <c r="BG234" s="242">
        <f>IF(N234="zákl. přenesená",J234,0)</f>
        <v>0</v>
      </c>
      <c r="BH234" s="242">
        <f>IF(N234="sníž. přenesená",J234,0)</f>
        <v>0</v>
      </c>
      <c r="BI234" s="242">
        <f>IF(N234="nulová",J234,0)</f>
        <v>0</v>
      </c>
      <c r="BJ234" s="18" t="s">
        <v>83</v>
      </c>
      <c r="BK234" s="242">
        <f>ROUND(I234*H234,2)</f>
        <v>0</v>
      </c>
      <c r="BL234" s="18" t="s">
        <v>209</v>
      </c>
      <c r="BM234" s="241" t="s">
        <v>1413</v>
      </c>
    </row>
    <row r="235" s="12" customFormat="1" ht="25.92" customHeight="1">
      <c r="A235" s="12"/>
      <c r="B235" s="213"/>
      <c r="C235" s="214"/>
      <c r="D235" s="215" t="s">
        <v>75</v>
      </c>
      <c r="E235" s="216" t="s">
        <v>595</v>
      </c>
      <c r="F235" s="216" t="s">
        <v>596</v>
      </c>
      <c r="G235" s="214"/>
      <c r="H235" s="214"/>
      <c r="I235" s="217"/>
      <c r="J235" s="218">
        <f>BK235</f>
        <v>0</v>
      </c>
      <c r="K235" s="214"/>
      <c r="L235" s="219"/>
      <c r="M235" s="220"/>
      <c r="N235" s="221"/>
      <c r="O235" s="221"/>
      <c r="P235" s="222">
        <f>P236+P245</f>
        <v>0</v>
      </c>
      <c r="Q235" s="221"/>
      <c r="R235" s="222">
        <f>R236+R245</f>
        <v>0.0041250000000000002</v>
      </c>
      <c r="S235" s="221"/>
      <c r="T235" s="223">
        <f>T236+T245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24" t="s">
        <v>85</v>
      </c>
      <c r="AT235" s="225" t="s">
        <v>75</v>
      </c>
      <c r="AU235" s="225" t="s">
        <v>76</v>
      </c>
      <c r="AY235" s="224" t="s">
        <v>203</v>
      </c>
      <c r="BK235" s="226">
        <f>BK236+BK245</f>
        <v>0</v>
      </c>
    </row>
    <row r="236" s="12" customFormat="1" ht="22.8" customHeight="1">
      <c r="A236" s="12"/>
      <c r="B236" s="213"/>
      <c r="C236" s="214"/>
      <c r="D236" s="215" t="s">
        <v>75</v>
      </c>
      <c r="E236" s="227" t="s">
        <v>955</v>
      </c>
      <c r="F236" s="227" t="s">
        <v>956</v>
      </c>
      <c r="G236" s="214"/>
      <c r="H236" s="214"/>
      <c r="I236" s="217"/>
      <c r="J236" s="228">
        <f>BK236</f>
        <v>0</v>
      </c>
      <c r="K236" s="214"/>
      <c r="L236" s="219"/>
      <c r="M236" s="220"/>
      <c r="N236" s="221"/>
      <c r="O236" s="221"/>
      <c r="P236" s="222">
        <f>SUM(P237:P244)</f>
        <v>0</v>
      </c>
      <c r="Q236" s="221"/>
      <c r="R236" s="222">
        <f>SUM(R237:R244)</f>
        <v>0</v>
      </c>
      <c r="S236" s="221"/>
      <c r="T236" s="223">
        <f>SUM(T237:T244)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24" t="s">
        <v>85</v>
      </c>
      <c r="AT236" s="225" t="s">
        <v>75</v>
      </c>
      <c r="AU236" s="225" t="s">
        <v>83</v>
      </c>
      <c r="AY236" s="224" t="s">
        <v>203</v>
      </c>
      <c r="BK236" s="226">
        <f>SUM(BK237:BK244)</f>
        <v>0</v>
      </c>
    </row>
    <row r="237" s="2" customFormat="1" ht="21.75" customHeight="1">
      <c r="A237" s="39"/>
      <c r="B237" s="40"/>
      <c r="C237" s="229" t="s">
        <v>374</v>
      </c>
      <c r="D237" s="229" t="s">
        <v>205</v>
      </c>
      <c r="E237" s="230" t="s">
        <v>1414</v>
      </c>
      <c r="F237" s="231" t="s">
        <v>959</v>
      </c>
      <c r="G237" s="232" t="s">
        <v>960</v>
      </c>
      <c r="H237" s="233">
        <v>4025</v>
      </c>
      <c r="I237" s="234"/>
      <c r="J237" s="235">
        <f>ROUND(I237*H237,2)</f>
        <v>0</v>
      </c>
      <c r="K237" s="236"/>
      <c r="L237" s="45"/>
      <c r="M237" s="237" t="s">
        <v>1</v>
      </c>
      <c r="N237" s="238" t="s">
        <v>41</v>
      </c>
      <c r="O237" s="92"/>
      <c r="P237" s="239">
        <f>O237*H237</f>
        <v>0</v>
      </c>
      <c r="Q237" s="239">
        <v>0</v>
      </c>
      <c r="R237" s="239">
        <f>Q237*H237</f>
        <v>0</v>
      </c>
      <c r="S237" s="239">
        <v>0</v>
      </c>
      <c r="T237" s="240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41" t="s">
        <v>277</v>
      </c>
      <c r="AT237" s="241" t="s">
        <v>205</v>
      </c>
      <c r="AU237" s="241" t="s">
        <v>85</v>
      </c>
      <c r="AY237" s="18" t="s">
        <v>203</v>
      </c>
      <c r="BE237" s="242">
        <f>IF(N237="základní",J237,0)</f>
        <v>0</v>
      </c>
      <c r="BF237" s="242">
        <f>IF(N237="snížená",J237,0)</f>
        <v>0</v>
      </c>
      <c r="BG237" s="242">
        <f>IF(N237="zákl. přenesená",J237,0)</f>
        <v>0</v>
      </c>
      <c r="BH237" s="242">
        <f>IF(N237="sníž. přenesená",J237,0)</f>
        <v>0</v>
      </c>
      <c r="BI237" s="242">
        <f>IF(N237="nulová",J237,0)</f>
        <v>0</v>
      </c>
      <c r="BJ237" s="18" t="s">
        <v>83</v>
      </c>
      <c r="BK237" s="242">
        <f>ROUND(I237*H237,2)</f>
        <v>0</v>
      </c>
      <c r="BL237" s="18" t="s">
        <v>277</v>
      </c>
      <c r="BM237" s="241" t="s">
        <v>825</v>
      </c>
    </row>
    <row r="238" s="2" customFormat="1">
      <c r="A238" s="39"/>
      <c r="B238" s="40"/>
      <c r="C238" s="41"/>
      <c r="D238" s="245" t="s">
        <v>474</v>
      </c>
      <c r="E238" s="41"/>
      <c r="F238" s="276" t="s">
        <v>1415</v>
      </c>
      <c r="G238" s="41"/>
      <c r="H238" s="41"/>
      <c r="I238" s="277"/>
      <c r="J238" s="41"/>
      <c r="K238" s="41"/>
      <c r="L238" s="45"/>
      <c r="M238" s="278"/>
      <c r="N238" s="279"/>
      <c r="O238" s="92"/>
      <c r="P238" s="92"/>
      <c r="Q238" s="92"/>
      <c r="R238" s="92"/>
      <c r="S238" s="92"/>
      <c r="T238" s="93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474</v>
      </c>
      <c r="AU238" s="18" t="s">
        <v>85</v>
      </c>
    </row>
    <row r="239" s="13" customFormat="1">
      <c r="A239" s="13"/>
      <c r="B239" s="243"/>
      <c r="C239" s="244"/>
      <c r="D239" s="245" t="s">
        <v>243</v>
      </c>
      <c r="E239" s="246" t="s">
        <v>1</v>
      </c>
      <c r="F239" s="247" t="s">
        <v>652</v>
      </c>
      <c r="G239" s="244"/>
      <c r="H239" s="246" t="s">
        <v>1</v>
      </c>
      <c r="I239" s="248"/>
      <c r="J239" s="244"/>
      <c r="K239" s="244"/>
      <c r="L239" s="249"/>
      <c r="M239" s="250"/>
      <c r="N239" s="251"/>
      <c r="O239" s="251"/>
      <c r="P239" s="251"/>
      <c r="Q239" s="251"/>
      <c r="R239" s="251"/>
      <c r="S239" s="251"/>
      <c r="T239" s="25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3" t="s">
        <v>243</v>
      </c>
      <c r="AU239" s="253" t="s">
        <v>85</v>
      </c>
      <c r="AV239" s="13" t="s">
        <v>83</v>
      </c>
      <c r="AW239" s="13" t="s">
        <v>32</v>
      </c>
      <c r="AX239" s="13" t="s">
        <v>76</v>
      </c>
      <c r="AY239" s="253" t="s">
        <v>203</v>
      </c>
    </row>
    <row r="240" s="14" customFormat="1">
      <c r="A240" s="14"/>
      <c r="B240" s="254"/>
      <c r="C240" s="255"/>
      <c r="D240" s="245" t="s">
        <v>243</v>
      </c>
      <c r="E240" s="256" t="s">
        <v>1</v>
      </c>
      <c r="F240" s="257" t="s">
        <v>3560</v>
      </c>
      <c r="G240" s="255"/>
      <c r="H240" s="258">
        <v>3500</v>
      </c>
      <c r="I240" s="259"/>
      <c r="J240" s="255"/>
      <c r="K240" s="255"/>
      <c r="L240" s="260"/>
      <c r="M240" s="261"/>
      <c r="N240" s="262"/>
      <c r="O240" s="262"/>
      <c r="P240" s="262"/>
      <c r="Q240" s="262"/>
      <c r="R240" s="262"/>
      <c r="S240" s="262"/>
      <c r="T240" s="26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4" t="s">
        <v>243</v>
      </c>
      <c r="AU240" s="264" t="s">
        <v>85</v>
      </c>
      <c r="AV240" s="14" t="s">
        <v>85</v>
      </c>
      <c r="AW240" s="14" t="s">
        <v>32</v>
      </c>
      <c r="AX240" s="14" t="s">
        <v>76</v>
      </c>
      <c r="AY240" s="264" t="s">
        <v>203</v>
      </c>
    </row>
    <row r="241" s="16" customFormat="1">
      <c r="A241" s="16"/>
      <c r="B241" s="292"/>
      <c r="C241" s="293"/>
      <c r="D241" s="245" t="s">
        <v>243</v>
      </c>
      <c r="E241" s="294" t="s">
        <v>1</v>
      </c>
      <c r="F241" s="295" t="s">
        <v>669</v>
      </c>
      <c r="G241" s="293"/>
      <c r="H241" s="296">
        <v>3500</v>
      </c>
      <c r="I241" s="297"/>
      <c r="J241" s="293"/>
      <c r="K241" s="293"/>
      <c r="L241" s="298"/>
      <c r="M241" s="299"/>
      <c r="N241" s="300"/>
      <c r="O241" s="300"/>
      <c r="P241" s="300"/>
      <c r="Q241" s="300"/>
      <c r="R241" s="300"/>
      <c r="S241" s="300"/>
      <c r="T241" s="301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T241" s="302" t="s">
        <v>243</v>
      </c>
      <c r="AU241" s="302" t="s">
        <v>85</v>
      </c>
      <c r="AV241" s="16" t="s">
        <v>108</v>
      </c>
      <c r="AW241" s="16" t="s">
        <v>32</v>
      </c>
      <c r="AX241" s="16" t="s">
        <v>76</v>
      </c>
      <c r="AY241" s="302" t="s">
        <v>203</v>
      </c>
    </row>
    <row r="242" s="14" customFormat="1">
      <c r="A242" s="14"/>
      <c r="B242" s="254"/>
      <c r="C242" s="255"/>
      <c r="D242" s="245" t="s">
        <v>243</v>
      </c>
      <c r="E242" s="256" t="s">
        <v>1</v>
      </c>
      <c r="F242" s="257" t="s">
        <v>3561</v>
      </c>
      <c r="G242" s="255"/>
      <c r="H242" s="258">
        <v>525</v>
      </c>
      <c r="I242" s="259"/>
      <c r="J242" s="255"/>
      <c r="K242" s="255"/>
      <c r="L242" s="260"/>
      <c r="M242" s="261"/>
      <c r="N242" s="262"/>
      <c r="O242" s="262"/>
      <c r="P242" s="262"/>
      <c r="Q242" s="262"/>
      <c r="R242" s="262"/>
      <c r="S242" s="262"/>
      <c r="T242" s="26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4" t="s">
        <v>243</v>
      </c>
      <c r="AU242" s="264" t="s">
        <v>85</v>
      </c>
      <c r="AV242" s="14" t="s">
        <v>85</v>
      </c>
      <c r="AW242" s="14" t="s">
        <v>32</v>
      </c>
      <c r="AX242" s="14" t="s">
        <v>76</v>
      </c>
      <c r="AY242" s="264" t="s">
        <v>203</v>
      </c>
    </row>
    <row r="243" s="15" customFormat="1">
      <c r="A243" s="15"/>
      <c r="B243" s="265"/>
      <c r="C243" s="266"/>
      <c r="D243" s="245" t="s">
        <v>243</v>
      </c>
      <c r="E243" s="267" t="s">
        <v>1</v>
      </c>
      <c r="F243" s="268" t="s">
        <v>247</v>
      </c>
      <c r="G243" s="266"/>
      <c r="H243" s="269">
        <v>4025</v>
      </c>
      <c r="I243" s="270"/>
      <c r="J243" s="266"/>
      <c r="K243" s="266"/>
      <c r="L243" s="271"/>
      <c r="M243" s="272"/>
      <c r="N243" s="273"/>
      <c r="O243" s="273"/>
      <c r="P243" s="273"/>
      <c r="Q243" s="273"/>
      <c r="R243" s="273"/>
      <c r="S243" s="273"/>
      <c r="T243" s="274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75" t="s">
        <v>243</v>
      </c>
      <c r="AU243" s="275" t="s">
        <v>85</v>
      </c>
      <c r="AV243" s="15" t="s">
        <v>209</v>
      </c>
      <c r="AW243" s="15" t="s">
        <v>32</v>
      </c>
      <c r="AX243" s="15" t="s">
        <v>83</v>
      </c>
      <c r="AY243" s="275" t="s">
        <v>203</v>
      </c>
    </row>
    <row r="244" s="2" customFormat="1" ht="24.15" customHeight="1">
      <c r="A244" s="39"/>
      <c r="B244" s="40"/>
      <c r="C244" s="229" t="s">
        <v>381</v>
      </c>
      <c r="D244" s="229" t="s">
        <v>205</v>
      </c>
      <c r="E244" s="230" t="s">
        <v>1085</v>
      </c>
      <c r="F244" s="231" t="s">
        <v>1086</v>
      </c>
      <c r="G244" s="232" t="s">
        <v>620</v>
      </c>
      <c r="H244" s="280"/>
      <c r="I244" s="234"/>
      <c r="J244" s="235">
        <f>ROUND(I244*H244,2)</f>
        <v>0</v>
      </c>
      <c r="K244" s="236"/>
      <c r="L244" s="45"/>
      <c r="M244" s="237" t="s">
        <v>1</v>
      </c>
      <c r="N244" s="238" t="s">
        <v>41</v>
      </c>
      <c r="O244" s="92"/>
      <c r="P244" s="239">
        <f>O244*H244</f>
        <v>0</v>
      </c>
      <c r="Q244" s="239">
        <v>0</v>
      </c>
      <c r="R244" s="239">
        <f>Q244*H244</f>
        <v>0</v>
      </c>
      <c r="S244" s="239">
        <v>0</v>
      </c>
      <c r="T244" s="240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1" t="s">
        <v>277</v>
      </c>
      <c r="AT244" s="241" t="s">
        <v>205</v>
      </c>
      <c r="AU244" s="241" t="s">
        <v>85</v>
      </c>
      <c r="AY244" s="18" t="s">
        <v>203</v>
      </c>
      <c r="BE244" s="242">
        <f>IF(N244="základní",J244,0)</f>
        <v>0</v>
      </c>
      <c r="BF244" s="242">
        <f>IF(N244="snížená",J244,0)</f>
        <v>0</v>
      </c>
      <c r="BG244" s="242">
        <f>IF(N244="zákl. přenesená",J244,0)</f>
        <v>0</v>
      </c>
      <c r="BH244" s="242">
        <f>IF(N244="sníž. přenesená",J244,0)</f>
        <v>0</v>
      </c>
      <c r="BI244" s="242">
        <f>IF(N244="nulová",J244,0)</f>
        <v>0</v>
      </c>
      <c r="BJ244" s="18" t="s">
        <v>83</v>
      </c>
      <c r="BK244" s="242">
        <f>ROUND(I244*H244,2)</f>
        <v>0</v>
      </c>
      <c r="BL244" s="18" t="s">
        <v>277</v>
      </c>
      <c r="BM244" s="241" t="s">
        <v>841</v>
      </c>
    </row>
    <row r="245" s="12" customFormat="1" ht="22.8" customHeight="1">
      <c r="A245" s="12"/>
      <c r="B245" s="213"/>
      <c r="C245" s="214"/>
      <c r="D245" s="215" t="s">
        <v>75</v>
      </c>
      <c r="E245" s="227" t="s">
        <v>1252</v>
      </c>
      <c r="F245" s="227" t="s">
        <v>1253</v>
      </c>
      <c r="G245" s="214"/>
      <c r="H245" s="214"/>
      <c r="I245" s="217"/>
      <c r="J245" s="228">
        <f>BK245</f>
        <v>0</v>
      </c>
      <c r="K245" s="214"/>
      <c r="L245" s="219"/>
      <c r="M245" s="220"/>
      <c r="N245" s="221"/>
      <c r="O245" s="221"/>
      <c r="P245" s="222">
        <f>SUM(P246:P248)</f>
        <v>0</v>
      </c>
      <c r="Q245" s="221"/>
      <c r="R245" s="222">
        <f>SUM(R246:R248)</f>
        <v>0.0041250000000000002</v>
      </c>
      <c r="S245" s="221"/>
      <c r="T245" s="223">
        <f>SUM(T246:T248)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24" t="s">
        <v>85</v>
      </c>
      <c r="AT245" s="225" t="s">
        <v>75</v>
      </c>
      <c r="AU245" s="225" t="s">
        <v>83</v>
      </c>
      <c r="AY245" s="224" t="s">
        <v>203</v>
      </c>
      <c r="BK245" s="226">
        <f>SUM(BK246:BK248)</f>
        <v>0</v>
      </c>
    </row>
    <row r="246" s="2" customFormat="1" ht="16.5" customHeight="1">
      <c r="A246" s="39"/>
      <c r="B246" s="40"/>
      <c r="C246" s="229" t="s">
        <v>386</v>
      </c>
      <c r="D246" s="229" t="s">
        <v>205</v>
      </c>
      <c r="E246" s="230" t="s">
        <v>1308</v>
      </c>
      <c r="F246" s="231" t="s">
        <v>1309</v>
      </c>
      <c r="G246" s="232" t="s">
        <v>213</v>
      </c>
      <c r="H246" s="233">
        <v>16.5</v>
      </c>
      <c r="I246" s="234"/>
      <c r="J246" s="235">
        <f>ROUND(I246*H246,2)</f>
        <v>0</v>
      </c>
      <c r="K246" s="236"/>
      <c r="L246" s="45"/>
      <c r="M246" s="237" t="s">
        <v>1</v>
      </c>
      <c r="N246" s="238" t="s">
        <v>41</v>
      </c>
      <c r="O246" s="92"/>
      <c r="P246" s="239">
        <f>O246*H246</f>
        <v>0</v>
      </c>
      <c r="Q246" s="239">
        <v>0.00025000000000000001</v>
      </c>
      <c r="R246" s="239">
        <f>Q246*H246</f>
        <v>0.0041250000000000002</v>
      </c>
      <c r="S246" s="239">
        <v>0</v>
      </c>
      <c r="T246" s="240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1" t="s">
        <v>277</v>
      </c>
      <c r="AT246" s="241" t="s">
        <v>205</v>
      </c>
      <c r="AU246" s="241" t="s">
        <v>85</v>
      </c>
      <c r="AY246" s="18" t="s">
        <v>203</v>
      </c>
      <c r="BE246" s="242">
        <f>IF(N246="základní",J246,0)</f>
        <v>0</v>
      </c>
      <c r="BF246" s="242">
        <f>IF(N246="snížená",J246,0)</f>
        <v>0</v>
      </c>
      <c r="BG246" s="242">
        <f>IF(N246="zákl. přenesená",J246,0)</f>
        <v>0</v>
      </c>
      <c r="BH246" s="242">
        <f>IF(N246="sníž. přenesená",J246,0)</f>
        <v>0</v>
      </c>
      <c r="BI246" s="242">
        <f>IF(N246="nulová",J246,0)</f>
        <v>0</v>
      </c>
      <c r="BJ246" s="18" t="s">
        <v>83</v>
      </c>
      <c r="BK246" s="242">
        <f>ROUND(I246*H246,2)</f>
        <v>0</v>
      </c>
      <c r="BL246" s="18" t="s">
        <v>277</v>
      </c>
      <c r="BM246" s="241" t="s">
        <v>850</v>
      </c>
    </row>
    <row r="247" s="14" customFormat="1">
      <c r="A247" s="14"/>
      <c r="B247" s="254"/>
      <c r="C247" s="255"/>
      <c r="D247" s="245" t="s">
        <v>243</v>
      </c>
      <c r="E247" s="256" t="s">
        <v>1</v>
      </c>
      <c r="F247" s="257" t="s">
        <v>3562</v>
      </c>
      <c r="G247" s="255"/>
      <c r="H247" s="258">
        <v>16.5</v>
      </c>
      <c r="I247" s="259"/>
      <c r="J247" s="255"/>
      <c r="K247" s="255"/>
      <c r="L247" s="260"/>
      <c r="M247" s="261"/>
      <c r="N247" s="262"/>
      <c r="O247" s="262"/>
      <c r="P247" s="262"/>
      <c r="Q247" s="262"/>
      <c r="R247" s="262"/>
      <c r="S247" s="262"/>
      <c r="T247" s="26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4" t="s">
        <v>243</v>
      </c>
      <c r="AU247" s="264" t="s">
        <v>85</v>
      </c>
      <c r="AV247" s="14" t="s">
        <v>85</v>
      </c>
      <c r="AW247" s="14" t="s">
        <v>32</v>
      </c>
      <c r="AX247" s="14" t="s">
        <v>76</v>
      </c>
      <c r="AY247" s="264" t="s">
        <v>203</v>
      </c>
    </row>
    <row r="248" s="15" customFormat="1">
      <c r="A248" s="15"/>
      <c r="B248" s="265"/>
      <c r="C248" s="266"/>
      <c r="D248" s="245" t="s">
        <v>243</v>
      </c>
      <c r="E248" s="267" t="s">
        <v>1</v>
      </c>
      <c r="F248" s="268" t="s">
        <v>247</v>
      </c>
      <c r="G248" s="266"/>
      <c r="H248" s="269">
        <v>16.5</v>
      </c>
      <c r="I248" s="270"/>
      <c r="J248" s="266"/>
      <c r="K248" s="266"/>
      <c r="L248" s="271"/>
      <c r="M248" s="272"/>
      <c r="N248" s="273"/>
      <c r="O248" s="273"/>
      <c r="P248" s="273"/>
      <c r="Q248" s="273"/>
      <c r="R248" s="273"/>
      <c r="S248" s="273"/>
      <c r="T248" s="274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75" t="s">
        <v>243</v>
      </c>
      <c r="AU248" s="275" t="s">
        <v>85</v>
      </c>
      <c r="AV248" s="15" t="s">
        <v>209</v>
      </c>
      <c r="AW248" s="15" t="s">
        <v>32</v>
      </c>
      <c r="AX248" s="15" t="s">
        <v>83</v>
      </c>
      <c r="AY248" s="275" t="s">
        <v>203</v>
      </c>
    </row>
    <row r="249" s="12" customFormat="1" ht="25.92" customHeight="1">
      <c r="A249" s="12"/>
      <c r="B249" s="213"/>
      <c r="C249" s="214"/>
      <c r="D249" s="215" t="s">
        <v>75</v>
      </c>
      <c r="E249" s="216" t="s">
        <v>643</v>
      </c>
      <c r="F249" s="216" t="s">
        <v>3409</v>
      </c>
      <c r="G249" s="214"/>
      <c r="H249" s="214"/>
      <c r="I249" s="217"/>
      <c r="J249" s="218">
        <f>BK249</f>
        <v>0</v>
      </c>
      <c r="K249" s="214"/>
      <c r="L249" s="219"/>
      <c r="M249" s="220"/>
      <c r="N249" s="221"/>
      <c r="O249" s="221"/>
      <c r="P249" s="222">
        <f>P250</f>
        <v>0</v>
      </c>
      <c r="Q249" s="221"/>
      <c r="R249" s="222">
        <f>R250</f>
        <v>0</v>
      </c>
      <c r="S249" s="221"/>
      <c r="T249" s="223">
        <f>T250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24" t="s">
        <v>108</v>
      </c>
      <c r="AT249" s="225" t="s">
        <v>75</v>
      </c>
      <c r="AU249" s="225" t="s">
        <v>76</v>
      </c>
      <c r="AY249" s="224" t="s">
        <v>203</v>
      </c>
      <c r="BK249" s="226">
        <f>BK250</f>
        <v>0</v>
      </c>
    </row>
    <row r="250" s="12" customFormat="1" ht="22.8" customHeight="1">
      <c r="A250" s="12"/>
      <c r="B250" s="213"/>
      <c r="C250" s="214"/>
      <c r="D250" s="215" t="s">
        <v>75</v>
      </c>
      <c r="E250" s="227" t="s">
        <v>3563</v>
      </c>
      <c r="F250" s="227" t="s">
        <v>3564</v>
      </c>
      <c r="G250" s="214"/>
      <c r="H250" s="214"/>
      <c r="I250" s="217"/>
      <c r="J250" s="228">
        <f>BK250</f>
        <v>0</v>
      </c>
      <c r="K250" s="214"/>
      <c r="L250" s="219"/>
      <c r="M250" s="220"/>
      <c r="N250" s="221"/>
      <c r="O250" s="221"/>
      <c r="P250" s="222">
        <f>P251</f>
        <v>0</v>
      </c>
      <c r="Q250" s="221"/>
      <c r="R250" s="222">
        <f>R251</f>
        <v>0</v>
      </c>
      <c r="S250" s="221"/>
      <c r="T250" s="223">
        <f>T251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24" t="s">
        <v>108</v>
      </c>
      <c r="AT250" s="225" t="s">
        <v>75</v>
      </c>
      <c r="AU250" s="225" t="s">
        <v>83</v>
      </c>
      <c r="AY250" s="224" t="s">
        <v>203</v>
      </c>
      <c r="BK250" s="226">
        <f>BK251</f>
        <v>0</v>
      </c>
    </row>
    <row r="251" s="2" customFormat="1" ht="16.5" customHeight="1">
      <c r="A251" s="39"/>
      <c r="B251" s="40"/>
      <c r="C251" s="229" t="s">
        <v>217</v>
      </c>
      <c r="D251" s="229" t="s">
        <v>205</v>
      </c>
      <c r="E251" s="230" t="s">
        <v>3565</v>
      </c>
      <c r="F251" s="231" t="s">
        <v>3566</v>
      </c>
      <c r="G251" s="232" t="s">
        <v>208</v>
      </c>
      <c r="H251" s="233">
        <v>2.786</v>
      </c>
      <c r="I251" s="234"/>
      <c r="J251" s="235">
        <f>ROUND(I251*H251,2)</f>
        <v>0</v>
      </c>
      <c r="K251" s="236"/>
      <c r="L251" s="45"/>
      <c r="M251" s="306" t="s">
        <v>1</v>
      </c>
      <c r="N251" s="307" t="s">
        <v>41</v>
      </c>
      <c r="O251" s="308"/>
      <c r="P251" s="309">
        <f>O251*H251</f>
        <v>0</v>
      </c>
      <c r="Q251" s="309">
        <v>0</v>
      </c>
      <c r="R251" s="309">
        <f>Q251*H251</f>
        <v>0</v>
      </c>
      <c r="S251" s="309">
        <v>0</v>
      </c>
      <c r="T251" s="310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1" t="s">
        <v>536</v>
      </c>
      <c r="AT251" s="241" t="s">
        <v>205</v>
      </c>
      <c r="AU251" s="241" t="s">
        <v>85</v>
      </c>
      <c r="AY251" s="18" t="s">
        <v>203</v>
      </c>
      <c r="BE251" s="242">
        <f>IF(N251="základní",J251,0)</f>
        <v>0</v>
      </c>
      <c r="BF251" s="242">
        <f>IF(N251="snížená",J251,0)</f>
        <v>0</v>
      </c>
      <c r="BG251" s="242">
        <f>IF(N251="zákl. přenesená",J251,0)</f>
        <v>0</v>
      </c>
      <c r="BH251" s="242">
        <f>IF(N251="sníž. přenesená",J251,0)</f>
        <v>0</v>
      </c>
      <c r="BI251" s="242">
        <f>IF(N251="nulová",J251,0)</f>
        <v>0</v>
      </c>
      <c r="BJ251" s="18" t="s">
        <v>83</v>
      </c>
      <c r="BK251" s="242">
        <f>ROUND(I251*H251,2)</f>
        <v>0</v>
      </c>
      <c r="BL251" s="18" t="s">
        <v>536</v>
      </c>
      <c r="BM251" s="241" t="s">
        <v>858</v>
      </c>
    </row>
    <row r="252" s="2" customFormat="1" ht="6.96" customHeight="1">
      <c r="A252" s="39"/>
      <c r="B252" s="67"/>
      <c r="C252" s="68"/>
      <c r="D252" s="68"/>
      <c r="E252" s="68"/>
      <c r="F252" s="68"/>
      <c r="G252" s="68"/>
      <c r="H252" s="68"/>
      <c r="I252" s="68"/>
      <c r="J252" s="68"/>
      <c r="K252" s="68"/>
      <c r="L252" s="45"/>
      <c r="M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</row>
  </sheetData>
  <sheetProtection sheet="1" autoFilter="0" formatColumns="0" formatRows="0" objects="1" scenarios="1" spinCount="100000" saltValue="A6LUgkboZf8PhQEqGw3yhW8BxCWP0NnYiPuTpRtZh6RtZTvliEIMke5ICTdX8SiLdE+2jLm99tsinHanc9YMqw==" hashValue="2vUnI3Ymz2AacIdiVpvYqWTvKyMEL9IVgA3DiG0AOGjTVldkBBW8A49YLw9KdzcUzodjRtDk1jye4NWuPol3gg==" algorithmName="SHA-512" password="99DC"/>
  <autoFilter ref="C132:K25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1:H121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141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157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Objekty OU, část D a DM</v>
      </c>
      <c r="F7" s="152"/>
      <c r="G7" s="152"/>
      <c r="H7" s="152"/>
      <c r="L7" s="21"/>
    </row>
    <row r="8" s="1" customFormat="1" ht="12" customHeight="1">
      <c r="B8" s="21"/>
      <c r="D8" s="152" t="s">
        <v>158</v>
      </c>
      <c r="L8" s="21"/>
    </row>
    <row r="9" s="2" customFormat="1" ht="16.5" customHeight="1">
      <c r="A9" s="39"/>
      <c r="B9" s="45"/>
      <c r="C9" s="39"/>
      <c r="D9" s="39"/>
      <c r="E9" s="153" t="s">
        <v>2591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160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4" t="s">
        <v>3567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31. 8. 2018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31</v>
      </c>
      <c r="F23" s="39"/>
      <c r="G23" s="39"/>
      <c r="H23" s="39"/>
      <c r="I23" s="152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33</v>
      </c>
      <c r="E25" s="39"/>
      <c r="F25" s="39"/>
      <c r="G25" s="39"/>
      <c r="H25" s="39"/>
      <c r="I25" s="152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2" t="s">
        <v>27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34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07.25" customHeight="1">
      <c r="A29" s="156"/>
      <c r="B29" s="157"/>
      <c r="C29" s="156"/>
      <c r="D29" s="156"/>
      <c r="E29" s="158" t="s">
        <v>162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36</v>
      </c>
      <c r="E32" s="39"/>
      <c r="F32" s="39"/>
      <c r="G32" s="39"/>
      <c r="H32" s="39"/>
      <c r="I32" s="39"/>
      <c r="J32" s="162">
        <f>ROUND(J122,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38</v>
      </c>
      <c r="G34" s="39"/>
      <c r="H34" s="39"/>
      <c r="I34" s="163" t="s">
        <v>37</v>
      </c>
      <c r="J34" s="163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40</v>
      </c>
      <c r="E35" s="152" t="s">
        <v>41</v>
      </c>
      <c r="F35" s="165">
        <f>ROUND((SUM(BE122:BE141)),  2)</f>
        <v>0</v>
      </c>
      <c r="G35" s="39"/>
      <c r="H35" s="39"/>
      <c r="I35" s="166">
        <v>0.20999999999999999</v>
      </c>
      <c r="J35" s="165">
        <f>ROUND(((SUM(BE122:BE141))*I35),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5">
        <f>ROUND((SUM(BF122:BF141)),  2)</f>
        <v>0</v>
      </c>
      <c r="G36" s="39"/>
      <c r="H36" s="39"/>
      <c r="I36" s="166">
        <v>0.12</v>
      </c>
      <c r="J36" s="165">
        <f>ROUND(((SUM(BF122:BF141))*I36),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5">
        <f>ROUND((SUM(BG122:BG141)),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5">
        <f>ROUND((SUM(BH122:BH141)),  2)</f>
        <v>0</v>
      </c>
      <c r="G38" s="39"/>
      <c r="H38" s="39"/>
      <c r="I38" s="166">
        <v>0.12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5">
        <f>ROUND((SUM(BI122:BI141)),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46</v>
      </c>
      <c r="E41" s="169"/>
      <c r="F41" s="169"/>
      <c r="G41" s="170" t="s">
        <v>47</v>
      </c>
      <c r="H41" s="171" t="s">
        <v>48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Objekty OU, část D a DM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158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2591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160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D.1.3 - Požárně bezpečnostní řešení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31. 8. 2018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Ostravská univerzita</v>
      </c>
      <c r="G93" s="41"/>
      <c r="H93" s="41"/>
      <c r="I93" s="33" t="s">
        <v>30</v>
      </c>
      <c r="J93" s="37" t="str">
        <f>E23</f>
        <v>Marpo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33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164</v>
      </c>
      <c r="D96" s="187"/>
      <c r="E96" s="187"/>
      <c r="F96" s="187"/>
      <c r="G96" s="187"/>
      <c r="H96" s="187"/>
      <c r="I96" s="187"/>
      <c r="J96" s="188" t="s">
        <v>165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166</v>
      </c>
      <c r="D98" s="41"/>
      <c r="E98" s="41"/>
      <c r="F98" s="41"/>
      <c r="G98" s="41"/>
      <c r="H98" s="41"/>
      <c r="I98" s="41"/>
      <c r="J98" s="111">
        <f>J122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167</v>
      </c>
    </row>
    <row r="99" s="9" customFormat="1" ht="24.96" customHeight="1">
      <c r="A99" s="9"/>
      <c r="B99" s="190"/>
      <c r="C99" s="191"/>
      <c r="D99" s="192" t="s">
        <v>2597</v>
      </c>
      <c r="E99" s="193"/>
      <c r="F99" s="193"/>
      <c r="G99" s="193"/>
      <c r="H99" s="193"/>
      <c r="I99" s="193"/>
      <c r="J99" s="194">
        <f>J123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4"/>
      <c r="D100" s="197" t="s">
        <v>3568</v>
      </c>
      <c r="E100" s="198"/>
      <c r="F100" s="198"/>
      <c r="G100" s="198"/>
      <c r="H100" s="198"/>
      <c r="I100" s="198"/>
      <c r="J100" s="199">
        <f>J124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188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85" t="str">
        <f>E7</f>
        <v>Objekty OU, část D a DM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1" customFormat="1" ht="12" customHeight="1">
      <c r="B111" s="22"/>
      <c r="C111" s="33" t="s">
        <v>158</v>
      </c>
      <c r="D111" s="23"/>
      <c r="E111" s="23"/>
      <c r="F111" s="23"/>
      <c r="G111" s="23"/>
      <c r="H111" s="23"/>
      <c r="I111" s="23"/>
      <c r="J111" s="23"/>
      <c r="K111" s="23"/>
      <c r="L111" s="21"/>
    </row>
    <row r="112" s="2" customFormat="1" ht="16.5" customHeight="1">
      <c r="A112" s="39"/>
      <c r="B112" s="40"/>
      <c r="C112" s="41"/>
      <c r="D112" s="41"/>
      <c r="E112" s="185" t="s">
        <v>2591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160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77" t="str">
        <f>E11</f>
        <v>D.1.3 - Požárně bezpečnostní řešení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20</v>
      </c>
      <c r="D116" s="41"/>
      <c r="E116" s="41"/>
      <c r="F116" s="28" t="str">
        <f>F14</f>
        <v xml:space="preserve"> </v>
      </c>
      <c r="G116" s="41"/>
      <c r="H116" s="41"/>
      <c r="I116" s="33" t="s">
        <v>22</v>
      </c>
      <c r="J116" s="80" t="str">
        <f>IF(J14="","",J14)</f>
        <v>31. 8. 2018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24</v>
      </c>
      <c r="D118" s="41"/>
      <c r="E118" s="41"/>
      <c r="F118" s="28" t="str">
        <f>E17</f>
        <v>Ostravská univerzita</v>
      </c>
      <c r="G118" s="41"/>
      <c r="H118" s="41"/>
      <c r="I118" s="33" t="s">
        <v>30</v>
      </c>
      <c r="J118" s="37" t="str">
        <f>E23</f>
        <v>Marpo s.r.o.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28</v>
      </c>
      <c r="D119" s="41"/>
      <c r="E119" s="41"/>
      <c r="F119" s="28" t="str">
        <f>IF(E20="","",E20)</f>
        <v>Vyplň údaj</v>
      </c>
      <c r="G119" s="41"/>
      <c r="H119" s="41"/>
      <c r="I119" s="33" t="s">
        <v>33</v>
      </c>
      <c r="J119" s="37" t="str">
        <f>E26</f>
        <v xml:space="preserve"> 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201"/>
      <c r="B121" s="202"/>
      <c r="C121" s="203" t="s">
        <v>189</v>
      </c>
      <c r="D121" s="204" t="s">
        <v>61</v>
      </c>
      <c r="E121" s="204" t="s">
        <v>57</v>
      </c>
      <c r="F121" s="204" t="s">
        <v>58</v>
      </c>
      <c r="G121" s="204" t="s">
        <v>190</v>
      </c>
      <c r="H121" s="204" t="s">
        <v>191</v>
      </c>
      <c r="I121" s="204" t="s">
        <v>192</v>
      </c>
      <c r="J121" s="205" t="s">
        <v>165</v>
      </c>
      <c r="K121" s="206" t="s">
        <v>193</v>
      </c>
      <c r="L121" s="207"/>
      <c r="M121" s="101" t="s">
        <v>1</v>
      </c>
      <c r="N121" s="102" t="s">
        <v>40</v>
      </c>
      <c r="O121" s="102" t="s">
        <v>194</v>
      </c>
      <c r="P121" s="102" t="s">
        <v>195</v>
      </c>
      <c r="Q121" s="102" t="s">
        <v>196</v>
      </c>
      <c r="R121" s="102" t="s">
        <v>197</v>
      </c>
      <c r="S121" s="102" t="s">
        <v>198</v>
      </c>
      <c r="T121" s="103" t="s">
        <v>199</v>
      </c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</row>
    <row r="122" s="2" customFormat="1" ht="22.8" customHeight="1">
      <c r="A122" s="39"/>
      <c r="B122" s="40"/>
      <c r="C122" s="108" t="s">
        <v>200</v>
      </c>
      <c r="D122" s="41"/>
      <c r="E122" s="41"/>
      <c r="F122" s="41"/>
      <c r="G122" s="41"/>
      <c r="H122" s="41"/>
      <c r="I122" s="41"/>
      <c r="J122" s="208">
        <f>BK122</f>
        <v>0</v>
      </c>
      <c r="K122" s="41"/>
      <c r="L122" s="45"/>
      <c r="M122" s="104"/>
      <c r="N122" s="209"/>
      <c r="O122" s="105"/>
      <c r="P122" s="210">
        <f>P123</f>
        <v>0</v>
      </c>
      <c r="Q122" s="105"/>
      <c r="R122" s="210">
        <f>R123</f>
        <v>0</v>
      </c>
      <c r="S122" s="105"/>
      <c r="T122" s="211">
        <f>T123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75</v>
      </c>
      <c r="AU122" s="18" t="s">
        <v>167</v>
      </c>
      <c r="BK122" s="212">
        <f>BK123</f>
        <v>0</v>
      </c>
    </row>
    <row r="123" s="12" customFormat="1" ht="25.92" customHeight="1">
      <c r="A123" s="12"/>
      <c r="B123" s="213"/>
      <c r="C123" s="214"/>
      <c r="D123" s="215" t="s">
        <v>75</v>
      </c>
      <c r="E123" s="216" t="s">
        <v>2152</v>
      </c>
      <c r="F123" s="216" t="s">
        <v>2152</v>
      </c>
      <c r="G123" s="214"/>
      <c r="H123" s="214"/>
      <c r="I123" s="217"/>
      <c r="J123" s="218">
        <f>BK123</f>
        <v>0</v>
      </c>
      <c r="K123" s="214"/>
      <c r="L123" s="219"/>
      <c r="M123" s="220"/>
      <c r="N123" s="221"/>
      <c r="O123" s="221"/>
      <c r="P123" s="222">
        <f>P124</f>
        <v>0</v>
      </c>
      <c r="Q123" s="221"/>
      <c r="R123" s="222">
        <f>R124</f>
        <v>0</v>
      </c>
      <c r="S123" s="221"/>
      <c r="T123" s="223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4" t="s">
        <v>83</v>
      </c>
      <c r="AT123" s="225" t="s">
        <v>75</v>
      </c>
      <c r="AU123" s="225" t="s">
        <v>76</v>
      </c>
      <c r="AY123" s="224" t="s">
        <v>203</v>
      </c>
      <c r="BK123" s="226">
        <f>BK124</f>
        <v>0</v>
      </c>
    </row>
    <row r="124" s="12" customFormat="1" ht="22.8" customHeight="1">
      <c r="A124" s="12"/>
      <c r="B124" s="213"/>
      <c r="C124" s="214"/>
      <c r="D124" s="215" t="s">
        <v>75</v>
      </c>
      <c r="E124" s="227" t="s">
        <v>3569</v>
      </c>
      <c r="F124" s="227" t="s">
        <v>3570</v>
      </c>
      <c r="G124" s="214"/>
      <c r="H124" s="214"/>
      <c r="I124" s="217"/>
      <c r="J124" s="228">
        <f>BK124</f>
        <v>0</v>
      </c>
      <c r="K124" s="214"/>
      <c r="L124" s="219"/>
      <c r="M124" s="220"/>
      <c r="N124" s="221"/>
      <c r="O124" s="221"/>
      <c r="P124" s="222">
        <f>SUM(P125:P141)</f>
        <v>0</v>
      </c>
      <c r="Q124" s="221"/>
      <c r="R124" s="222">
        <f>SUM(R125:R141)</f>
        <v>0</v>
      </c>
      <c r="S124" s="221"/>
      <c r="T124" s="223">
        <f>SUM(T125:T141)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4" t="s">
        <v>83</v>
      </c>
      <c r="AT124" s="225" t="s">
        <v>75</v>
      </c>
      <c r="AU124" s="225" t="s">
        <v>83</v>
      </c>
      <c r="AY124" s="224" t="s">
        <v>203</v>
      </c>
      <c r="BK124" s="226">
        <f>SUM(BK125:BK141)</f>
        <v>0</v>
      </c>
    </row>
    <row r="125" s="2" customFormat="1" ht="33" customHeight="1">
      <c r="A125" s="39"/>
      <c r="B125" s="40"/>
      <c r="C125" s="229" t="s">
        <v>83</v>
      </c>
      <c r="D125" s="229" t="s">
        <v>205</v>
      </c>
      <c r="E125" s="230" t="s">
        <v>3571</v>
      </c>
      <c r="F125" s="231" t="s">
        <v>3572</v>
      </c>
      <c r="G125" s="232" t="s">
        <v>797</v>
      </c>
      <c r="H125" s="233">
        <v>59</v>
      </c>
      <c r="I125" s="234"/>
      <c r="J125" s="235">
        <f>ROUND(I125*H125,2)</f>
        <v>0</v>
      </c>
      <c r="K125" s="236"/>
      <c r="L125" s="45"/>
      <c r="M125" s="237" t="s">
        <v>1</v>
      </c>
      <c r="N125" s="238" t="s">
        <v>41</v>
      </c>
      <c r="O125" s="92"/>
      <c r="P125" s="239">
        <f>O125*H125</f>
        <v>0</v>
      </c>
      <c r="Q125" s="239">
        <v>0</v>
      </c>
      <c r="R125" s="239">
        <f>Q125*H125</f>
        <v>0</v>
      </c>
      <c r="S125" s="239">
        <v>0</v>
      </c>
      <c r="T125" s="24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41" t="s">
        <v>209</v>
      </c>
      <c r="AT125" s="241" t="s">
        <v>205</v>
      </c>
      <c r="AU125" s="241" t="s">
        <v>85</v>
      </c>
      <c r="AY125" s="18" t="s">
        <v>203</v>
      </c>
      <c r="BE125" s="242">
        <f>IF(N125="základní",J125,0)</f>
        <v>0</v>
      </c>
      <c r="BF125" s="242">
        <f>IF(N125="snížená",J125,0)</f>
        <v>0</v>
      </c>
      <c r="BG125" s="242">
        <f>IF(N125="zákl. přenesená",J125,0)</f>
        <v>0</v>
      </c>
      <c r="BH125" s="242">
        <f>IF(N125="sníž. přenesená",J125,0)</f>
        <v>0</v>
      </c>
      <c r="BI125" s="242">
        <f>IF(N125="nulová",J125,0)</f>
        <v>0</v>
      </c>
      <c r="BJ125" s="18" t="s">
        <v>83</v>
      </c>
      <c r="BK125" s="242">
        <f>ROUND(I125*H125,2)</f>
        <v>0</v>
      </c>
      <c r="BL125" s="18" t="s">
        <v>209</v>
      </c>
      <c r="BM125" s="241" t="s">
        <v>85</v>
      </c>
    </row>
    <row r="126" s="13" customFormat="1">
      <c r="A126" s="13"/>
      <c r="B126" s="243"/>
      <c r="C126" s="244"/>
      <c r="D126" s="245" t="s">
        <v>243</v>
      </c>
      <c r="E126" s="246" t="s">
        <v>1</v>
      </c>
      <c r="F126" s="247" t="s">
        <v>3573</v>
      </c>
      <c r="G126" s="244"/>
      <c r="H126" s="246" t="s">
        <v>1</v>
      </c>
      <c r="I126" s="248"/>
      <c r="J126" s="244"/>
      <c r="K126" s="244"/>
      <c r="L126" s="249"/>
      <c r="M126" s="250"/>
      <c r="N126" s="251"/>
      <c r="O126" s="251"/>
      <c r="P126" s="251"/>
      <c r="Q126" s="251"/>
      <c r="R126" s="251"/>
      <c r="S126" s="251"/>
      <c r="T126" s="25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3" t="s">
        <v>243</v>
      </c>
      <c r="AU126" s="253" t="s">
        <v>85</v>
      </c>
      <c r="AV126" s="13" t="s">
        <v>83</v>
      </c>
      <c r="AW126" s="13" t="s">
        <v>32</v>
      </c>
      <c r="AX126" s="13" t="s">
        <v>76</v>
      </c>
      <c r="AY126" s="253" t="s">
        <v>203</v>
      </c>
    </row>
    <row r="127" s="14" customFormat="1">
      <c r="A127" s="14"/>
      <c r="B127" s="254"/>
      <c r="C127" s="255"/>
      <c r="D127" s="245" t="s">
        <v>243</v>
      </c>
      <c r="E127" s="256" t="s">
        <v>1</v>
      </c>
      <c r="F127" s="257" t="s">
        <v>3574</v>
      </c>
      <c r="G127" s="255"/>
      <c r="H127" s="258">
        <v>59</v>
      </c>
      <c r="I127" s="259"/>
      <c r="J127" s="255"/>
      <c r="K127" s="255"/>
      <c r="L127" s="260"/>
      <c r="M127" s="261"/>
      <c r="N127" s="262"/>
      <c r="O127" s="262"/>
      <c r="P127" s="262"/>
      <c r="Q127" s="262"/>
      <c r="R127" s="262"/>
      <c r="S127" s="262"/>
      <c r="T127" s="263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4" t="s">
        <v>243</v>
      </c>
      <c r="AU127" s="264" t="s">
        <v>85</v>
      </c>
      <c r="AV127" s="14" t="s">
        <v>85</v>
      </c>
      <c r="AW127" s="14" t="s">
        <v>32</v>
      </c>
      <c r="AX127" s="14" t="s">
        <v>76</v>
      </c>
      <c r="AY127" s="264" t="s">
        <v>203</v>
      </c>
    </row>
    <row r="128" s="15" customFormat="1">
      <c r="A128" s="15"/>
      <c r="B128" s="265"/>
      <c r="C128" s="266"/>
      <c r="D128" s="245" t="s">
        <v>243</v>
      </c>
      <c r="E128" s="267" t="s">
        <v>1</v>
      </c>
      <c r="F128" s="268" t="s">
        <v>247</v>
      </c>
      <c r="G128" s="266"/>
      <c r="H128" s="269">
        <v>59</v>
      </c>
      <c r="I128" s="270"/>
      <c r="J128" s="266"/>
      <c r="K128" s="266"/>
      <c r="L128" s="271"/>
      <c r="M128" s="272"/>
      <c r="N128" s="273"/>
      <c r="O128" s="273"/>
      <c r="P128" s="273"/>
      <c r="Q128" s="273"/>
      <c r="R128" s="273"/>
      <c r="S128" s="273"/>
      <c r="T128" s="274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75" t="s">
        <v>243</v>
      </c>
      <c r="AU128" s="275" t="s">
        <v>85</v>
      </c>
      <c r="AV128" s="15" t="s">
        <v>209</v>
      </c>
      <c r="AW128" s="15" t="s">
        <v>32</v>
      </c>
      <c r="AX128" s="15" t="s">
        <v>83</v>
      </c>
      <c r="AY128" s="275" t="s">
        <v>203</v>
      </c>
    </row>
    <row r="129" s="2" customFormat="1" ht="16.5" customHeight="1">
      <c r="A129" s="39"/>
      <c r="B129" s="40"/>
      <c r="C129" s="229" t="s">
        <v>85</v>
      </c>
      <c r="D129" s="229" t="s">
        <v>205</v>
      </c>
      <c r="E129" s="230" t="s">
        <v>3575</v>
      </c>
      <c r="F129" s="231" t="s">
        <v>3576</v>
      </c>
      <c r="G129" s="232" t="s">
        <v>797</v>
      </c>
      <c r="H129" s="233">
        <v>1</v>
      </c>
      <c r="I129" s="234"/>
      <c r="J129" s="235">
        <f>ROUND(I129*H129,2)</f>
        <v>0</v>
      </c>
      <c r="K129" s="236"/>
      <c r="L129" s="45"/>
      <c r="M129" s="237" t="s">
        <v>1</v>
      </c>
      <c r="N129" s="238" t="s">
        <v>41</v>
      </c>
      <c r="O129" s="92"/>
      <c r="P129" s="239">
        <f>O129*H129</f>
        <v>0</v>
      </c>
      <c r="Q129" s="239">
        <v>0</v>
      </c>
      <c r="R129" s="239">
        <f>Q129*H129</f>
        <v>0</v>
      </c>
      <c r="S129" s="239">
        <v>0</v>
      </c>
      <c r="T129" s="24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1" t="s">
        <v>209</v>
      </c>
      <c r="AT129" s="241" t="s">
        <v>205</v>
      </c>
      <c r="AU129" s="241" t="s">
        <v>85</v>
      </c>
      <c r="AY129" s="18" t="s">
        <v>203</v>
      </c>
      <c r="BE129" s="242">
        <f>IF(N129="základní",J129,0)</f>
        <v>0</v>
      </c>
      <c r="BF129" s="242">
        <f>IF(N129="snížená",J129,0)</f>
        <v>0</v>
      </c>
      <c r="BG129" s="242">
        <f>IF(N129="zákl. přenesená",J129,0)</f>
        <v>0</v>
      </c>
      <c r="BH129" s="242">
        <f>IF(N129="sníž. přenesená",J129,0)</f>
        <v>0</v>
      </c>
      <c r="BI129" s="242">
        <f>IF(N129="nulová",J129,0)</f>
        <v>0</v>
      </c>
      <c r="BJ129" s="18" t="s">
        <v>83</v>
      </c>
      <c r="BK129" s="242">
        <f>ROUND(I129*H129,2)</f>
        <v>0</v>
      </c>
      <c r="BL129" s="18" t="s">
        <v>209</v>
      </c>
      <c r="BM129" s="241" t="s">
        <v>209</v>
      </c>
    </row>
    <row r="130" s="13" customFormat="1">
      <c r="A130" s="13"/>
      <c r="B130" s="243"/>
      <c r="C130" s="244"/>
      <c r="D130" s="245" t="s">
        <v>243</v>
      </c>
      <c r="E130" s="246" t="s">
        <v>1</v>
      </c>
      <c r="F130" s="247" t="s">
        <v>3577</v>
      </c>
      <c r="G130" s="244"/>
      <c r="H130" s="246" t="s">
        <v>1</v>
      </c>
      <c r="I130" s="248"/>
      <c r="J130" s="244"/>
      <c r="K130" s="244"/>
      <c r="L130" s="249"/>
      <c r="M130" s="250"/>
      <c r="N130" s="251"/>
      <c r="O130" s="251"/>
      <c r="P130" s="251"/>
      <c r="Q130" s="251"/>
      <c r="R130" s="251"/>
      <c r="S130" s="251"/>
      <c r="T130" s="25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3" t="s">
        <v>243</v>
      </c>
      <c r="AU130" s="253" t="s">
        <v>85</v>
      </c>
      <c r="AV130" s="13" t="s">
        <v>83</v>
      </c>
      <c r="AW130" s="13" t="s">
        <v>32</v>
      </c>
      <c r="AX130" s="13" t="s">
        <v>76</v>
      </c>
      <c r="AY130" s="253" t="s">
        <v>203</v>
      </c>
    </row>
    <row r="131" s="13" customFormat="1">
      <c r="A131" s="13"/>
      <c r="B131" s="243"/>
      <c r="C131" s="244"/>
      <c r="D131" s="245" t="s">
        <v>243</v>
      </c>
      <c r="E131" s="246" t="s">
        <v>1</v>
      </c>
      <c r="F131" s="247" t="s">
        <v>3578</v>
      </c>
      <c r="G131" s="244"/>
      <c r="H131" s="246" t="s">
        <v>1</v>
      </c>
      <c r="I131" s="248"/>
      <c r="J131" s="244"/>
      <c r="K131" s="244"/>
      <c r="L131" s="249"/>
      <c r="M131" s="250"/>
      <c r="N131" s="251"/>
      <c r="O131" s="251"/>
      <c r="P131" s="251"/>
      <c r="Q131" s="251"/>
      <c r="R131" s="251"/>
      <c r="S131" s="251"/>
      <c r="T131" s="25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3" t="s">
        <v>243</v>
      </c>
      <c r="AU131" s="253" t="s">
        <v>85</v>
      </c>
      <c r="AV131" s="13" t="s">
        <v>83</v>
      </c>
      <c r="AW131" s="13" t="s">
        <v>32</v>
      </c>
      <c r="AX131" s="13" t="s">
        <v>76</v>
      </c>
      <c r="AY131" s="253" t="s">
        <v>203</v>
      </c>
    </row>
    <row r="132" s="13" customFormat="1">
      <c r="A132" s="13"/>
      <c r="B132" s="243"/>
      <c r="C132" s="244"/>
      <c r="D132" s="245" t="s">
        <v>243</v>
      </c>
      <c r="E132" s="246" t="s">
        <v>1</v>
      </c>
      <c r="F132" s="247" t="s">
        <v>3579</v>
      </c>
      <c r="G132" s="244"/>
      <c r="H132" s="246" t="s">
        <v>1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3" t="s">
        <v>243</v>
      </c>
      <c r="AU132" s="253" t="s">
        <v>85</v>
      </c>
      <c r="AV132" s="13" t="s">
        <v>83</v>
      </c>
      <c r="AW132" s="13" t="s">
        <v>32</v>
      </c>
      <c r="AX132" s="13" t="s">
        <v>76</v>
      </c>
      <c r="AY132" s="253" t="s">
        <v>203</v>
      </c>
    </row>
    <row r="133" s="13" customFormat="1">
      <c r="A133" s="13"/>
      <c r="B133" s="243"/>
      <c r="C133" s="244"/>
      <c r="D133" s="245" t="s">
        <v>243</v>
      </c>
      <c r="E133" s="246" t="s">
        <v>1</v>
      </c>
      <c r="F133" s="247" t="s">
        <v>3580</v>
      </c>
      <c r="G133" s="244"/>
      <c r="H133" s="246" t="s">
        <v>1</v>
      </c>
      <c r="I133" s="248"/>
      <c r="J133" s="244"/>
      <c r="K133" s="244"/>
      <c r="L133" s="249"/>
      <c r="M133" s="250"/>
      <c r="N133" s="251"/>
      <c r="O133" s="251"/>
      <c r="P133" s="251"/>
      <c r="Q133" s="251"/>
      <c r="R133" s="251"/>
      <c r="S133" s="251"/>
      <c r="T133" s="25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3" t="s">
        <v>243</v>
      </c>
      <c r="AU133" s="253" t="s">
        <v>85</v>
      </c>
      <c r="AV133" s="13" t="s">
        <v>83</v>
      </c>
      <c r="AW133" s="13" t="s">
        <v>32</v>
      </c>
      <c r="AX133" s="13" t="s">
        <v>76</v>
      </c>
      <c r="AY133" s="253" t="s">
        <v>203</v>
      </c>
    </row>
    <row r="134" s="13" customFormat="1">
      <c r="A134" s="13"/>
      <c r="B134" s="243"/>
      <c r="C134" s="244"/>
      <c r="D134" s="245" t="s">
        <v>243</v>
      </c>
      <c r="E134" s="246" t="s">
        <v>1</v>
      </c>
      <c r="F134" s="247" t="s">
        <v>3581</v>
      </c>
      <c r="G134" s="244"/>
      <c r="H134" s="246" t="s">
        <v>1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3" t="s">
        <v>243</v>
      </c>
      <c r="AU134" s="253" t="s">
        <v>85</v>
      </c>
      <c r="AV134" s="13" t="s">
        <v>83</v>
      </c>
      <c r="AW134" s="13" t="s">
        <v>32</v>
      </c>
      <c r="AX134" s="13" t="s">
        <v>76</v>
      </c>
      <c r="AY134" s="253" t="s">
        <v>203</v>
      </c>
    </row>
    <row r="135" s="14" customFormat="1">
      <c r="A135" s="14"/>
      <c r="B135" s="254"/>
      <c r="C135" s="255"/>
      <c r="D135" s="245" t="s">
        <v>243</v>
      </c>
      <c r="E135" s="256" t="s">
        <v>1</v>
      </c>
      <c r="F135" s="257" t="s">
        <v>3582</v>
      </c>
      <c r="G135" s="255"/>
      <c r="H135" s="258">
        <v>1</v>
      </c>
      <c r="I135" s="259"/>
      <c r="J135" s="255"/>
      <c r="K135" s="255"/>
      <c r="L135" s="260"/>
      <c r="M135" s="261"/>
      <c r="N135" s="262"/>
      <c r="O135" s="262"/>
      <c r="P135" s="262"/>
      <c r="Q135" s="262"/>
      <c r="R135" s="262"/>
      <c r="S135" s="262"/>
      <c r="T135" s="26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4" t="s">
        <v>243</v>
      </c>
      <c r="AU135" s="264" t="s">
        <v>85</v>
      </c>
      <c r="AV135" s="14" t="s">
        <v>85</v>
      </c>
      <c r="AW135" s="14" t="s">
        <v>32</v>
      </c>
      <c r="AX135" s="14" t="s">
        <v>76</v>
      </c>
      <c r="AY135" s="264" t="s">
        <v>203</v>
      </c>
    </row>
    <row r="136" s="15" customFormat="1">
      <c r="A136" s="15"/>
      <c r="B136" s="265"/>
      <c r="C136" s="266"/>
      <c r="D136" s="245" t="s">
        <v>243</v>
      </c>
      <c r="E136" s="267" t="s">
        <v>1</v>
      </c>
      <c r="F136" s="268" t="s">
        <v>247</v>
      </c>
      <c r="G136" s="266"/>
      <c r="H136" s="269">
        <v>1</v>
      </c>
      <c r="I136" s="270"/>
      <c r="J136" s="266"/>
      <c r="K136" s="266"/>
      <c r="L136" s="271"/>
      <c r="M136" s="272"/>
      <c r="N136" s="273"/>
      <c r="O136" s="273"/>
      <c r="P136" s="273"/>
      <c r="Q136" s="273"/>
      <c r="R136" s="273"/>
      <c r="S136" s="273"/>
      <c r="T136" s="274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5" t="s">
        <v>243</v>
      </c>
      <c r="AU136" s="275" t="s">
        <v>85</v>
      </c>
      <c r="AV136" s="15" t="s">
        <v>209</v>
      </c>
      <c r="AW136" s="15" t="s">
        <v>32</v>
      </c>
      <c r="AX136" s="15" t="s">
        <v>83</v>
      </c>
      <c r="AY136" s="275" t="s">
        <v>203</v>
      </c>
    </row>
    <row r="137" s="2" customFormat="1" ht="24.15" customHeight="1">
      <c r="A137" s="39"/>
      <c r="B137" s="40"/>
      <c r="C137" s="229" t="s">
        <v>108</v>
      </c>
      <c r="D137" s="229" t="s">
        <v>205</v>
      </c>
      <c r="E137" s="230" t="s">
        <v>3583</v>
      </c>
      <c r="F137" s="231" t="s">
        <v>3584</v>
      </c>
      <c r="G137" s="232" t="s">
        <v>797</v>
      </c>
      <c r="H137" s="233">
        <v>1</v>
      </c>
      <c r="I137" s="234"/>
      <c r="J137" s="235">
        <f>ROUND(I137*H137,2)</f>
        <v>0</v>
      </c>
      <c r="K137" s="236"/>
      <c r="L137" s="45"/>
      <c r="M137" s="237" t="s">
        <v>1</v>
      </c>
      <c r="N137" s="238" t="s">
        <v>41</v>
      </c>
      <c r="O137" s="92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1" t="s">
        <v>209</v>
      </c>
      <c r="AT137" s="241" t="s">
        <v>205</v>
      </c>
      <c r="AU137" s="241" t="s">
        <v>85</v>
      </c>
      <c r="AY137" s="18" t="s">
        <v>203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8" t="s">
        <v>83</v>
      </c>
      <c r="BK137" s="242">
        <f>ROUND(I137*H137,2)</f>
        <v>0</v>
      </c>
      <c r="BL137" s="18" t="s">
        <v>209</v>
      </c>
      <c r="BM137" s="241" t="s">
        <v>226</v>
      </c>
    </row>
    <row r="138" s="2" customFormat="1">
      <c r="A138" s="39"/>
      <c r="B138" s="40"/>
      <c r="C138" s="41"/>
      <c r="D138" s="245" t="s">
        <v>474</v>
      </c>
      <c r="E138" s="41"/>
      <c r="F138" s="276" t="s">
        <v>3585</v>
      </c>
      <c r="G138" s="41"/>
      <c r="H138" s="41"/>
      <c r="I138" s="277"/>
      <c r="J138" s="41"/>
      <c r="K138" s="41"/>
      <c r="L138" s="45"/>
      <c r="M138" s="278"/>
      <c r="N138" s="279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474</v>
      </c>
      <c r="AU138" s="18" t="s">
        <v>85</v>
      </c>
    </row>
    <row r="139" s="13" customFormat="1">
      <c r="A139" s="13"/>
      <c r="B139" s="243"/>
      <c r="C139" s="244"/>
      <c r="D139" s="245" t="s">
        <v>243</v>
      </c>
      <c r="E139" s="246" t="s">
        <v>1</v>
      </c>
      <c r="F139" s="247" t="s">
        <v>3577</v>
      </c>
      <c r="G139" s="244"/>
      <c r="H139" s="246" t="s">
        <v>1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3" t="s">
        <v>243</v>
      </c>
      <c r="AU139" s="253" t="s">
        <v>85</v>
      </c>
      <c r="AV139" s="13" t="s">
        <v>83</v>
      </c>
      <c r="AW139" s="13" t="s">
        <v>32</v>
      </c>
      <c r="AX139" s="13" t="s">
        <v>76</v>
      </c>
      <c r="AY139" s="253" t="s">
        <v>203</v>
      </c>
    </row>
    <row r="140" s="14" customFormat="1">
      <c r="A140" s="14"/>
      <c r="B140" s="254"/>
      <c r="C140" s="255"/>
      <c r="D140" s="245" t="s">
        <v>243</v>
      </c>
      <c r="E140" s="256" t="s">
        <v>1</v>
      </c>
      <c r="F140" s="257" t="s">
        <v>3582</v>
      </c>
      <c r="G140" s="255"/>
      <c r="H140" s="258">
        <v>1</v>
      </c>
      <c r="I140" s="259"/>
      <c r="J140" s="255"/>
      <c r="K140" s="255"/>
      <c r="L140" s="260"/>
      <c r="M140" s="261"/>
      <c r="N140" s="262"/>
      <c r="O140" s="262"/>
      <c r="P140" s="262"/>
      <c r="Q140" s="262"/>
      <c r="R140" s="262"/>
      <c r="S140" s="262"/>
      <c r="T140" s="26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4" t="s">
        <v>243</v>
      </c>
      <c r="AU140" s="264" t="s">
        <v>85</v>
      </c>
      <c r="AV140" s="14" t="s">
        <v>85</v>
      </c>
      <c r="AW140" s="14" t="s">
        <v>32</v>
      </c>
      <c r="AX140" s="14" t="s">
        <v>76</v>
      </c>
      <c r="AY140" s="264" t="s">
        <v>203</v>
      </c>
    </row>
    <row r="141" s="15" customFormat="1">
      <c r="A141" s="15"/>
      <c r="B141" s="265"/>
      <c r="C141" s="266"/>
      <c r="D141" s="245" t="s">
        <v>243</v>
      </c>
      <c r="E141" s="267" t="s">
        <v>1</v>
      </c>
      <c r="F141" s="268" t="s">
        <v>247</v>
      </c>
      <c r="G141" s="266"/>
      <c r="H141" s="269">
        <v>1</v>
      </c>
      <c r="I141" s="270"/>
      <c r="J141" s="266"/>
      <c r="K141" s="266"/>
      <c r="L141" s="271"/>
      <c r="M141" s="303"/>
      <c r="N141" s="304"/>
      <c r="O141" s="304"/>
      <c r="P141" s="304"/>
      <c r="Q141" s="304"/>
      <c r="R141" s="304"/>
      <c r="S141" s="304"/>
      <c r="T141" s="30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5" t="s">
        <v>243</v>
      </c>
      <c r="AU141" s="275" t="s">
        <v>85</v>
      </c>
      <c r="AV141" s="15" t="s">
        <v>209</v>
      </c>
      <c r="AW141" s="15" t="s">
        <v>32</v>
      </c>
      <c r="AX141" s="15" t="s">
        <v>83</v>
      </c>
      <c r="AY141" s="275" t="s">
        <v>203</v>
      </c>
    </row>
    <row r="142" s="2" customFormat="1" ht="6.96" customHeight="1">
      <c r="A142" s="39"/>
      <c r="B142" s="67"/>
      <c r="C142" s="68"/>
      <c r="D142" s="68"/>
      <c r="E142" s="68"/>
      <c r="F142" s="68"/>
      <c r="G142" s="68"/>
      <c r="H142" s="68"/>
      <c r="I142" s="68"/>
      <c r="J142" s="68"/>
      <c r="K142" s="68"/>
      <c r="L142" s="45"/>
      <c r="M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</row>
  </sheetData>
  <sheetProtection sheet="1" autoFilter="0" formatColumns="0" formatRows="0" objects="1" scenarios="1" spinCount="100000" saltValue="z3pTH3v3CwKVNdyY0SBgDUfkO0NgQDkLxHlmOmAFOzlMGo6RhaF0aXJE8SNa9Wb8vBOMu24TOq8IhvhP4II/fg==" hashValue="QGlMbYN3krsy6i7G2vfejjVkZl6ZNb0GRU2gmf2o8rv7HEtGlstyJNGmPB0U8N+nG4CWQFKIbYtOyi67XtxsOQ==" algorithmName="SHA-512" password="99DC"/>
  <autoFilter ref="C121:K14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142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157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Objekty OU, část D a DM</v>
      </c>
      <c r="F7" s="152"/>
      <c r="G7" s="152"/>
      <c r="H7" s="152"/>
      <c r="L7" s="21"/>
    </row>
    <row r="8" s="1" customFormat="1" ht="12" customHeight="1">
      <c r="B8" s="21"/>
      <c r="D8" s="152" t="s">
        <v>158</v>
      </c>
      <c r="L8" s="21"/>
    </row>
    <row r="9" s="2" customFormat="1" ht="16.5" customHeight="1">
      <c r="A9" s="39"/>
      <c r="B9" s="45"/>
      <c r="C9" s="39"/>
      <c r="D9" s="39"/>
      <c r="E9" s="153" t="s">
        <v>2591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160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4" t="s">
        <v>1770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31. 8. 2018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31</v>
      </c>
      <c r="F23" s="39"/>
      <c r="G23" s="39"/>
      <c r="H23" s="39"/>
      <c r="I23" s="152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33</v>
      </c>
      <c r="E25" s="39"/>
      <c r="F25" s="39"/>
      <c r="G25" s="39"/>
      <c r="H25" s="39"/>
      <c r="I25" s="152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2" t="s">
        <v>27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34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07.25" customHeight="1">
      <c r="A29" s="156"/>
      <c r="B29" s="157"/>
      <c r="C29" s="156"/>
      <c r="D29" s="156"/>
      <c r="E29" s="158" t="s">
        <v>162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36</v>
      </c>
      <c r="E32" s="39"/>
      <c r="F32" s="39"/>
      <c r="G32" s="39"/>
      <c r="H32" s="39"/>
      <c r="I32" s="39"/>
      <c r="J32" s="162">
        <f>ROUND(J132,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38</v>
      </c>
      <c r="G34" s="39"/>
      <c r="H34" s="39"/>
      <c r="I34" s="163" t="s">
        <v>37</v>
      </c>
      <c r="J34" s="163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40</v>
      </c>
      <c r="E35" s="152" t="s">
        <v>41</v>
      </c>
      <c r="F35" s="165">
        <f>ROUND((SUM(BE132:BE225)),  2)</f>
        <v>0</v>
      </c>
      <c r="G35" s="39"/>
      <c r="H35" s="39"/>
      <c r="I35" s="166">
        <v>0.20999999999999999</v>
      </c>
      <c r="J35" s="165">
        <f>ROUND(((SUM(BE132:BE225))*I35),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5">
        <f>ROUND((SUM(BF132:BF225)),  2)</f>
        <v>0</v>
      </c>
      <c r="G36" s="39"/>
      <c r="H36" s="39"/>
      <c r="I36" s="166">
        <v>0.12</v>
      </c>
      <c r="J36" s="165">
        <f>ROUND(((SUM(BF132:BF225))*I36),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5">
        <f>ROUND((SUM(BG132:BG225)),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5">
        <f>ROUND((SUM(BH132:BH225)),  2)</f>
        <v>0</v>
      </c>
      <c r="G38" s="39"/>
      <c r="H38" s="39"/>
      <c r="I38" s="166">
        <v>0.12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5">
        <f>ROUND((SUM(BI132:BI225)),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46</v>
      </c>
      <c r="E41" s="169"/>
      <c r="F41" s="169"/>
      <c r="G41" s="170" t="s">
        <v>47</v>
      </c>
      <c r="H41" s="171" t="s">
        <v>48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Objekty OU, část D a DM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158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2591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160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D.1.4.2 - Zdravotně technické instalace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31. 8. 2018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Ostravská univerzita</v>
      </c>
      <c r="G93" s="41"/>
      <c r="H93" s="41"/>
      <c r="I93" s="33" t="s">
        <v>30</v>
      </c>
      <c r="J93" s="37" t="str">
        <f>E23</f>
        <v>Marpo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33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164</v>
      </c>
      <c r="D96" s="187"/>
      <c r="E96" s="187"/>
      <c r="F96" s="187"/>
      <c r="G96" s="187"/>
      <c r="H96" s="187"/>
      <c r="I96" s="187"/>
      <c r="J96" s="188" t="s">
        <v>165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166</v>
      </c>
      <c r="D98" s="41"/>
      <c r="E98" s="41"/>
      <c r="F98" s="41"/>
      <c r="G98" s="41"/>
      <c r="H98" s="41"/>
      <c r="I98" s="41"/>
      <c r="J98" s="111">
        <f>J132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167</v>
      </c>
    </row>
    <row r="99" s="9" customFormat="1" ht="24.96" customHeight="1">
      <c r="A99" s="9"/>
      <c r="B99" s="190"/>
      <c r="C99" s="191"/>
      <c r="D99" s="192" t="s">
        <v>168</v>
      </c>
      <c r="E99" s="193"/>
      <c r="F99" s="193"/>
      <c r="G99" s="193"/>
      <c r="H99" s="193"/>
      <c r="I99" s="193"/>
      <c r="J99" s="194">
        <f>J133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4"/>
      <c r="D100" s="197" t="s">
        <v>169</v>
      </c>
      <c r="E100" s="198"/>
      <c r="F100" s="198"/>
      <c r="G100" s="198"/>
      <c r="H100" s="198"/>
      <c r="I100" s="198"/>
      <c r="J100" s="199">
        <f>J134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171</v>
      </c>
      <c r="E101" s="198"/>
      <c r="F101" s="198"/>
      <c r="G101" s="198"/>
      <c r="H101" s="198"/>
      <c r="I101" s="198"/>
      <c r="J101" s="199">
        <f>J136</f>
        <v>0</v>
      </c>
      <c r="K101" s="134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4"/>
      <c r="D102" s="197" t="s">
        <v>1423</v>
      </c>
      <c r="E102" s="198"/>
      <c r="F102" s="198"/>
      <c r="G102" s="198"/>
      <c r="H102" s="198"/>
      <c r="I102" s="198"/>
      <c r="J102" s="199">
        <f>J139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90"/>
      <c r="C103" s="191"/>
      <c r="D103" s="192" t="s">
        <v>175</v>
      </c>
      <c r="E103" s="193"/>
      <c r="F103" s="193"/>
      <c r="G103" s="193"/>
      <c r="H103" s="193"/>
      <c r="I103" s="193"/>
      <c r="J103" s="194">
        <f>J147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6"/>
      <c r="C104" s="134"/>
      <c r="D104" s="197" t="s">
        <v>177</v>
      </c>
      <c r="E104" s="198"/>
      <c r="F104" s="198"/>
      <c r="G104" s="198"/>
      <c r="H104" s="198"/>
      <c r="I104" s="198"/>
      <c r="J104" s="199">
        <f>J148</f>
        <v>0</v>
      </c>
      <c r="K104" s="134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34"/>
      <c r="D105" s="197" t="s">
        <v>1771</v>
      </c>
      <c r="E105" s="198"/>
      <c r="F105" s="198"/>
      <c r="G105" s="198"/>
      <c r="H105" s="198"/>
      <c r="I105" s="198"/>
      <c r="J105" s="199">
        <f>J158</f>
        <v>0</v>
      </c>
      <c r="K105" s="134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34"/>
      <c r="D106" s="197" t="s">
        <v>1772</v>
      </c>
      <c r="E106" s="198"/>
      <c r="F106" s="198"/>
      <c r="G106" s="198"/>
      <c r="H106" s="198"/>
      <c r="I106" s="198"/>
      <c r="J106" s="199">
        <f>J170</f>
        <v>0</v>
      </c>
      <c r="K106" s="134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6"/>
      <c r="C107" s="134"/>
      <c r="D107" s="197" t="s">
        <v>1773</v>
      </c>
      <c r="E107" s="198"/>
      <c r="F107" s="198"/>
      <c r="G107" s="198"/>
      <c r="H107" s="198"/>
      <c r="I107" s="198"/>
      <c r="J107" s="199">
        <f>J180</f>
        <v>0</v>
      </c>
      <c r="K107" s="134"/>
      <c r="L107" s="20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6"/>
      <c r="C108" s="134"/>
      <c r="D108" s="197" t="s">
        <v>1774</v>
      </c>
      <c r="E108" s="198"/>
      <c r="F108" s="198"/>
      <c r="G108" s="198"/>
      <c r="H108" s="198"/>
      <c r="I108" s="198"/>
      <c r="J108" s="199">
        <f>J216</f>
        <v>0</v>
      </c>
      <c r="K108" s="134"/>
      <c r="L108" s="20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6"/>
      <c r="C109" s="134"/>
      <c r="D109" s="197" t="s">
        <v>1424</v>
      </c>
      <c r="E109" s="198"/>
      <c r="F109" s="198"/>
      <c r="G109" s="198"/>
      <c r="H109" s="198"/>
      <c r="I109" s="198"/>
      <c r="J109" s="199">
        <f>J219</f>
        <v>0</v>
      </c>
      <c r="K109" s="134"/>
      <c r="L109" s="20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90"/>
      <c r="C110" s="191"/>
      <c r="D110" s="192" t="s">
        <v>1428</v>
      </c>
      <c r="E110" s="193"/>
      <c r="F110" s="193"/>
      <c r="G110" s="193"/>
      <c r="H110" s="193"/>
      <c r="I110" s="193"/>
      <c r="J110" s="194">
        <f>J223</f>
        <v>0</v>
      </c>
      <c r="K110" s="191"/>
      <c r="L110" s="195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188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185" t="str">
        <f>E7</f>
        <v>Objekty OU, část D a DM</v>
      </c>
      <c r="F120" s="33"/>
      <c r="G120" s="33"/>
      <c r="H120" s="33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" customFormat="1" ht="12" customHeight="1">
      <c r="B121" s="22"/>
      <c r="C121" s="33" t="s">
        <v>158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="2" customFormat="1" ht="16.5" customHeight="1">
      <c r="A122" s="39"/>
      <c r="B122" s="40"/>
      <c r="C122" s="41"/>
      <c r="D122" s="41"/>
      <c r="E122" s="185" t="s">
        <v>2591</v>
      </c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160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6.5" customHeight="1">
      <c r="A124" s="39"/>
      <c r="B124" s="40"/>
      <c r="C124" s="41"/>
      <c r="D124" s="41"/>
      <c r="E124" s="77" t="str">
        <f>E11</f>
        <v>D.1.4.2 - Zdravotně technické instalace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20</v>
      </c>
      <c r="D126" s="41"/>
      <c r="E126" s="41"/>
      <c r="F126" s="28" t="str">
        <f>F14</f>
        <v xml:space="preserve"> </v>
      </c>
      <c r="G126" s="41"/>
      <c r="H126" s="41"/>
      <c r="I126" s="33" t="s">
        <v>22</v>
      </c>
      <c r="J126" s="80" t="str">
        <f>IF(J14="","",J14)</f>
        <v>31. 8. 2018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3" t="s">
        <v>24</v>
      </c>
      <c r="D128" s="41"/>
      <c r="E128" s="41"/>
      <c r="F128" s="28" t="str">
        <f>E17</f>
        <v>Ostravská univerzita</v>
      </c>
      <c r="G128" s="41"/>
      <c r="H128" s="41"/>
      <c r="I128" s="33" t="s">
        <v>30</v>
      </c>
      <c r="J128" s="37" t="str">
        <f>E23</f>
        <v>Marpo s.r.o.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28</v>
      </c>
      <c r="D129" s="41"/>
      <c r="E129" s="41"/>
      <c r="F129" s="28" t="str">
        <f>IF(E20="","",E20)</f>
        <v>Vyplň údaj</v>
      </c>
      <c r="G129" s="41"/>
      <c r="H129" s="41"/>
      <c r="I129" s="33" t="s">
        <v>33</v>
      </c>
      <c r="J129" s="37" t="str">
        <f>E26</f>
        <v xml:space="preserve"> 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0.32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11" customFormat="1" ht="29.28" customHeight="1">
      <c r="A131" s="201"/>
      <c r="B131" s="202"/>
      <c r="C131" s="203" t="s">
        <v>189</v>
      </c>
      <c r="D131" s="204" t="s">
        <v>61</v>
      </c>
      <c r="E131" s="204" t="s">
        <v>57</v>
      </c>
      <c r="F131" s="204" t="s">
        <v>58</v>
      </c>
      <c r="G131" s="204" t="s">
        <v>190</v>
      </c>
      <c r="H131" s="204" t="s">
        <v>191</v>
      </c>
      <c r="I131" s="204" t="s">
        <v>192</v>
      </c>
      <c r="J131" s="205" t="s">
        <v>165</v>
      </c>
      <c r="K131" s="206" t="s">
        <v>193</v>
      </c>
      <c r="L131" s="207"/>
      <c r="M131" s="101" t="s">
        <v>1</v>
      </c>
      <c r="N131" s="102" t="s">
        <v>40</v>
      </c>
      <c r="O131" s="102" t="s">
        <v>194</v>
      </c>
      <c r="P131" s="102" t="s">
        <v>195</v>
      </c>
      <c r="Q131" s="102" t="s">
        <v>196</v>
      </c>
      <c r="R131" s="102" t="s">
        <v>197</v>
      </c>
      <c r="S131" s="102" t="s">
        <v>198</v>
      </c>
      <c r="T131" s="103" t="s">
        <v>199</v>
      </c>
      <c r="U131" s="201"/>
      <c r="V131" s="201"/>
      <c r="W131" s="201"/>
      <c r="X131" s="201"/>
      <c r="Y131" s="201"/>
      <c r="Z131" s="201"/>
      <c r="AA131" s="201"/>
      <c r="AB131" s="201"/>
      <c r="AC131" s="201"/>
      <c r="AD131" s="201"/>
      <c r="AE131" s="201"/>
    </row>
    <row r="132" s="2" customFormat="1" ht="22.8" customHeight="1">
      <c r="A132" s="39"/>
      <c r="B132" s="40"/>
      <c r="C132" s="108" t="s">
        <v>200</v>
      </c>
      <c r="D132" s="41"/>
      <c r="E132" s="41"/>
      <c r="F132" s="41"/>
      <c r="G132" s="41"/>
      <c r="H132" s="41"/>
      <c r="I132" s="41"/>
      <c r="J132" s="208">
        <f>BK132</f>
        <v>0</v>
      </c>
      <c r="K132" s="41"/>
      <c r="L132" s="45"/>
      <c r="M132" s="104"/>
      <c r="N132" s="209"/>
      <c r="O132" s="105"/>
      <c r="P132" s="210">
        <f>P133+P147+P223</f>
        <v>0</v>
      </c>
      <c r="Q132" s="105"/>
      <c r="R132" s="210">
        <f>R133+R147+R223</f>
        <v>0</v>
      </c>
      <c r="S132" s="105"/>
      <c r="T132" s="211">
        <f>T133+T147+T223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75</v>
      </c>
      <c r="AU132" s="18" t="s">
        <v>167</v>
      </c>
      <c r="BK132" s="212">
        <f>BK133+BK147+BK223</f>
        <v>0</v>
      </c>
    </row>
    <row r="133" s="12" customFormat="1" ht="25.92" customHeight="1">
      <c r="A133" s="12"/>
      <c r="B133" s="213"/>
      <c r="C133" s="214"/>
      <c r="D133" s="215" t="s">
        <v>75</v>
      </c>
      <c r="E133" s="216" t="s">
        <v>201</v>
      </c>
      <c r="F133" s="216" t="s">
        <v>202</v>
      </c>
      <c r="G133" s="214"/>
      <c r="H133" s="214"/>
      <c r="I133" s="217"/>
      <c r="J133" s="218">
        <f>BK133</f>
        <v>0</v>
      </c>
      <c r="K133" s="214"/>
      <c r="L133" s="219"/>
      <c r="M133" s="220"/>
      <c r="N133" s="221"/>
      <c r="O133" s="221"/>
      <c r="P133" s="222">
        <f>P134+P136+P139</f>
        <v>0</v>
      </c>
      <c r="Q133" s="221"/>
      <c r="R133" s="222">
        <f>R134+R136+R139</f>
        <v>0</v>
      </c>
      <c r="S133" s="221"/>
      <c r="T133" s="223">
        <f>T134+T136+T139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4" t="s">
        <v>83</v>
      </c>
      <c r="AT133" s="225" t="s">
        <v>75</v>
      </c>
      <c r="AU133" s="225" t="s">
        <v>76</v>
      </c>
      <c r="AY133" s="224" t="s">
        <v>203</v>
      </c>
      <c r="BK133" s="226">
        <f>BK134+BK136+BK139</f>
        <v>0</v>
      </c>
    </row>
    <row r="134" s="12" customFormat="1" ht="22.8" customHeight="1">
      <c r="A134" s="12"/>
      <c r="B134" s="213"/>
      <c r="C134" s="214"/>
      <c r="D134" s="215" t="s">
        <v>75</v>
      </c>
      <c r="E134" s="227" t="s">
        <v>108</v>
      </c>
      <c r="F134" s="227" t="s">
        <v>204</v>
      </c>
      <c r="G134" s="214"/>
      <c r="H134" s="214"/>
      <c r="I134" s="217"/>
      <c r="J134" s="228">
        <f>BK134</f>
        <v>0</v>
      </c>
      <c r="K134" s="214"/>
      <c r="L134" s="219"/>
      <c r="M134" s="220"/>
      <c r="N134" s="221"/>
      <c r="O134" s="221"/>
      <c r="P134" s="222">
        <f>P135</f>
        <v>0</v>
      </c>
      <c r="Q134" s="221"/>
      <c r="R134" s="222">
        <f>R135</f>
        <v>0</v>
      </c>
      <c r="S134" s="221"/>
      <c r="T134" s="223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4" t="s">
        <v>83</v>
      </c>
      <c r="AT134" s="225" t="s">
        <v>75</v>
      </c>
      <c r="AU134" s="225" t="s">
        <v>83</v>
      </c>
      <c r="AY134" s="224" t="s">
        <v>203</v>
      </c>
      <c r="BK134" s="226">
        <f>BK135</f>
        <v>0</v>
      </c>
    </row>
    <row r="135" s="2" customFormat="1" ht="24.15" customHeight="1">
      <c r="A135" s="39"/>
      <c r="B135" s="40"/>
      <c r="C135" s="229" t="s">
        <v>83</v>
      </c>
      <c r="D135" s="229" t="s">
        <v>205</v>
      </c>
      <c r="E135" s="230" t="s">
        <v>262</v>
      </c>
      <c r="F135" s="231" t="s">
        <v>1439</v>
      </c>
      <c r="G135" s="232" t="s">
        <v>213</v>
      </c>
      <c r="H135" s="233">
        <v>79</v>
      </c>
      <c r="I135" s="234"/>
      <c r="J135" s="235">
        <f>ROUND(I135*H135,2)</f>
        <v>0</v>
      </c>
      <c r="K135" s="236"/>
      <c r="L135" s="45"/>
      <c r="M135" s="237" t="s">
        <v>1</v>
      </c>
      <c r="N135" s="238" t="s">
        <v>41</v>
      </c>
      <c r="O135" s="92"/>
      <c r="P135" s="239">
        <f>O135*H135</f>
        <v>0</v>
      </c>
      <c r="Q135" s="239">
        <v>0</v>
      </c>
      <c r="R135" s="239">
        <f>Q135*H135</f>
        <v>0</v>
      </c>
      <c r="S135" s="239">
        <v>0</v>
      </c>
      <c r="T135" s="24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1" t="s">
        <v>209</v>
      </c>
      <c r="AT135" s="241" t="s">
        <v>205</v>
      </c>
      <c r="AU135" s="241" t="s">
        <v>85</v>
      </c>
      <c r="AY135" s="18" t="s">
        <v>203</v>
      </c>
      <c r="BE135" s="242">
        <f>IF(N135="základní",J135,0)</f>
        <v>0</v>
      </c>
      <c r="BF135" s="242">
        <f>IF(N135="snížená",J135,0)</f>
        <v>0</v>
      </c>
      <c r="BG135" s="242">
        <f>IF(N135="zákl. přenesená",J135,0)</f>
        <v>0</v>
      </c>
      <c r="BH135" s="242">
        <f>IF(N135="sníž. přenesená",J135,0)</f>
        <v>0</v>
      </c>
      <c r="BI135" s="242">
        <f>IF(N135="nulová",J135,0)</f>
        <v>0</v>
      </c>
      <c r="BJ135" s="18" t="s">
        <v>83</v>
      </c>
      <c r="BK135" s="242">
        <f>ROUND(I135*H135,2)</f>
        <v>0</v>
      </c>
      <c r="BL135" s="18" t="s">
        <v>209</v>
      </c>
      <c r="BM135" s="241" t="s">
        <v>85</v>
      </c>
    </row>
    <row r="136" s="12" customFormat="1" ht="22.8" customHeight="1">
      <c r="A136" s="12"/>
      <c r="B136" s="213"/>
      <c r="C136" s="214"/>
      <c r="D136" s="215" t="s">
        <v>75</v>
      </c>
      <c r="E136" s="227" t="s">
        <v>226</v>
      </c>
      <c r="F136" s="227" t="s">
        <v>287</v>
      </c>
      <c r="G136" s="214"/>
      <c r="H136" s="214"/>
      <c r="I136" s="217"/>
      <c r="J136" s="228">
        <f>BK136</f>
        <v>0</v>
      </c>
      <c r="K136" s="214"/>
      <c r="L136" s="219"/>
      <c r="M136" s="220"/>
      <c r="N136" s="221"/>
      <c r="O136" s="221"/>
      <c r="P136" s="222">
        <f>SUM(P137:P138)</f>
        <v>0</v>
      </c>
      <c r="Q136" s="221"/>
      <c r="R136" s="222">
        <f>SUM(R137:R138)</f>
        <v>0</v>
      </c>
      <c r="S136" s="221"/>
      <c r="T136" s="223">
        <f>SUM(T137:T138)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4" t="s">
        <v>83</v>
      </c>
      <c r="AT136" s="225" t="s">
        <v>75</v>
      </c>
      <c r="AU136" s="225" t="s">
        <v>83</v>
      </c>
      <c r="AY136" s="224" t="s">
        <v>203</v>
      </c>
      <c r="BK136" s="226">
        <f>SUM(BK137:BK138)</f>
        <v>0</v>
      </c>
    </row>
    <row r="137" s="2" customFormat="1" ht="24.15" customHeight="1">
      <c r="A137" s="39"/>
      <c r="B137" s="40"/>
      <c r="C137" s="229" t="s">
        <v>85</v>
      </c>
      <c r="D137" s="229" t="s">
        <v>205</v>
      </c>
      <c r="E137" s="230" t="s">
        <v>1792</v>
      </c>
      <c r="F137" s="231" t="s">
        <v>1793</v>
      </c>
      <c r="G137" s="232" t="s">
        <v>213</v>
      </c>
      <c r="H137" s="233">
        <v>62</v>
      </c>
      <c r="I137" s="234"/>
      <c r="J137" s="235">
        <f>ROUND(I137*H137,2)</f>
        <v>0</v>
      </c>
      <c r="K137" s="236"/>
      <c r="L137" s="45"/>
      <c r="M137" s="237" t="s">
        <v>1</v>
      </c>
      <c r="N137" s="238" t="s">
        <v>41</v>
      </c>
      <c r="O137" s="92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1" t="s">
        <v>209</v>
      </c>
      <c r="AT137" s="241" t="s">
        <v>205</v>
      </c>
      <c r="AU137" s="241" t="s">
        <v>85</v>
      </c>
      <c r="AY137" s="18" t="s">
        <v>203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8" t="s">
        <v>83</v>
      </c>
      <c r="BK137" s="242">
        <f>ROUND(I137*H137,2)</f>
        <v>0</v>
      </c>
      <c r="BL137" s="18" t="s">
        <v>209</v>
      </c>
      <c r="BM137" s="241" t="s">
        <v>209</v>
      </c>
    </row>
    <row r="138" s="2" customFormat="1" ht="24.15" customHeight="1">
      <c r="A138" s="39"/>
      <c r="B138" s="40"/>
      <c r="C138" s="229" t="s">
        <v>108</v>
      </c>
      <c r="D138" s="229" t="s">
        <v>205</v>
      </c>
      <c r="E138" s="230" t="s">
        <v>1446</v>
      </c>
      <c r="F138" s="231" t="s">
        <v>1447</v>
      </c>
      <c r="G138" s="232" t="s">
        <v>213</v>
      </c>
      <c r="H138" s="233">
        <v>13</v>
      </c>
      <c r="I138" s="234"/>
      <c r="J138" s="235">
        <f>ROUND(I138*H138,2)</f>
        <v>0</v>
      </c>
      <c r="K138" s="236"/>
      <c r="L138" s="45"/>
      <c r="M138" s="237" t="s">
        <v>1</v>
      </c>
      <c r="N138" s="238" t="s">
        <v>41</v>
      </c>
      <c r="O138" s="92"/>
      <c r="P138" s="239">
        <f>O138*H138</f>
        <v>0</v>
      </c>
      <c r="Q138" s="239">
        <v>0</v>
      </c>
      <c r="R138" s="239">
        <f>Q138*H138</f>
        <v>0</v>
      </c>
      <c r="S138" s="239">
        <v>0</v>
      </c>
      <c r="T138" s="24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1" t="s">
        <v>209</v>
      </c>
      <c r="AT138" s="241" t="s">
        <v>205</v>
      </c>
      <c r="AU138" s="241" t="s">
        <v>85</v>
      </c>
      <c r="AY138" s="18" t="s">
        <v>203</v>
      </c>
      <c r="BE138" s="242">
        <f>IF(N138="základní",J138,0)</f>
        <v>0</v>
      </c>
      <c r="BF138" s="242">
        <f>IF(N138="snížená",J138,0)</f>
        <v>0</v>
      </c>
      <c r="BG138" s="242">
        <f>IF(N138="zákl. přenesená",J138,0)</f>
        <v>0</v>
      </c>
      <c r="BH138" s="242">
        <f>IF(N138="sníž. přenesená",J138,0)</f>
        <v>0</v>
      </c>
      <c r="BI138" s="242">
        <f>IF(N138="nulová",J138,0)</f>
        <v>0</v>
      </c>
      <c r="BJ138" s="18" t="s">
        <v>83</v>
      </c>
      <c r="BK138" s="242">
        <f>ROUND(I138*H138,2)</f>
        <v>0</v>
      </c>
      <c r="BL138" s="18" t="s">
        <v>209</v>
      </c>
      <c r="BM138" s="241" t="s">
        <v>226</v>
      </c>
    </row>
    <row r="139" s="12" customFormat="1" ht="22.8" customHeight="1">
      <c r="A139" s="12"/>
      <c r="B139" s="213"/>
      <c r="C139" s="214"/>
      <c r="D139" s="215" t="s">
        <v>75</v>
      </c>
      <c r="E139" s="227" t="s">
        <v>716</v>
      </c>
      <c r="F139" s="227" t="s">
        <v>1450</v>
      </c>
      <c r="G139" s="214"/>
      <c r="H139" s="214"/>
      <c r="I139" s="217"/>
      <c r="J139" s="228">
        <f>BK139</f>
        <v>0</v>
      </c>
      <c r="K139" s="214"/>
      <c r="L139" s="219"/>
      <c r="M139" s="220"/>
      <c r="N139" s="221"/>
      <c r="O139" s="221"/>
      <c r="P139" s="222">
        <f>SUM(P140:P146)</f>
        <v>0</v>
      </c>
      <c r="Q139" s="221"/>
      <c r="R139" s="222">
        <f>SUM(R140:R146)</f>
        <v>0</v>
      </c>
      <c r="S139" s="221"/>
      <c r="T139" s="223">
        <f>SUM(T140:T146)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4" t="s">
        <v>83</v>
      </c>
      <c r="AT139" s="225" t="s">
        <v>75</v>
      </c>
      <c r="AU139" s="225" t="s">
        <v>83</v>
      </c>
      <c r="AY139" s="224" t="s">
        <v>203</v>
      </c>
      <c r="BK139" s="226">
        <f>SUM(BK140:BK146)</f>
        <v>0</v>
      </c>
    </row>
    <row r="140" s="2" customFormat="1" ht="24.15" customHeight="1">
      <c r="A140" s="39"/>
      <c r="B140" s="40"/>
      <c r="C140" s="229" t="s">
        <v>209</v>
      </c>
      <c r="D140" s="229" t="s">
        <v>205</v>
      </c>
      <c r="E140" s="230" t="s">
        <v>527</v>
      </c>
      <c r="F140" s="231" t="s">
        <v>528</v>
      </c>
      <c r="G140" s="232" t="s">
        <v>336</v>
      </c>
      <c r="H140" s="233">
        <v>410</v>
      </c>
      <c r="I140" s="234"/>
      <c r="J140" s="235">
        <f>ROUND(I140*H140,2)</f>
        <v>0</v>
      </c>
      <c r="K140" s="236"/>
      <c r="L140" s="45"/>
      <c r="M140" s="237" t="s">
        <v>1</v>
      </c>
      <c r="N140" s="238" t="s">
        <v>41</v>
      </c>
      <c r="O140" s="92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1" t="s">
        <v>209</v>
      </c>
      <c r="AT140" s="241" t="s">
        <v>205</v>
      </c>
      <c r="AU140" s="241" t="s">
        <v>85</v>
      </c>
      <c r="AY140" s="18" t="s">
        <v>203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8" t="s">
        <v>83</v>
      </c>
      <c r="BK140" s="242">
        <f>ROUND(I140*H140,2)</f>
        <v>0</v>
      </c>
      <c r="BL140" s="18" t="s">
        <v>209</v>
      </c>
      <c r="BM140" s="241" t="s">
        <v>234</v>
      </c>
    </row>
    <row r="141" s="2" customFormat="1" ht="24.15" customHeight="1">
      <c r="A141" s="39"/>
      <c r="B141" s="40"/>
      <c r="C141" s="229" t="s">
        <v>222</v>
      </c>
      <c r="D141" s="229" t="s">
        <v>205</v>
      </c>
      <c r="E141" s="230" t="s">
        <v>532</v>
      </c>
      <c r="F141" s="231" t="s">
        <v>533</v>
      </c>
      <c r="G141" s="232" t="s">
        <v>336</v>
      </c>
      <c r="H141" s="233">
        <v>43</v>
      </c>
      <c r="I141" s="234"/>
      <c r="J141" s="235">
        <f>ROUND(I141*H141,2)</f>
        <v>0</v>
      </c>
      <c r="K141" s="236"/>
      <c r="L141" s="45"/>
      <c r="M141" s="237" t="s">
        <v>1</v>
      </c>
      <c r="N141" s="238" t="s">
        <v>41</v>
      </c>
      <c r="O141" s="92"/>
      <c r="P141" s="239">
        <f>O141*H141</f>
        <v>0</v>
      </c>
      <c r="Q141" s="239">
        <v>0</v>
      </c>
      <c r="R141" s="239">
        <f>Q141*H141</f>
        <v>0</v>
      </c>
      <c r="S141" s="239">
        <v>0</v>
      </c>
      <c r="T141" s="24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1" t="s">
        <v>209</v>
      </c>
      <c r="AT141" s="241" t="s">
        <v>205</v>
      </c>
      <c r="AU141" s="241" t="s">
        <v>85</v>
      </c>
      <c r="AY141" s="18" t="s">
        <v>203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8" t="s">
        <v>83</v>
      </c>
      <c r="BK141" s="242">
        <f>ROUND(I141*H141,2)</f>
        <v>0</v>
      </c>
      <c r="BL141" s="18" t="s">
        <v>209</v>
      </c>
      <c r="BM141" s="241" t="s">
        <v>248</v>
      </c>
    </row>
    <row r="142" s="2" customFormat="1" ht="24.15" customHeight="1">
      <c r="A142" s="39"/>
      <c r="B142" s="40"/>
      <c r="C142" s="229" t="s">
        <v>226</v>
      </c>
      <c r="D142" s="229" t="s">
        <v>205</v>
      </c>
      <c r="E142" s="230" t="s">
        <v>1463</v>
      </c>
      <c r="F142" s="231" t="s">
        <v>1464</v>
      </c>
      <c r="G142" s="232" t="s">
        <v>241</v>
      </c>
      <c r="H142" s="233">
        <v>58.161999999999999</v>
      </c>
      <c r="I142" s="234"/>
      <c r="J142" s="235">
        <f>ROUND(I142*H142,2)</f>
        <v>0</v>
      </c>
      <c r="K142" s="236"/>
      <c r="L142" s="45"/>
      <c r="M142" s="237" t="s">
        <v>1</v>
      </c>
      <c r="N142" s="238" t="s">
        <v>41</v>
      </c>
      <c r="O142" s="92"/>
      <c r="P142" s="239">
        <f>O142*H142</f>
        <v>0</v>
      </c>
      <c r="Q142" s="239">
        <v>0</v>
      </c>
      <c r="R142" s="239">
        <f>Q142*H142</f>
        <v>0</v>
      </c>
      <c r="S142" s="239">
        <v>0</v>
      </c>
      <c r="T142" s="24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1" t="s">
        <v>209</v>
      </c>
      <c r="AT142" s="241" t="s">
        <v>205</v>
      </c>
      <c r="AU142" s="241" t="s">
        <v>85</v>
      </c>
      <c r="AY142" s="18" t="s">
        <v>203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18" t="s">
        <v>83</v>
      </c>
      <c r="BK142" s="242">
        <f>ROUND(I142*H142,2)</f>
        <v>0</v>
      </c>
      <c r="BL142" s="18" t="s">
        <v>209</v>
      </c>
      <c r="BM142" s="241" t="s">
        <v>8</v>
      </c>
    </row>
    <row r="143" s="2" customFormat="1" ht="33" customHeight="1">
      <c r="A143" s="39"/>
      <c r="B143" s="40"/>
      <c r="C143" s="229" t="s">
        <v>230</v>
      </c>
      <c r="D143" s="229" t="s">
        <v>205</v>
      </c>
      <c r="E143" s="230" t="s">
        <v>1465</v>
      </c>
      <c r="F143" s="231" t="s">
        <v>1466</v>
      </c>
      <c r="G143" s="232" t="s">
        <v>241</v>
      </c>
      <c r="H143" s="233">
        <v>581.62</v>
      </c>
      <c r="I143" s="234"/>
      <c r="J143" s="235">
        <f>ROUND(I143*H143,2)</f>
        <v>0</v>
      </c>
      <c r="K143" s="236"/>
      <c r="L143" s="45"/>
      <c r="M143" s="237" t="s">
        <v>1</v>
      </c>
      <c r="N143" s="238" t="s">
        <v>41</v>
      </c>
      <c r="O143" s="92"/>
      <c r="P143" s="239">
        <f>O143*H143</f>
        <v>0</v>
      </c>
      <c r="Q143" s="239">
        <v>0</v>
      </c>
      <c r="R143" s="239">
        <f>Q143*H143</f>
        <v>0</v>
      </c>
      <c r="S143" s="239">
        <v>0</v>
      </c>
      <c r="T143" s="24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209</v>
      </c>
      <c r="AT143" s="241" t="s">
        <v>205</v>
      </c>
      <c r="AU143" s="241" t="s">
        <v>85</v>
      </c>
      <c r="AY143" s="18" t="s">
        <v>203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83</v>
      </c>
      <c r="BK143" s="242">
        <f>ROUND(I143*H143,2)</f>
        <v>0</v>
      </c>
      <c r="BL143" s="18" t="s">
        <v>209</v>
      </c>
      <c r="BM143" s="241" t="s">
        <v>267</v>
      </c>
    </row>
    <row r="144" s="2" customFormat="1" ht="24.15" customHeight="1">
      <c r="A144" s="39"/>
      <c r="B144" s="40"/>
      <c r="C144" s="229" t="s">
        <v>234</v>
      </c>
      <c r="D144" s="229" t="s">
        <v>205</v>
      </c>
      <c r="E144" s="230" t="s">
        <v>1467</v>
      </c>
      <c r="F144" s="231" t="s">
        <v>1468</v>
      </c>
      <c r="G144" s="232" t="s">
        <v>241</v>
      </c>
      <c r="H144" s="233">
        <v>58.161999999999999</v>
      </c>
      <c r="I144" s="234"/>
      <c r="J144" s="235">
        <f>ROUND(I144*H144,2)</f>
        <v>0</v>
      </c>
      <c r="K144" s="236"/>
      <c r="L144" s="45"/>
      <c r="M144" s="237" t="s">
        <v>1</v>
      </c>
      <c r="N144" s="238" t="s">
        <v>41</v>
      </c>
      <c r="O144" s="92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1" t="s">
        <v>209</v>
      </c>
      <c r="AT144" s="241" t="s">
        <v>205</v>
      </c>
      <c r="AU144" s="241" t="s">
        <v>85</v>
      </c>
      <c r="AY144" s="18" t="s">
        <v>203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8" t="s">
        <v>83</v>
      </c>
      <c r="BK144" s="242">
        <f>ROUND(I144*H144,2)</f>
        <v>0</v>
      </c>
      <c r="BL144" s="18" t="s">
        <v>209</v>
      </c>
      <c r="BM144" s="241" t="s">
        <v>277</v>
      </c>
    </row>
    <row r="145" s="2" customFormat="1" ht="24.15" customHeight="1">
      <c r="A145" s="39"/>
      <c r="B145" s="40"/>
      <c r="C145" s="229" t="s">
        <v>238</v>
      </c>
      <c r="D145" s="229" t="s">
        <v>205</v>
      </c>
      <c r="E145" s="230" t="s">
        <v>1469</v>
      </c>
      <c r="F145" s="231" t="s">
        <v>1470</v>
      </c>
      <c r="G145" s="232" t="s">
        <v>241</v>
      </c>
      <c r="H145" s="233">
        <v>58.161999999999999</v>
      </c>
      <c r="I145" s="234"/>
      <c r="J145" s="235">
        <f>ROUND(I145*H145,2)</f>
        <v>0</v>
      </c>
      <c r="K145" s="236"/>
      <c r="L145" s="45"/>
      <c r="M145" s="237" t="s">
        <v>1</v>
      </c>
      <c r="N145" s="238" t="s">
        <v>41</v>
      </c>
      <c r="O145" s="92"/>
      <c r="P145" s="239">
        <f>O145*H145</f>
        <v>0</v>
      </c>
      <c r="Q145" s="239">
        <v>0</v>
      </c>
      <c r="R145" s="239">
        <f>Q145*H145</f>
        <v>0</v>
      </c>
      <c r="S145" s="239">
        <v>0</v>
      </c>
      <c r="T145" s="24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1" t="s">
        <v>209</v>
      </c>
      <c r="AT145" s="241" t="s">
        <v>205</v>
      </c>
      <c r="AU145" s="241" t="s">
        <v>85</v>
      </c>
      <c r="AY145" s="18" t="s">
        <v>203</v>
      </c>
      <c r="BE145" s="242">
        <f>IF(N145="základní",J145,0)</f>
        <v>0</v>
      </c>
      <c r="BF145" s="242">
        <f>IF(N145="snížená",J145,0)</f>
        <v>0</v>
      </c>
      <c r="BG145" s="242">
        <f>IF(N145="zákl. přenesená",J145,0)</f>
        <v>0</v>
      </c>
      <c r="BH145" s="242">
        <f>IF(N145="sníž. přenesená",J145,0)</f>
        <v>0</v>
      </c>
      <c r="BI145" s="242">
        <f>IF(N145="nulová",J145,0)</f>
        <v>0</v>
      </c>
      <c r="BJ145" s="18" t="s">
        <v>83</v>
      </c>
      <c r="BK145" s="242">
        <f>ROUND(I145*H145,2)</f>
        <v>0</v>
      </c>
      <c r="BL145" s="18" t="s">
        <v>209</v>
      </c>
      <c r="BM145" s="241" t="s">
        <v>288</v>
      </c>
    </row>
    <row r="146" s="2" customFormat="1" ht="16.5" customHeight="1">
      <c r="A146" s="39"/>
      <c r="B146" s="40"/>
      <c r="C146" s="229" t="s">
        <v>248</v>
      </c>
      <c r="D146" s="229" t="s">
        <v>205</v>
      </c>
      <c r="E146" s="230" t="s">
        <v>1471</v>
      </c>
      <c r="F146" s="231" t="s">
        <v>1472</v>
      </c>
      <c r="G146" s="232" t="s">
        <v>241</v>
      </c>
      <c r="H146" s="233">
        <v>581.62</v>
      </c>
      <c r="I146" s="234"/>
      <c r="J146" s="235">
        <f>ROUND(I146*H146,2)</f>
        <v>0</v>
      </c>
      <c r="K146" s="236"/>
      <c r="L146" s="45"/>
      <c r="M146" s="237" t="s">
        <v>1</v>
      </c>
      <c r="N146" s="238" t="s">
        <v>41</v>
      </c>
      <c r="O146" s="92"/>
      <c r="P146" s="239">
        <f>O146*H146</f>
        <v>0</v>
      </c>
      <c r="Q146" s="239">
        <v>0</v>
      </c>
      <c r="R146" s="239">
        <f>Q146*H146</f>
        <v>0</v>
      </c>
      <c r="S146" s="239">
        <v>0</v>
      </c>
      <c r="T146" s="24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1" t="s">
        <v>209</v>
      </c>
      <c r="AT146" s="241" t="s">
        <v>205</v>
      </c>
      <c r="AU146" s="241" t="s">
        <v>85</v>
      </c>
      <c r="AY146" s="18" t="s">
        <v>203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8" t="s">
        <v>83</v>
      </c>
      <c r="BK146" s="242">
        <f>ROUND(I146*H146,2)</f>
        <v>0</v>
      </c>
      <c r="BL146" s="18" t="s">
        <v>209</v>
      </c>
      <c r="BM146" s="241" t="s">
        <v>299</v>
      </c>
    </row>
    <row r="147" s="12" customFormat="1" ht="25.92" customHeight="1">
      <c r="A147" s="12"/>
      <c r="B147" s="213"/>
      <c r="C147" s="214"/>
      <c r="D147" s="215" t="s">
        <v>75</v>
      </c>
      <c r="E147" s="216" t="s">
        <v>595</v>
      </c>
      <c r="F147" s="216" t="s">
        <v>596</v>
      </c>
      <c r="G147" s="214"/>
      <c r="H147" s="214"/>
      <c r="I147" s="217"/>
      <c r="J147" s="218">
        <f>BK147</f>
        <v>0</v>
      </c>
      <c r="K147" s="214"/>
      <c r="L147" s="219"/>
      <c r="M147" s="220"/>
      <c r="N147" s="221"/>
      <c r="O147" s="221"/>
      <c r="P147" s="222">
        <f>P148+P158+P170+P180+P216+P219</f>
        <v>0</v>
      </c>
      <c r="Q147" s="221"/>
      <c r="R147" s="222">
        <f>R148+R158+R170+R180+R216+R219</f>
        <v>0</v>
      </c>
      <c r="S147" s="221"/>
      <c r="T147" s="223">
        <f>T148+T158+T170+T180+T216+T219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4" t="s">
        <v>85</v>
      </c>
      <c r="AT147" s="225" t="s">
        <v>75</v>
      </c>
      <c r="AU147" s="225" t="s">
        <v>76</v>
      </c>
      <c r="AY147" s="224" t="s">
        <v>203</v>
      </c>
      <c r="BK147" s="226">
        <f>BK148+BK158+BK170+BK180+BK216+BK219</f>
        <v>0</v>
      </c>
    </row>
    <row r="148" s="12" customFormat="1" ht="22.8" customHeight="1">
      <c r="A148" s="12"/>
      <c r="B148" s="213"/>
      <c r="C148" s="214"/>
      <c r="D148" s="215" t="s">
        <v>75</v>
      </c>
      <c r="E148" s="227" t="s">
        <v>622</v>
      </c>
      <c r="F148" s="227" t="s">
        <v>623</v>
      </c>
      <c r="G148" s="214"/>
      <c r="H148" s="214"/>
      <c r="I148" s="217"/>
      <c r="J148" s="228">
        <f>BK148</f>
        <v>0</v>
      </c>
      <c r="K148" s="214"/>
      <c r="L148" s="219"/>
      <c r="M148" s="220"/>
      <c r="N148" s="221"/>
      <c r="O148" s="221"/>
      <c r="P148" s="222">
        <f>SUM(P149:P157)</f>
        <v>0</v>
      </c>
      <c r="Q148" s="221"/>
      <c r="R148" s="222">
        <f>SUM(R149:R157)</f>
        <v>0</v>
      </c>
      <c r="S148" s="221"/>
      <c r="T148" s="223">
        <f>SUM(T149:T157)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4" t="s">
        <v>85</v>
      </c>
      <c r="AT148" s="225" t="s">
        <v>75</v>
      </c>
      <c r="AU148" s="225" t="s">
        <v>83</v>
      </c>
      <c r="AY148" s="224" t="s">
        <v>203</v>
      </c>
      <c r="BK148" s="226">
        <f>SUM(BK149:BK157)</f>
        <v>0</v>
      </c>
    </row>
    <row r="149" s="2" customFormat="1" ht="24.15" customHeight="1">
      <c r="A149" s="39"/>
      <c r="B149" s="40"/>
      <c r="C149" s="229" t="s">
        <v>253</v>
      </c>
      <c r="D149" s="229" t="s">
        <v>205</v>
      </c>
      <c r="E149" s="230" t="s">
        <v>1473</v>
      </c>
      <c r="F149" s="231" t="s">
        <v>1474</v>
      </c>
      <c r="G149" s="232" t="s">
        <v>213</v>
      </c>
      <c r="H149" s="233">
        <v>309</v>
      </c>
      <c r="I149" s="234"/>
      <c r="J149" s="235">
        <f>ROUND(I149*H149,2)</f>
        <v>0</v>
      </c>
      <c r="K149" s="236"/>
      <c r="L149" s="45"/>
      <c r="M149" s="237" t="s">
        <v>1</v>
      </c>
      <c r="N149" s="238" t="s">
        <v>41</v>
      </c>
      <c r="O149" s="92"/>
      <c r="P149" s="239">
        <f>O149*H149</f>
        <v>0</v>
      </c>
      <c r="Q149" s="239">
        <v>0</v>
      </c>
      <c r="R149" s="239">
        <f>Q149*H149</f>
        <v>0</v>
      </c>
      <c r="S149" s="239">
        <v>0</v>
      </c>
      <c r="T149" s="24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1" t="s">
        <v>277</v>
      </c>
      <c r="AT149" s="241" t="s">
        <v>205</v>
      </c>
      <c r="AU149" s="241" t="s">
        <v>85</v>
      </c>
      <c r="AY149" s="18" t="s">
        <v>203</v>
      </c>
      <c r="BE149" s="242">
        <f>IF(N149="základní",J149,0)</f>
        <v>0</v>
      </c>
      <c r="BF149" s="242">
        <f>IF(N149="snížená",J149,0)</f>
        <v>0</v>
      </c>
      <c r="BG149" s="242">
        <f>IF(N149="zákl. přenesená",J149,0)</f>
        <v>0</v>
      </c>
      <c r="BH149" s="242">
        <f>IF(N149="sníž. přenesená",J149,0)</f>
        <v>0</v>
      </c>
      <c r="BI149" s="242">
        <f>IF(N149="nulová",J149,0)</f>
        <v>0</v>
      </c>
      <c r="BJ149" s="18" t="s">
        <v>83</v>
      </c>
      <c r="BK149" s="242">
        <f>ROUND(I149*H149,2)</f>
        <v>0</v>
      </c>
      <c r="BL149" s="18" t="s">
        <v>277</v>
      </c>
      <c r="BM149" s="241" t="s">
        <v>306</v>
      </c>
    </row>
    <row r="150" s="2" customFormat="1" ht="24.15" customHeight="1">
      <c r="A150" s="39"/>
      <c r="B150" s="40"/>
      <c r="C150" s="229" t="s">
        <v>8</v>
      </c>
      <c r="D150" s="229" t="s">
        <v>205</v>
      </c>
      <c r="E150" s="230" t="s">
        <v>1809</v>
      </c>
      <c r="F150" s="231" t="s">
        <v>1810</v>
      </c>
      <c r="G150" s="232" t="s">
        <v>336</v>
      </c>
      <c r="H150" s="233">
        <v>773</v>
      </c>
      <c r="I150" s="234"/>
      <c r="J150" s="235">
        <f>ROUND(I150*H150,2)</f>
        <v>0</v>
      </c>
      <c r="K150" s="236"/>
      <c r="L150" s="45"/>
      <c r="M150" s="237" t="s">
        <v>1</v>
      </c>
      <c r="N150" s="238" t="s">
        <v>41</v>
      </c>
      <c r="O150" s="92"/>
      <c r="P150" s="239">
        <f>O150*H150</f>
        <v>0</v>
      </c>
      <c r="Q150" s="239">
        <v>0</v>
      </c>
      <c r="R150" s="239">
        <f>Q150*H150</f>
        <v>0</v>
      </c>
      <c r="S150" s="239">
        <v>0</v>
      </c>
      <c r="T150" s="24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277</v>
      </c>
      <c r="AT150" s="241" t="s">
        <v>205</v>
      </c>
      <c r="AU150" s="241" t="s">
        <v>85</v>
      </c>
      <c r="AY150" s="18" t="s">
        <v>203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83</v>
      </c>
      <c r="BK150" s="242">
        <f>ROUND(I150*H150,2)</f>
        <v>0</v>
      </c>
      <c r="BL150" s="18" t="s">
        <v>277</v>
      </c>
      <c r="BM150" s="241" t="s">
        <v>316</v>
      </c>
    </row>
    <row r="151" s="2" customFormat="1" ht="16.5" customHeight="1">
      <c r="A151" s="39"/>
      <c r="B151" s="40"/>
      <c r="C151" s="281" t="s">
        <v>261</v>
      </c>
      <c r="D151" s="281" t="s">
        <v>643</v>
      </c>
      <c r="E151" s="282" t="s">
        <v>1811</v>
      </c>
      <c r="F151" s="283" t="s">
        <v>3586</v>
      </c>
      <c r="G151" s="284" t="s">
        <v>336</v>
      </c>
      <c r="H151" s="285">
        <v>320</v>
      </c>
      <c r="I151" s="286"/>
      <c r="J151" s="287">
        <f>ROUND(I151*H151,2)</f>
        <v>0</v>
      </c>
      <c r="K151" s="288"/>
      <c r="L151" s="289"/>
      <c r="M151" s="290" t="s">
        <v>1</v>
      </c>
      <c r="N151" s="291" t="s">
        <v>41</v>
      </c>
      <c r="O151" s="92"/>
      <c r="P151" s="239">
        <f>O151*H151</f>
        <v>0</v>
      </c>
      <c r="Q151" s="239">
        <v>0</v>
      </c>
      <c r="R151" s="239">
        <f>Q151*H151</f>
        <v>0</v>
      </c>
      <c r="S151" s="239">
        <v>0</v>
      </c>
      <c r="T151" s="24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1" t="s">
        <v>214</v>
      </c>
      <c r="AT151" s="241" t="s">
        <v>643</v>
      </c>
      <c r="AU151" s="241" t="s">
        <v>85</v>
      </c>
      <c r="AY151" s="18" t="s">
        <v>203</v>
      </c>
      <c r="BE151" s="242">
        <f>IF(N151="základní",J151,0)</f>
        <v>0</v>
      </c>
      <c r="BF151" s="242">
        <f>IF(N151="snížená",J151,0)</f>
        <v>0</v>
      </c>
      <c r="BG151" s="242">
        <f>IF(N151="zákl. přenesená",J151,0)</f>
        <v>0</v>
      </c>
      <c r="BH151" s="242">
        <f>IF(N151="sníž. přenesená",J151,0)</f>
        <v>0</v>
      </c>
      <c r="BI151" s="242">
        <f>IF(N151="nulová",J151,0)</f>
        <v>0</v>
      </c>
      <c r="BJ151" s="18" t="s">
        <v>83</v>
      </c>
      <c r="BK151" s="242">
        <f>ROUND(I151*H151,2)</f>
        <v>0</v>
      </c>
      <c r="BL151" s="18" t="s">
        <v>277</v>
      </c>
      <c r="BM151" s="241" t="s">
        <v>329</v>
      </c>
    </row>
    <row r="152" s="2" customFormat="1" ht="16.5" customHeight="1">
      <c r="A152" s="39"/>
      <c r="B152" s="40"/>
      <c r="C152" s="281" t="s">
        <v>267</v>
      </c>
      <c r="D152" s="281" t="s">
        <v>643</v>
      </c>
      <c r="E152" s="282" t="s">
        <v>1813</v>
      </c>
      <c r="F152" s="283" t="s">
        <v>1814</v>
      </c>
      <c r="G152" s="284" t="s">
        <v>336</v>
      </c>
      <c r="H152" s="285">
        <v>303</v>
      </c>
      <c r="I152" s="286"/>
      <c r="J152" s="287">
        <f>ROUND(I152*H152,2)</f>
        <v>0</v>
      </c>
      <c r="K152" s="288"/>
      <c r="L152" s="289"/>
      <c r="M152" s="290" t="s">
        <v>1</v>
      </c>
      <c r="N152" s="291" t="s">
        <v>41</v>
      </c>
      <c r="O152" s="92"/>
      <c r="P152" s="239">
        <f>O152*H152</f>
        <v>0</v>
      </c>
      <c r="Q152" s="239">
        <v>0</v>
      </c>
      <c r="R152" s="239">
        <f>Q152*H152</f>
        <v>0</v>
      </c>
      <c r="S152" s="239">
        <v>0</v>
      </c>
      <c r="T152" s="24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1" t="s">
        <v>214</v>
      </c>
      <c r="AT152" s="241" t="s">
        <v>643</v>
      </c>
      <c r="AU152" s="241" t="s">
        <v>85</v>
      </c>
      <c r="AY152" s="18" t="s">
        <v>203</v>
      </c>
      <c r="BE152" s="242">
        <f>IF(N152="základní",J152,0)</f>
        <v>0</v>
      </c>
      <c r="BF152" s="242">
        <f>IF(N152="snížená",J152,0)</f>
        <v>0</v>
      </c>
      <c r="BG152" s="242">
        <f>IF(N152="zákl. přenesená",J152,0)</f>
        <v>0</v>
      </c>
      <c r="BH152" s="242">
        <f>IF(N152="sníž. přenesená",J152,0)</f>
        <v>0</v>
      </c>
      <c r="BI152" s="242">
        <f>IF(N152="nulová",J152,0)</f>
        <v>0</v>
      </c>
      <c r="BJ152" s="18" t="s">
        <v>83</v>
      </c>
      <c r="BK152" s="242">
        <f>ROUND(I152*H152,2)</f>
        <v>0</v>
      </c>
      <c r="BL152" s="18" t="s">
        <v>277</v>
      </c>
      <c r="BM152" s="241" t="s">
        <v>338</v>
      </c>
    </row>
    <row r="153" s="2" customFormat="1" ht="16.5" customHeight="1">
      <c r="A153" s="39"/>
      <c r="B153" s="40"/>
      <c r="C153" s="281" t="s">
        <v>272</v>
      </c>
      <c r="D153" s="281" t="s">
        <v>643</v>
      </c>
      <c r="E153" s="282" t="s">
        <v>1815</v>
      </c>
      <c r="F153" s="283" t="s">
        <v>1816</v>
      </c>
      <c r="G153" s="284" t="s">
        <v>336</v>
      </c>
      <c r="H153" s="285">
        <v>75</v>
      </c>
      <c r="I153" s="286"/>
      <c r="J153" s="287">
        <f>ROUND(I153*H153,2)</f>
        <v>0</v>
      </c>
      <c r="K153" s="288"/>
      <c r="L153" s="289"/>
      <c r="M153" s="290" t="s">
        <v>1</v>
      </c>
      <c r="N153" s="291" t="s">
        <v>41</v>
      </c>
      <c r="O153" s="92"/>
      <c r="P153" s="239">
        <f>O153*H153</f>
        <v>0</v>
      </c>
      <c r="Q153" s="239">
        <v>0</v>
      </c>
      <c r="R153" s="239">
        <f>Q153*H153</f>
        <v>0</v>
      </c>
      <c r="S153" s="239">
        <v>0</v>
      </c>
      <c r="T153" s="24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1" t="s">
        <v>214</v>
      </c>
      <c r="AT153" s="241" t="s">
        <v>643</v>
      </c>
      <c r="AU153" s="241" t="s">
        <v>85</v>
      </c>
      <c r="AY153" s="18" t="s">
        <v>203</v>
      </c>
      <c r="BE153" s="242">
        <f>IF(N153="základní",J153,0)</f>
        <v>0</v>
      </c>
      <c r="BF153" s="242">
        <f>IF(N153="snížená",J153,0)</f>
        <v>0</v>
      </c>
      <c r="BG153" s="242">
        <f>IF(N153="zákl. přenesená",J153,0)</f>
        <v>0</v>
      </c>
      <c r="BH153" s="242">
        <f>IF(N153="sníž. přenesená",J153,0)</f>
        <v>0</v>
      </c>
      <c r="BI153" s="242">
        <f>IF(N153="nulová",J153,0)</f>
        <v>0</v>
      </c>
      <c r="BJ153" s="18" t="s">
        <v>83</v>
      </c>
      <c r="BK153" s="242">
        <f>ROUND(I153*H153,2)</f>
        <v>0</v>
      </c>
      <c r="BL153" s="18" t="s">
        <v>277</v>
      </c>
      <c r="BM153" s="241" t="s">
        <v>210</v>
      </c>
    </row>
    <row r="154" s="2" customFormat="1" ht="16.5" customHeight="1">
      <c r="A154" s="39"/>
      <c r="B154" s="40"/>
      <c r="C154" s="281" t="s">
        <v>277</v>
      </c>
      <c r="D154" s="281" t="s">
        <v>643</v>
      </c>
      <c r="E154" s="282" t="s">
        <v>1817</v>
      </c>
      <c r="F154" s="283" t="s">
        <v>1818</v>
      </c>
      <c r="G154" s="284" t="s">
        <v>336</v>
      </c>
      <c r="H154" s="285">
        <v>37</v>
      </c>
      <c r="I154" s="286"/>
      <c r="J154" s="287">
        <f>ROUND(I154*H154,2)</f>
        <v>0</v>
      </c>
      <c r="K154" s="288"/>
      <c r="L154" s="289"/>
      <c r="M154" s="290" t="s">
        <v>1</v>
      </c>
      <c r="N154" s="291" t="s">
        <v>41</v>
      </c>
      <c r="O154" s="92"/>
      <c r="P154" s="239">
        <f>O154*H154</f>
        <v>0</v>
      </c>
      <c r="Q154" s="239">
        <v>0</v>
      </c>
      <c r="R154" s="239">
        <f>Q154*H154</f>
        <v>0</v>
      </c>
      <c r="S154" s="239">
        <v>0</v>
      </c>
      <c r="T154" s="24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1" t="s">
        <v>214</v>
      </c>
      <c r="AT154" s="241" t="s">
        <v>643</v>
      </c>
      <c r="AU154" s="241" t="s">
        <v>85</v>
      </c>
      <c r="AY154" s="18" t="s">
        <v>203</v>
      </c>
      <c r="BE154" s="242">
        <f>IF(N154="základní",J154,0)</f>
        <v>0</v>
      </c>
      <c r="BF154" s="242">
        <f>IF(N154="snížená",J154,0)</f>
        <v>0</v>
      </c>
      <c r="BG154" s="242">
        <f>IF(N154="zákl. přenesená",J154,0)</f>
        <v>0</v>
      </c>
      <c r="BH154" s="242">
        <f>IF(N154="sníž. přenesená",J154,0)</f>
        <v>0</v>
      </c>
      <c r="BI154" s="242">
        <f>IF(N154="nulová",J154,0)</f>
        <v>0</v>
      </c>
      <c r="BJ154" s="18" t="s">
        <v>83</v>
      </c>
      <c r="BK154" s="242">
        <f>ROUND(I154*H154,2)</f>
        <v>0</v>
      </c>
      <c r="BL154" s="18" t="s">
        <v>277</v>
      </c>
      <c r="BM154" s="241" t="s">
        <v>214</v>
      </c>
    </row>
    <row r="155" s="2" customFormat="1" ht="16.5" customHeight="1">
      <c r="A155" s="39"/>
      <c r="B155" s="40"/>
      <c r="C155" s="281" t="s">
        <v>283</v>
      </c>
      <c r="D155" s="281" t="s">
        <v>643</v>
      </c>
      <c r="E155" s="282" t="s">
        <v>1819</v>
      </c>
      <c r="F155" s="283" t="s">
        <v>1820</v>
      </c>
      <c r="G155" s="284" t="s">
        <v>336</v>
      </c>
      <c r="H155" s="285">
        <v>30</v>
      </c>
      <c r="I155" s="286"/>
      <c r="J155" s="287">
        <f>ROUND(I155*H155,2)</f>
        <v>0</v>
      </c>
      <c r="K155" s="288"/>
      <c r="L155" s="289"/>
      <c r="M155" s="290" t="s">
        <v>1</v>
      </c>
      <c r="N155" s="291" t="s">
        <v>41</v>
      </c>
      <c r="O155" s="92"/>
      <c r="P155" s="239">
        <f>O155*H155</f>
        <v>0</v>
      </c>
      <c r="Q155" s="239">
        <v>0</v>
      </c>
      <c r="R155" s="239">
        <f>Q155*H155</f>
        <v>0</v>
      </c>
      <c r="S155" s="239">
        <v>0</v>
      </c>
      <c r="T155" s="24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1" t="s">
        <v>214</v>
      </c>
      <c r="AT155" s="241" t="s">
        <v>643</v>
      </c>
      <c r="AU155" s="241" t="s">
        <v>85</v>
      </c>
      <c r="AY155" s="18" t="s">
        <v>203</v>
      </c>
      <c r="BE155" s="242">
        <f>IF(N155="základní",J155,0)</f>
        <v>0</v>
      </c>
      <c r="BF155" s="242">
        <f>IF(N155="snížená",J155,0)</f>
        <v>0</v>
      </c>
      <c r="BG155" s="242">
        <f>IF(N155="zákl. přenesená",J155,0)</f>
        <v>0</v>
      </c>
      <c r="BH155" s="242">
        <f>IF(N155="sníž. přenesená",J155,0)</f>
        <v>0</v>
      </c>
      <c r="BI155" s="242">
        <f>IF(N155="nulová",J155,0)</f>
        <v>0</v>
      </c>
      <c r="BJ155" s="18" t="s">
        <v>83</v>
      </c>
      <c r="BK155" s="242">
        <f>ROUND(I155*H155,2)</f>
        <v>0</v>
      </c>
      <c r="BL155" s="18" t="s">
        <v>277</v>
      </c>
      <c r="BM155" s="241" t="s">
        <v>381</v>
      </c>
    </row>
    <row r="156" s="2" customFormat="1" ht="16.5" customHeight="1">
      <c r="A156" s="39"/>
      <c r="B156" s="40"/>
      <c r="C156" s="281" t="s">
        <v>288</v>
      </c>
      <c r="D156" s="281" t="s">
        <v>643</v>
      </c>
      <c r="E156" s="282" t="s">
        <v>1821</v>
      </c>
      <c r="F156" s="283" t="s">
        <v>1822</v>
      </c>
      <c r="G156" s="284" t="s">
        <v>336</v>
      </c>
      <c r="H156" s="285">
        <v>8</v>
      </c>
      <c r="I156" s="286"/>
      <c r="J156" s="287">
        <f>ROUND(I156*H156,2)</f>
        <v>0</v>
      </c>
      <c r="K156" s="288"/>
      <c r="L156" s="289"/>
      <c r="M156" s="290" t="s">
        <v>1</v>
      </c>
      <c r="N156" s="291" t="s">
        <v>41</v>
      </c>
      <c r="O156" s="92"/>
      <c r="P156" s="239">
        <f>O156*H156</f>
        <v>0</v>
      </c>
      <c r="Q156" s="239">
        <v>0</v>
      </c>
      <c r="R156" s="239">
        <f>Q156*H156</f>
        <v>0</v>
      </c>
      <c r="S156" s="239">
        <v>0</v>
      </c>
      <c r="T156" s="24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1" t="s">
        <v>214</v>
      </c>
      <c r="AT156" s="241" t="s">
        <v>643</v>
      </c>
      <c r="AU156" s="241" t="s">
        <v>85</v>
      </c>
      <c r="AY156" s="18" t="s">
        <v>203</v>
      </c>
      <c r="BE156" s="242">
        <f>IF(N156="základní",J156,0)</f>
        <v>0</v>
      </c>
      <c r="BF156" s="242">
        <f>IF(N156="snížená",J156,0)</f>
        <v>0</v>
      </c>
      <c r="BG156" s="242">
        <f>IF(N156="zákl. přenesená",J156,0)</f>
        <v>0</v>
      </c>
      <c r="BH156" s="242">
        <f>IF(N156="sníž. přenesená",J156,0)</f>
        <v>0</v>
      </c>
      <c r="BI156" s="242">
        <f>IF(N156="nulová",J156,0)</f>
        <v>0</v>
      </c>
      <c r="BJ156" s="18" t="s">
        <v>83</v>
      </c>
      <c r="BK156" s="242">
        <f>ROUND(I156*H156,2)</f>
        <v>0</v>
      </c>
      <c r="BL156" s="18" t="s">
        <v>277</v>
      </c>
      <c r="BM156" s="241" t="s">
        <v>217</v>
      </c>
    </row>
    <row r="157" s="2" customFormat="1" ht="24.15" customHeight="1">
      <c r="A157" s="39"/>
      <c r="B157" s="40"/>
      <c r="C157" s="229" t="s">
        <v>294</v>
      </c>
      <c r="D157" s="229" t="s">
        <v>205</v>
      </c>
      <c r="E157" s="230" t="s">
        <v>1497</v>
      </c>
      <c r="F157" s="231" t="s">
        <v>1498</v>
      </c>
      <c r="G157" s="232" t="s">
        <v>620</v>
      </c>
      <c r="H157" s="280"/>
      <c r="I157" s="234"/>
      <c r="J157" s="235">
        <f>ROUND(I157*H157,2)</f>
        <v>0</v>
      </c>
      <c r="K157" s="236"/>
      <c r="L157" s="45"/>
      <c r="M157" s="237" t="s">
        <v>1</v>
      </c>
      <c r="N157" s="238" t="s">
        <v>41</v>
      </c>
      <c r="O157" s="92"/>
      <c r="P157" s="239">
        <f>O157*H157</f>
        <v>0</v>
      </c>
      <c r="Q157" s="239">
        <v>0</v>
      </c>
      <c r="R157" s="239">
        <f>Q157*H157</f>
        <v>0</v>
      </c>
      <c r="S157" s="239">
        <v>0</v>
      </c>
      <c r="T157" s="24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1" t="s">
        <v>277</v>
      </c>
      <c r="AT157" s="241" t="s">
        <v>205</v>
      </c>
      <c r="AU157" s="241" t="s">
        <v>85</v>
      </c>
      <c r="AY157" s="18" t="s">
        <v>203</v>
      </c>
      <c r="BE157" s="242">
        <f>IF(N157="základní",J157,0)</f>
        <v>0</v>
      </c>
      <c r="BF157" s="242">
        <f>IF(N157="snížená",J157,0)</f>
        <v>0</v>
      </c>
      <c r="BG157" s="242">
        <f>IF(N157="zákl. přenesená",J157,0)</f>
        <v>0</v>
      </c>
      <c r="BH157" s="242">
        <f>IF(N157="sníž. přenesená",J157,0)</f>
        <v>0</v>
      </c>
      <c r="BI157" s="242">
        <f>IF(N157="nulová",J157,0)</f>
        <v>0</v>
      </c>
      <c r="BJ157" s="18" t="s">
        <v>83</v>
      </c>
      <c r="BK157" s="242">
        <f>ROUND(I157*H157,2)</f>
        <v>0</v>
      </c>
      <c r="BL157" s="18" t="s">
        <v>277</v>
      </c>
      <c r="BM157" s="241" t="s">
        <v>413</v>
      </c>
    </row>
    <row r="158" s="12" customFormat="1" ht="22.8" customHeight="1">
      <c r="A158" s="12"/>
      <c r="B158" s="213"/>
      <c r="C158" s="214"/>
      <c r="D158" s="215" t="s">
        <v>75</v>
      </c>
      <c r="E158" s="227" t="s">
        <v>1843</v>
      </c>
      <c r="F158" s="227" t="s">
        <v>1844</v>
      </c>
      <c r="G158" s="214"/>
      <c r="H158" s="214"/>
      <c r="I158" s="217"/>
      <c r="J158" s="228">
        <f>BK158</f>
        <v>0</v>
      </c>
      <c r="K158" s="214"/>
      <c r="L158" s="219"/>
      <c r="M158" s="220"/>
      <c r="N158" s="221"/>
      <c r="O158" s="221"/>
      <c r="P158" s="222">
        <f>SUM(P159:P169)</f>
        <v>0</v>
      </c>
      <c r="Q158" s="221"/>
      <c r="R158" s="222">
        <f>SUM(R159:R169)</f>
        <v>0</v>
      </c>
      <c r="S158" s="221"/>
      <c r="T158" s="223">
        <f>SUM(T159:T169)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4" t="s">
        <v>85</v>
      </c>
      <c r="AT158" s="225" t="s">
        <v>75</v>
      </c>
      <c r="AU158" s="225" t="s">
        <v>83</v>
      </c>
      <c r="AY158" s="224" t="s">
        <v>203</v>
      </c>
      <c r="BK158" s="226">
        <f>SUM(BK159:BK169)</f>
        <v>0</v>
      </c>
    </row>
    <row r="159" s="2" customFormat="1" ht="16.5" customHeight="1">
      <c r="A159" s="39"/>
      <c r="B159" s="40"/>
      <c r="C159" s="229" t="s">
        <v>299</v>
      </c>
      <c r="D159" s="229" t="s">
        <v>205</v>
      </c>
      <c r="E159" s="230" t="s">
        <v>1845</v>
      </c>
      <c r="F159" s="231" t="s">
        <v>1846</v>
      </c>
      <c r="G159" s="232" t="s">
        <v>336</v>
      </c>
      <c r="H159" s="233">
        <v>352</v>
      </c>
      <c r="I159" s="234"/>
      <c r="J159" s="235">
        <f>ROUND(I159*H159,2)</f>
        <v>0</v>
      </c>
      <c r="K159" s="236"/>
      <c r="L159" s="45"/>
      <c r="M159" s="237" t="s">
        <v>1</v>
      </c>
      <c r="N159" s="238" t="s">
        <v>41</v>
      </c>
      <c r="O159" s="92"/>
      <c r="P159" s="239">
        <f>O159*H159</f>
        <v>0</v>
      </c>
      <c r="Q159" s="239">
        <v>0</v>
      </c>
      <c r="R159" s="239">
        <f>Q159*H159</f>
        <v>0</v>
      </c>
      <c r="S159" s="239">
        <v>0</v>
      </c>
      <c r="T159" s="24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1" t="s">
        <v>277</v>
      </c>
      <c r="AT159" s="241" t="s">
        <v>205</v>
      </c>
      <c r="AU159" s="241" t="s">
        <v>85</v>
      </c>
      <c r="AY159" s="18" t="s">
        <v>203</v>
      </c>
      <c r="BE159" s="242">
        <f>IF(N159="základní",J159,0)</f>
        <v>0</v>
      </c>
      <c r="BF159" s="242">
        <f>IF(N159="snížená",J159,0)</f>
        <v>0</v>
      </c>
      <c r="BG159" s="242">
        <f>IF(N159="zákl. přenesená",J159,0)</f>
        <v>0</v>
      </c>
      <c r="BH159" s="242">
        <f>IF(N159="sníž. přenesená",J159,0)</f>
        <v>0</v>
      </c>
      <c r="BI159" s="242">
        <f>IF(N159="nulová",J159,0)</f>
        <v>0</v>
      </c>
      <c r="BJ159" s="18" t="s">
        <v>83</v>
      </c>
      <c r="BK159" s="242">
        <f>ROUND(I159*H159,2)</f>
        <v>0</v>
      </c>
      <c r="BL159" s="18" t="s">
        <v>277</v>
      </c>
      <c r="BM159" s="241" t="s">
        <v>424</v>
      </c>
    </row>
    <row r="160" s="2" customFormat="1" ht="21.75" customHeight="1">
      <c r="A160" s="39"/>
      <c r="B160" s="40"/>
      <c r="C160" s="229" t="s">
        <v>7</v>
      </c>
      <c r="D160" s="229" t="s">
        <v>205</v>
      </c>
      <c r="E160" s="230" t="s">
        <v>1855</v>
      </c>
      <c r="F160" s="231" t="s">
        <v>1856</v>
      </c>
      <c r="G160" s="232" t="s">
        <v>336</v>
      </c>
      <c r="H160" s="233">
        <v>112</v>
      </c>
      <c r="I160" s="234"/>
      <c r="J160" s="235">
        <f>ROUND(I160*H160,2)</f>
        <v>0</v>
      </c>
      <c r="K160" s="236"/>
      <c r="L160" s="45"/>
      <c r="M160" s="237" t="s">
        <v>1</v>
      </c>
      <c r="N160" s="238" t="s">
        <v>41</v>
      </c>
      <c r="O160" s="92"/>
      <c r="P160" s="239">
        <f>O160*H160</f>
        <v>0</v>
      </c>
      <c r="Q160" s="239">
        <v>0</v>
      </c>
      <c r="R160" s="239">
        <f>Q160*H160</f>
        <v>0</v>
      </c>
      <c r="S160" s="239">
        <v>0</v>
      </c>
      <c r="T160" s="24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1" t="s">
        <v>277</v>
      </c>
      <c r="AT160" s="241" t="s">
        <v>205</v>
      </c>
      <c r="AU160" s="241" t="s">
        <v>85</v>
      </c>
      <c r="AY160" s="18" t="s">
        <v>203</v>
      </c>
      <c r="BE160" s="242">
        <f>IF(N160="základní",J160,0)</f>
        <v>0</v>
      </c>
      <c r="BF160" s="242">
        <f>IF(N160="snížená",J160,0)</f>
        <v>0</v>
      </c>
      <c r="BG160" s="242">
        <f>IF(N160="zákl. přenesená",J160,0)</f>
        <v>0</v>
      </c>
      <c r="BH160" s="242">
        <f>IF(N160="sníž. přenesená",J160,0)</f>
        <v>0</v>
      </c>
      <c r="BI160" s="242">
        <f>IF(N160="nulová",J160,0)</f>
        <v>0</v>
      </c>
      <c r="BJ160" s="18" t="s">
        <v>83</v>
      </c>
      <c r="BK160" s="242">
        <f>ROUND(I160*H160,2)</f>
        <v>0</v>
      </c>
      <c r="BL160" s="18" t="s">
        <v>277</v>
      </c>
      <c r="BM160" s="241" t="s">
        <v>221</v>
      </c>
    </row>
    <row r="161" s="2" customFormat="1" ht="21.75" customHeight="1">
      <c r="A161" s="39"/>
      <c r="B161" s="40"/>
      <c r="C161" s="229" t="s">
        <v>306</v>
      </c>
      <c r="D161" s="229" t="s">
        <v>205</v>
      </c>
      <c r="E161" s="230" t="s">
        <v>1861</v>
      </c>
      <c r="F161" s="231" t="s">
        <v>1862</v>
      </c>
      <c r="G161" s="232" t="s">
        <v>336</v>
      </c>
      <c r="H161" s="233">
        <v>42</v>
      </c>
      <c r="I161" s="234"/>
      <c r="J161" s="235">
        <f>ROUND(I161*H161,2)</f>
        <v>0</v>
      </c>
      <c r="K161" s="236"/>
      <c r="L161" s="45"/>
      <c r="M161" s="237" t="s">
        <v>1</v>
      </c>
      <c r="N161" s="238" t="s">
        <v>41</v>
      </c>
      <c r="O161" s="92"/>
      <c r="P161" s="239">
        <f>O161*H161</f>
        <v>0</v>
      </c>
      <c r="Q161" s="239">
        <v>0</v>
      </c>
      <c r="R161" s="239">
        <f>Q161*H161</f>
        <v>0</v>
      </c>
      <c r="S161" s="239">
        <v>0</v>
      </c>
      <c r="T161" s="24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1" t="s">
        <v>277</v>
      </c>
      <c r="AT161" s="241" t="s">
        <v>205</v>
      </c>
      <c r="AU161" s="241" t="s">
        <v>85</v>
      </c>
      <c r="AY161" s="18" t="s">
        <v>203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18" t="s">
        <v>83</v>
      </c>
      <c r="BK161" s="242">
        <f>ROUND(I161*H161,2)</f>
        <v>0</v>
      </c>
      <c r="BL161" s="18" t="s">
        <v>277</v>
      </c>
      <c r="BM161" s="241" t="s">
        <v>225</v>
      </c>
    </row>
    <row r="162" s="2" customFormat="1" ht="21.75" customHeight="1">
      <c r="A162" s="39"/>
      <c r="B162" s="40"/>
      <c r="C162" s="229" t="s">
        <v>312</v>
      </c>
      <c r="D162" s="229" t="s">
        <v>205</v>
      </c>
      <c r="E162" s="230" t="s">
        <v>1863</v>
      </c>
      <c r="F162" s="231" t="s">
        <v>1864</v>
      </c>
      <c r="G162" s="232" t="s">
        <v>336</v>
      </c>
      <c r="H162" s="233">
        <v>198</v>
      </c>
      <c r="I162" s="234"/>
      <c r="J162" s="235">
        <f>ROUND(I162*H162,2)</f>
        <v>0</v>
      </c>
      <c r="K162" s="236"/>
      <c r="L162" s="45"/>
      <c r="M162" s="237" t="s">
        <v>1</v>
      </c>
      <c r="N162" s="238" t="s">
        <v>41</v>
      </c>
      <c r="O162" s="92"/>
      <c r="P162" s="239">
        <f>O162*H162</f>
        <v>0</v>
      </c>
      <c r="Q162" s="239">
        <v>0</v>
      </c>
      <c r="R162" s="239">
        <f>Q162*H162</f>
        <v>0</v>
      </c>
      <c r="S162" s="239">
        <v>0</v>
      </c>
      <c r="T162" s="24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1" t="s">
        <v>277</v>
      </c>
      <c r="AT162" s="241" t="s">
        <v>205</v>
      </c>
      <c r="AU162" s="241" t="s">
        <v>85</v>
      </c>
      <c r="AY162" s="18" t="s">
        <v>203</v>
      </c>
      <c r="BE162" s="242">
        <f>IF(N162="základní",J162,0)</f>
        <v>0</v>
      </c>
      <c r="BF162" s="242">
        <f>IF(N162="snížená",J162,0)</f>
        <v>0</v>
      </c>
      <c r="BG162" s="242">
        <f>IF(N162="zákl. přenesená",J162,0)</f>
        <v>0</v>
      </c>
      <c r="BH162" s="242">
        <f>IF(N162="sníž. přenesená",J162,0)</f>
        <v>0</v>
      </c>
      <c r="BI162" s="242">
        <f>IF(N162="nulová",J162,0)</f>
        <v>0</v>
      </c>
      <c r="BJ162" s="18" t="s">
        <v>83</v>
      </c>
      <c r="BK162" s="242">
        <f>ROUND(I162*H162,2)</f>
        <v>0</v>
      </c>
      <c r="BL162" s="18" t="s">
        <v>277</v>
      </c>
      <c r="BM162" s="241" t="s">
        <v>452</v>
      </c>
    </row>
    <row r="163" s="2" customFormat="1" ht="21.75" customHeight="1">
      <c r="A163" s="39"/>
      <c r="B163" s="40"/>
      <c r="C163" s="229" t="s">
        <v>316</v>
      </c>
      <c r="D163" s="229" t="s">
        <v>205</v>
      </c>
      <c r="E163" s="230" t="s">
        <v>1867</v>
      </c>
      <c r="F163" s="231" t="s">
        <v>1868</v>
      </c>
      <c r="G163" s="232" t="s">
        <v>220</v>
      </c>
      <c r="H163" s="233">
        <v>40</v>
      </c>
      <c r="I163" s="234"/>
      <c r="J163" s="235">
        <f>ROUND(I163*H163,2)</f>
        <v>0</v>
      </c>
      <c r="K163" s="236"/>
      <c r="L163" s="45"/>
      <c r="M163" s="237" t="s">
        <v>1</v>
      </c>
      <c r="N163" s="238" t="s">
        <v>41</v>
      </c>
      <c r="O163" s="92"/>
      <c r="P163" s="239">
        <f>O163*H163</f>
        <v>0</v>
      </c>
      <c r="Q163" s="239">
        <v>0</v>
      </c>
      <c r="R163" s="239">
        <f>Q163*H163</f>
        <v>0</v>
      </c>
      <c r="S163" s="239">
        <v>0</v>
      </c>
      <c r="T163" s="24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1" t="s">
        <v>277</v>
      </c>
      <c r="AT163" s="241" t="s">
        <v>205</v>
      </c>
      <c r="AU163" s="241" t="s">
        <v>85</v>
      </c>
      <c r="AY163" s="18" t="s">
        <v>203</v>
      </c>
      <c r="BE163" s="242">
        <f>IF(N163="základní",J163,0)</f>
        <v>0</v>
      </c>
      <c r="BF163" s="242">
        <f>IF(N163="snížená",J163,0)</f>
        <v>0</v>
      </c>
      <c r="BG163" s="242">
        <f>IF(N163="zákl. přenesená",J163,0)</f>
        <v>0</v>
      </c>
      <c r="BH163" s="242">
        <f>IF(N163="sníž. přenesená",J163,0)</f>
        <v>0</v>
      </c>
      <c r="BI163" s="242">
        <f>IF(N163="nulová",J163,0)</f>
        <v>0</v>
      </c>
      <c r="BJ163" s="18" t="s">
        <v>83</v>
      </c>
      <c r="BK163" s="242">
        <f>ROUND(I163*H163,2)</f>
        <v>0</v>
      </c>
      <c r="BL163" s="18" t="s">
        <v>277</v>
      </c>
      <c r="BM163" s="241" t="s">
        <v>462</v>
      </c>
    </row>
    <row r="164" s="2" customFormat="1" ht="16.5" customHeight="1">
      <c r="A164" s="39"/>
      <c r="B164" s="40"/>
      <c r="C164" s="229" t="s">
        <v>324</v>
      </c>
      <c r="D164" s="229" t="s">
        <v>205</v>
      </c>
      <c r="E164" s="230" t="s">
        <v>1869</v>
      </c>
      <c r="F164" s="231" t="s">
        <v>1870</v>
      </c>
      <c r="G164" s="232" t="s">
        <v>220</v>
      </c>
      <c r="H164" s="233">
        <v>32</v>
      </c>
      <c r="I164" s="234"/>
      <c r="J164" s="235">
        <f>ROUND(I164*H164,2)</f>
        <v>0</v>
      </c>
      <c r="K164" s="236"/>
      <c r="L164" s="45"/>
      <c r="M164" s="237" t="s">
        <v>1</v>
      </c>
      <c r="N164" s="238" t="s">
        <v>41</v>
      </c>
      <c r="O164" s="92"/>
      <c r="P164" s="239">
        <f>O164*H164</f>
        <v>0</v>
      </c>
      <c r="Q164" s="239">
        <v>0</v>
      </c>
      <c r="R164" s="239">
        <f>Q164*H164</f>
        <v>0</v>
      </c>
      <c r="S164" s="239">
        <v>0</v>
      </c>
      <c r="T164" s="24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1" t="s">
        <v>277</v>
      </c>
      <c r="AT164" s="241" t="s">
        <v>205</v>
      </c>
      <c r="AU164" s="241" t="s">
        <v>85</v>
      </c>
      <c r="AY164" s="18" t="s">
        <v>203</v>
      </c>
      <c r="BE164" s="242">
        <f>IF(N164="základní",J164,0)</f>
        <v>0</v>
      </c>
      <c r="BF164" s="242">
        <f>IF(N164="snížená",J164,0)</f>
        <v>0</v>
      </c>
      <c r="BG164" s="242">
        <f>IF(N164="zákl. přenesená",J164,0)</f>
        <v>0</v>
      </c>
      <c r="BH164" s="242">
        <f>IF(N164="sníž. přenesená",J164,0)</f>
        <v>0</v>
      </c>
      <c r="BI164" s="242">
        <f>IF(N164="nulová",J164,0)</f>
        <v>0</v>
      </c>
      <c r="BJ164" s="18" t="s">
        <v>83</v>
      </c>
      <c r="BK164" s="242">
        <f>ROUND(I164*H164,2)</f>
        <v>0</v>
      </c>
      <c r="BL164" s="18" t="s">
        <v>277</v>
      </c>
      <c r="BM164" s="241" t="s">
        <v>229</v>
      </c>
    </row>
    <row r="165" s="2" customFormat="1" ht="21.75" customHeight="1">
      <c r="A165" s="39"/>
      <c r="B165" s="40"/>
      <c r="C165" s="229" t="s">
        <v>329</v>
      </c>
      <c r="D165" s="229" t="s">
        <v>205</v>
      </c>
      <c r="E165" s="230" t="s">
        <v>1873</v>
      </c>
      <c r="F165" s="231" t="s">
        <v>1874</v>
      </c>
      <c r="G165" s="232" t="s">
        <v>220</v>
      </c>
      <c r="H165" s="233">
        <v>43</v>
      </c>
      <c r="I165" s="234"/>
      <c r="J165" s="235">
        <f>ROUND(I165*H165,2)</f>
        <v>0</v>
      </c>
      <c r="K165" s="236"/>
      <c r="L165" s="45"/>
      <c r="M165" s="237" t="s">
        <v>1</v>
      </c>
      <c r="N165" s="238" t="s">
        <v>41</v>
      </c>
      <c r="O165" s="92"/>
      <c r="P165" s="239">
        <f>O165*H165</f>
        <v>0</v>
      </c>
      <c r="Q165" s="239">
        <v>0</v>
      </c>
      <c r="R165" s="239">
        <f>Q165*H165</f>
        <v>0</v>
      </c>
      <c r="S165" s="239">
        <v>0</v>
      </c>
      <c r="T165" s="24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1" t="s">
        <v>277</v>
      </c>
      <c r="AT165" s="241" t="s">
        <v>205</v>
      </c>
      <c r="AU165" s="241" t="s">
        <v>85</v>
      </c>
      <c r="AY165" s="18" t="s">
        <v>203</v>
      </c>
      <c r="BE165" s="242">
        <f>IF(N165="základní",J165,0)</f>
        <v>0</v>
      </c>
      <c r="BF165" s="242">
        <f>IF(N165="snížená",J165,0)</f>
        <v>0</v>
      </c>
      <c r="BG165" s="242">
        <f>IF(N165="zákl. přenesená",J165,0)</f>
        <v>0</v>
      </c>
      <c r="BH165" s="242">
        <f>IF(N165="sníž. přenesená",J165,0)</f>
        <v>0</v>
      </c>
      <c r="BI165" s="242">
        <f>IF(N165="nulová",J165,0)</f>
        <v>0</v>
      </c>
      <c r="BJ165" s="18" t="s">
        <v>83</v>
      </c>
      <c r="BK165" s="242">
        <f>ROUND(I165*H165,2)</f>
        <v>0</v>
      </c>
      <c r="BL165" s="18" t="s">
        <v>277</v>
      </c>
      <c r="BM165" s="241" t="s">
        <v>233</v>
      </c>
    </row>
    <row r="166" s="2" customFormat="1" ht="24.15" customHeight="1">
      <c r="A166" s="39"/>
      <c r="B166" s="40"/>
      <c r="C166" s="229" t="s">
        <v>333</v>
      </c>
      <c r="D166" s="229" t="s">
        <v>205</v>
      </c>
      <c r="E166" s="230" t="s">
        <v>3587</v>
      </c>
      <c r="F166" s="231" t="s">
        <v>3588</v>
      </c>
      <c r="G166" s="232" t="s">
        <v>220</v>
      </c>
      <c r="H166" s="233">
        <v>1</v>
      </c>
      <c r="I166" s="234"/>
      <c r="J166" s="235">
        <f>ROUND(I166*H166,2)</f>
        <v>0</v>
      </c>
      <c r="K166" s="236"/>
      <c r="L166" s="45"/>
      <c r="M166" s="237" t="s">
        <v>1</v>
      </c>
      <c r="N166" s="238" t="s">
        <v>41</v>
      </c>
      <c r="O166" s="92"/>
      <c r="P166" s="239">
        <f>O166*H166</f>
        <v>0</v>
      </c>
      <c r="Q166" s="239">
        <v>0</v>
      </c>
      <c r="R166" s="239">
        <f>Q166*H166</f>
        <v>0</v>
      </c>
      <c r="S166" s="239">
        <v>0</v>
      </c>
      <c r="T166" s="24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1" t="s">
        <v>277</v>
      </c>
      <c r="AT166" s="241" t="s">
        <v>205</v>
      </c>
      <c r="AU166" s="241" t="s">
        <v>85</v>
      </c>
      <c r="AY166" s="18" t="s">
        <v>203</v>
      </c>
      <c r="BE166" s="242">
        <f>IF(N166="základní",J166,0)</f>
        <v>0</v>
      </c>
      <c r="BF166" s="242">
        <f>IF(N166="snížená",J166,0)</f>
        <v>0</v>
      </c>
      <c r="BG166" s="242">
        <f>IF(N166="zákl. přenesená",J166,0)</f>
        <v>0</v>
      </c>
      <c r="BH166" s="242">
        <f>IF(N166="sníž. přenesená",J166,0)</f>
        <v>0</v>
      </c>
      <c r="BI166" s="242">
        <f>IF(N166="nulová",J166,0)</f>
        <v>0</v>
      </c>
      <c r="BJ166" s="18" t="s">
        <v>83</v>
      </c>
      <c r="BK166" s="242">
        <f>ROUND(I166*H166,2)</f>
        <v>0</v>
      </c>
      <c r="BL166" s="18" t="s">
        <v>277</v>
      </c>
      <c r="BM166" s="241" t="s">
        <v>237</v>
      </c>
    </row>
    <row r="167" s="2" customFormat="1" ht="21.75" customHeight="1">
      <c r="A167" s="39"/>
      <c r="B167" s="40"/>
      <c r="C167" s="229" t="s">
        <v>338</v>
      </c>
      <c r="D167" s="229" t="s">
        <v>205</v>
      </c>
      <c r="E167" s="230" t="s">
        <v>1889</v>
      </c>
      <c r="F167" s="231" t="s">
        <v>1890</v>
      </c>
      <c r="G167" s="232" t="s">
        <v>336</v>
      </c>
      <c r="H167" s="233">
        <v>352</v>
      </c>
      <c r="I167" s="234"/>
      <c r="J167" s="235">
        <f>ROUND(I167*H167,2)</f>
        <v>0</v>
      </c>
      <c r="K167" s="236"/>
      <c r="L167" s="45"/>
      <c r="M167" s="237" t="s">
        <v>1</v>
      </c>
      <c r="N167" s="238" t="s">
        <v>41</v>
      </c>
      <c r="O167" s="92"/>
      <c r="P167" s="239">
        <f>O167*H167</f>
        <v>0</v>
      </c>
      <c r="Q167" s="239">
        <v>0</v>
      </c>
      <c r="R167" s="239">
        <f>Q167*H167</f>
        <v>0</v>
      </c>
      <c r="S167" s="239">
        <v>0</v>
      </c>
      <c r="T167" s="24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1" t="s">
        <v>277</v>
      </c>
      <c r="AT167" s="241" t="s">
        <v>205</v>
      </c>
      <c r="AU167" s="241" t="s">
        <v>85</v>
      </c>
      <c r="AY167" s="18" t="s">
        <v>203</v>
      </c>
      <c r="BE167" s="242">
        <f>IF(N167="základní",J167,0)</f>
        <v>0</v>
      </c>
      <c r="BF167" s="242">
        <f>IF(N167="snížená",J167,0)</f>
        <v>0</v>
      </c>
      <c r="BG167" s="242">
        <f>IF(N167="zákl. přenesená",J167,0)</f>
        <v>0</v>
      </c>
      <c r="BH167" s="242">
        <f>IF(N167="sníž. přenesená",J167,0)</f>
        <v>0</v>
      </c>
      <c r="BI167" s="242">
        <f>IF(N167="nulová",J167,0)</f>
        <v>0</v>
      </c>
      <c r="BJ167" s="18" t="s">
        <v>83</v>
      </c>
      <c r="BK167" s="242">
        <f>ROUND(I167*H167,2)</f>
        <v>0</v>
      </c>
      <c r="BL167" s="18" t="s">
        <v>277</v>
      </c>
      <c r="BM167" s="241" t="s">
        <v>242</v>
      </c>
    </row>
    <row r="168" s="2" customFormat="1" ht="24.15" customHeight="1">
      <c r="A168" s="39"/>
      <c r="B168" s="40"/>
      <c r="C168" s="229" t="s">
        <v>343</v>
      </c>
      <c r="D168" s="229" t="s">
        <v>205</v>
      </c>
      <c r="E168" s="230" t="s">
        <v>1891</v>
      </c>
      <c r="F168" s="231" t="s">
        <v>1892</v>
      </c>
      <c r="G168" s="232" t="s">
        <v>241</v>
      </c>
      <c r="H168" s="233">
        <v>0.32000000000000001</v>
      </c>
      <c r="I168" s="234"/>
      <c r="J168" s="235">
        <f>ROUND(I168*H168,2)</f>
        <v>0</v>
      </c>
      <c r="K168" s="236"/>
      <c r="L168" s="45"/>
      <c r="M168" s="237" t="s">
        <v>1</v>
      </c>
      <c r="N168" s="238" t="s">
        <v>41</v>
      </c>
      <c r="O168" s="92"/>
      <c r="P168" s="239">
        <f>O168*H168</f>
        <v>0</v>
      </c>
      <c r="Q168" s="239">
        <v>0</v>
      </c>
      <c r="R168" s="239">
        <f>Q168*H168</f>
        <v>0</v>
      </c>
      <c r="S168" s="239">
        <v>0</v>
      </c>
      <c r="T168" s="24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1" t="s">
        <v>277</v>
      </c>
      <c r="AT168" s="241" t="s">
        <v>205</v>
      </c>
      <c r="AU168" s="241" t="s">
        <v>85</v>
      </c>
      <c r="AY168" s="18" t="s">
        <v>203</v>
      </c>
      <c r="BE168" s="242">
        <f>IF(N168="základní",J168,0)</f>
        <v>0</v>
      </c>
      <c r="BF168" s="242">
        <f>IF(N168="snížená",J168,0)</f>
        <v>0</v>
      </c>
      <c r="BG168" s="242">
        <f>IF(N168="zákl. přenesená",J168,0)</f>
        <v>0</v>
      </c>
      <c r="BH168" s="242">
        <f>IF(N168="sníž. přenesená",J168,0)</f>
        <v>0</v>
      </c>
      <c r="BI168" s="242">
        <f>IF(N168="nulová",J168,0)</f>
        <v>0</v>
      </c>
      <c r="BJ168" s="18" t="s">
        <v>83</v>
      </c>
      <c r="BK168" s="242">
        <f>ROUND(I168*H168,2)</f>
        <v>0</v>
      </c>
      <c r="BL168" s="18" t="s">
        <v>277</v>
      </c>
      <c r="BM168" s="241" t="s">
        <v>251</v>
      </c>
    </row>
    <row r="169" s="2" customFormat="1" ht="24.15" customHeight="1">
      <c r="A169" s="39"/>
      <c r="B169" s="40"/>
      <c r="C169" s="229" t="s">
        <v>210</v>
      </c>
      <c r="D169" s="229" t="s">
        <v>205</v>
      </c>
      <c r="E169" s="230" t="s">
        <v>1897</v>
      </c>
      <c r="F169" s="231" t="s">
        <v>1898</v>
      </c>
      <c r="G169" s="232" t="s">
        <v>620</v>
      </c>
      <c r="H169" s="280"/>
      <c r="I169" s="234"/>
      <c r="J169" s="235">
        <f>ROUND(I169*H169,2)</f>
        <v>0</v>
      </c>
      <c r="K169" s="236"/>
      <c r="L169" s="45"/>
      <c r="M169" s="237" t="s">
        <v>1</v>
      </c>
      <c r="N169" s="238" t="s">
        <v>41</v>
      </c>
      <c r="O169" s="92"/>
      <c r="P169" s="239">
        <f>O169*H169</f>
        <v>0</v>
      </c>
      <c r="Q169" s="239">
        <v>0</v>
      </c>
      <c r="R169" s="239">
        <f>Q169*H169</f>
        <v>0</v>
      </c>
      <c r="S169" s="239">
        <v>0</v>
      </c>
      <c r="T169" s="24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1" t="s">
        <v>277</v>
      </c>
      <c r="AT169" s="241" t="s">
        <v>205</v>
      </c>
      <c r="AU169" s="241" t="s">
        <v>85</v>
      </c>
      <c r="AY169" s="18" t="s">
        <v>203</v>
      </c>
      <c r="BE169" s="242">
        <f>IF(N169="základní",J169,0)</f>
        <v>0</v>
      </c>
      <c r="BF169" s="242">
        <f>IF(N169="snížená",J169,0)</f>
        <v>0</v>
      </c>
      <c r="BG169" s="242">
        <f>IF(N169="zákl. přenesená",J169,0)</f>
        <v>0</v>
      </c>
      <c r="BH169" s="242">
        <f>IF(N169="sníž. přenesená",J169,0)</f>
        <v>0</v>
      </c>
      <c r="BI169" s="242">
        <f>IF(N169="nulová",J169,0)</f>
        <v>0</v>
      </c>
      <c r="BJ169" s="18" t="s">
        <v>83</v>
      </c>
      <c r="BK169" s="242">
        <f>ROUND(I169*H169,2)</f>
        <v>0</v>
      </c>
      <c r="BL169" s="18" t="s">
        <v>277</v>
      </c>
      <c r="BM169" s="241" t="s">
        <v>256</v>
      </c>
    </row>
    <row r="170" s="12" customFormat="1" ht="22.8" customHeight="1">
      <c r="A170" s="12"/>
      <c r="B170" s="213"/>
      <c r="C170" s="214"/>
      <c r="D170" s="215" t="s">
        <v>75</v>
      </c>
      <c r="E170" s="227" t="s">
        <v>1899</v>
      </c>
      <c r="F170" s="227" t="s">
        <v>1900</v>
      </c>
      <c r="G170" s="214"/>
      <c r="H170" s="214"/>
      <c r="I170" s="217"/>
      <c r="J170" s="228">
        <f>BK170</f>
        <v>0</v>
      </c>
      <c r="K170" s="214"/>
      <c r="L170" s="219"/>
      <c r="M170" s="220"/>
      <c r="N170" s="221"/>
      <c r="O170" s="221"/>
      <c r="P170" s="222">
        <f>SUM(P171:P179)</f>
        <v>0</v>
      </c>
      <c r="Q170" s="221"/>
      <c r="R170" s="222">
        <f>SUM(R171:R179)</f>
        <v>0</v>
      </c>
      <c r="S170" s="221"/>
      <c r="T170" s="223">
        <f>SUM(T171:T179)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24" t="s">
        <v>85</v>
      </c>
      <c r="AT170" s="225" t="s">
        <v>75</v>
      </c>
      <c r="AU170" s="225" t="s">
        <v>83</v>
      </c>
      <c r="AY170" s="224" t="s">
        <v>203</v>
      </c>
      <c r="BK170" s="226">
        <f>SUM(BK171:BK179)</f>
        <v>0</v>
      </c>
    </row>
    <row r="171" s="2" customFormat="1" ht="24.15" customHeight="1">
      <c r="A171" s="39"/>
      <c r="B171" s="40"/>
      <c r="C171" s="229" t="s">
        <v>360</v>
      </c>
      <c r="D171" s="229" t="s">
        <v>205</v>
      </c>
      <c r="E171" s="230" t="s">
        <v>1909</v>
      </c>
      <c r="F171" s="231" t="s">
        <v>1910</v>
      </c>
      <c r="G171" s="232" t="s">
        <v>336</v>
      </c>
      <c r="H171" s="233">
        <v>773</v>
      </c>
      <c r="I171" s="234"/>
      <c r="J171" s="235">
        <f>ROUND(I171*H171,2)</f>
        <v>0</v>
      </c>
      <c r="K171" s="236"/>
      <c r="L171" s="45"/>
      <c r="M171" s="237" t="s">
        <v>1</v>
      </c>
      <c r="N171" s="238" t="s">
        <v>41</v>
      </c>
      <c r="O171" s="92"/>
      <c r="P171" s="239">
        <f>O171*H171</f>
        <v>0</v>
      </c>
      <c r="Q171" s="239">
        <v>0</v>
      </c>
      <c r="R171" s="239">
        <f>Q171*H171</f>
        <v>0</v>
      </c>
      <c r="S171" s="239">
        <v>0</v>
      </c>
      <c r="T171" s="24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1" t="s">
        <v>277</v>
      </c>
      <c r="AT171" s="241" t="s">
        <v>205</v>
      </c>
      <c r="AU171" s="241" t="s">
        <v>85</v>
      </c>
      <c r="AY171" s="18" t="s">
        <v>203</v>
      </c>
      <c r="BE171" s="242">
        <f>IF(N171="základní",J171,0)</f>
        <v>0</v>
      </c>
      <c r="BF171" s="242">
        <f>IF(N171="snížená",J171,0)</f>
        <v>0</v>
      </c>
      <c r="BG171" s="242">
        <f>IF(N171="zákl. přenesená",J171,0)</f>
        <v>0</v>
      </c>
      <c r="BH171" s="242">
        <f>IF(N171="sníž. přenesená",J171,0)</f>
        <v>0</v>
      </c>
      <c r="BI171" s="242">
        <f>IF(N171="nulová",J171,0)</f>
        <v>0</v>
      </c>
      <c r="BJ171" s="18" t="s">
        <v>83</v>
      </c>
      <c r="BK171" s="242">
        <f>ROUND(I171*H171,2)</f>
        <v>0</v>
      </c>
      <c r="BL171" s="18" t="s">
        <v>277</v>
      </c>
      <c r="BM171" s="241" t="s">
        <v>260</v>
      </c>
    </row>
    <row r="172" s="2" customFormat="1" ht="24.15" customHeight="1">
      <c r="A172" s="39"/>
      <c r="B172" s="40"/>
      <c r="C172" s="229" t="s">
        <v>214</v>
      </c>
      <c r="D172" s="229" t="s">
        <v>205</v>
      </c>
      <c r="E172" s="230" t="s">
        <v>1911</v>
      </c>
      <c r="F172" s="231" t="s">
        <v>1912</v>
      </c>
      <c r="G172" s="232" t="s">
        <v>336</v>
      </c>
      <c r="H172" s="233">
        <v>623</v>
      </c>
      <c r="I172" s="234"/>
      <c r="J172" s="235">
        <f>ROUND(I172*H172,2)</f>
        <v>0</v>
      </c>
      <c r="K172" s="236"/>
      <c r="L172" s="45"/>
      <c r="M172" s="237" t="s">
        <v>1</v>
      </c>
      <c r="N172" s="238" t="s">
        <v>41</v>
      </c>
      <c r="O172" s="92"/>
      <c r="P172" s="239">
        <f>O172*H172</f>
        <v>0</v>
      </c>
      <c r="Q172" s="239">
        <v>0</v>
      </c>
      <c r="R172" s="239">
        <f>Q172*H172</f>
        <v>0</v>
      </c>
      <c r="S172" s="239">
        <v>0</v>
      </c>
      <c r="T172" s="24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1" t="s">
        <v>277</v>
      </c>
      <c r="AT172" s="241" t="s">
        <v>205</v>
      </c>
      <c r="AU172" s="241" t="s">
        <v>85</v>
      </c>
      <c r="AY172" s="18" t="s">
        <v>203</v>
      </c>
      <c r="BE172" s="242">
        <f>IF(N172="základní",J172,0)</f>
        <v>0</v>
      </c>
      <c r="BF172" s="242">
        <f>IF(N172="snížená",J172,0)</f>
        <v>0</v>
      </c>
      <c r="BG172" s="242">
        <f>IF(N172="zákl. přenesená",J172,0)</f>
        <v>0</v>
      </c>
      <c r="BH172" s="242">
        <f>IF(N172="sníž. přenesená",J172,0)</f>
        <v>0</v>
      </c>
      <c r="BI172" s="242">
        <f>IF(N172="nulová",J172,0)</f>
        <v>0</v>
      </c>
      <c r="BJ172" s="18" t="s">
        <v>83</v>
      </c>
      <c r="BK172" s="242">
        <f>ROUND(I172*H172,2)</f>
        <v>0</v>
      </c>
      <c r="BL172" s="18" t="s">
        <v>277</v>
      </c>
      <c r="BM172" s="241" t="s">
        <v>536</v>
      </c>
    </row>
    <row r="173" s="2" customFormat="1" ht="24.15" customHeight="1">
      <c r="A173" s="39"/>
      <c r="B173" s="40"/>
      <c r="C173" s="229" t="s">
        <v>374</v>
      </c>
      <c r="D173" s="229" t="s">
        <v>205</v>
      </c>
      <c r="E173" s="230" t="s">
        <v>1913</v>
      </c>
      <c r="F173" s="231" t="s">
        <v>1914</v>
      </c>
      <c r="G173" s="232" t="s">
        <v>336</v>
      </c>
      <c r="H173" s="233">
        <v>112</v>
      </c>
      <c r="I173" s="234"/>
      <c r="J173" s="235">
        <f>ROUND(I173*H173,2)</f>
        <v>0</v>
      </c>
      <c r="K173" s="236"/>
      <c r="L173" s="45"/>
      <c r="M173" s="237" t="s">
        <v>1</v>
      </c>
      <c r="N173" s="238" t="s">
        <v>41</v>
      </c>
      <c r="O173" s="92"/>
      <c r="P173" s="239">
        <f>O173*H173</f>
        <v>0</v>
      </c>
      <c r="Q173" s="239">
        <v>0</v>
      </c>
      <c r="R173" s="239">
        <f>Q173*H173</f>
        <v>0</v>
      </c>
      <c r="S173" s="239">
        <v>0</v>
      </c>
      <c r="T173" s="24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1" t="s">
        <v>277</v>
      </c>
      <c r="AT173" s="241" t="s">
        <v>205</v>
      </c>
      <c r="AU173" s="241" t="s">
        <v>85</v>
      </c>
      <c r="AY173" s="18" t="s">
        <v>203</v>
      </c>
      <c r="BE173" s="242">
        <f>IF(N173="základní",J173,0)</f>
        <v>0</v>
      </c>
      <c r="BF173" s="242">
        <f>IF(N173="snížená",J173,0)</f>
        <v>0</v>
      </c>
      <c r="BG173" s="242">
        <f>IF(N173="zákl. přenesená",J173,0)</f>
        <v>0</v>
      </c>
      <c r="BH173" s="242">
        <f>IF(N173="sníž. přenesená",J173,0)</f>
        <v>0</v>
      </c>
      <c r="BI173" s="242">
        <f>IF(N173="nulová",J173,0)</f>
        <v>0</v>
      </c>
      <c r="BJ173" s="18" t="s">
        <v>83</v>
      </c>
      <c r="BK173" s="242">
        <f>ROUND(I173*H173,2)</f>
        <v>0</v>
      </c>
      <c r="BL173" s="18" t="s">
        <v>277</v>
      </c>
      <c r="BM173" s="241" t="s">
        <v>264</v>
      </c>
    </row>
    <row r="174" s="2" customFormat="1" ht="24.15" customHeight="1">
      <c r="A174" s="39"/>
      <c r="B174" s="40"/>
      <c r="C174" s="229" t="s">
        <v>381</v>
      </c>
      <c r="D174" s="229" t="s">
        <v>205</v>
      </c>
      <c r="E174" s="230" t="s">
        <v>1915</v>
      </c>
      <c r="F174" s="231" t="s">
        <v>1916</v>
      </c>
      <c r="G174" s="232" t="s">
        <v>336</v>
      </c>
      <c r="H174" s="233">
        <v>38</v>
      </c>
      <c r="I174" s="234"/>
      <c r="J174" s="235">
        <f>ROUND(I174*H174,2)</f>
        <v>0</v>
      </c>
      <c r="K174" s="236"/>
      <c r="L174" s="45"/>
      <c r="M174" s="237" t="s">
        <v>1</v>
      </c>
      <c r="N174" s="238" t="s">
        <v>41</v>
      </c>
      <c r="O174" s="92"/>
      <c r="P174" s="239">
        <f>O174*H174</f>
        <v>0</v>
      </c>
      <c r="Q174" s="239">
        <v>0</v>
      </c>
      <c r="R174" s="239">
        <f>Q174*H174</f>
        <v>0</v>
      </c>
      <c r="S174" s="239">
        <v>0</v>
      </c>
      <c r="T174" s="24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1" t="s">
        <v>277</v>
      </c>
      <c r="AT174" s="241" t="s">
        <v>205</v>
      </c>
      <c r="AU174" s="241" t="s">
        <v>85</v>
      </c>
      <c r="AY174" s="18" t="s">
        <v>203</v>
      </c>
      <c r="BE174" s="242">
        <f>IF(N174="základní",J174,0)</f>
        <v>0</v>
      </c>
      <c r="BF174" s="242">
        <f>IF(N174="snížená",J174,0)</f>
        <v>0</v>
      </c>
      <c r="BG174" s="242">
        <f>IF(N174="zákl. přenesená",J174,0)</f>
        <v>0</v>
      </c>
      <c r="BH174" s="242">
        <f>IF(N174="sníž. přenesená",J174,0)</f>
        <v>0</v>
      </c>
      <c r="BI174" s="242">
        <f>IF(N174="nulová",J174,0)</f>
        <v>0</v>
      </c>
      <c r="BJ174" s="18" t="s">
        <v>83</v>
      </c>
      <c r="BK174" s="242">
        <f>ROUND(I174*H174,2)</f>
        <v>0</v>
      </c>
      <c r="BL174" s="18" t="s">
        <v>277</v>
      </c>
      <c r="BM174" s="241" t="s">
        <v>270</v>
      </c>
    </row>
    <row r="175" s="2" customFormat="1" ht="24.15" customHeight="1">
      <c r="A175" s="39"/>
      <c r="B175" s="40"/>
      <c r="C175" s="229" t="s">
        <v>386</v>
      </c>
      <c r="D175" s="229" t="s">
        <v>205</v>
      </c>
      <c r="E175" s="230" t="s">
        <v>1988</v>
      </c>
      <c r="F175" s="231" t="s">
        <v>1989</v>
      </c>
      <c r="G175" s="232" t="s">
        <v>336</v>
      </c>
      <c r="H175" s="233">
        <v>773</v>
      </c>
      <c r="I175" s="234"/>
      <c r="J175" s="235">
        <f>ROUND(I175*H175,2)</f>
        <v>0</v>
      </c>
      <c r="K175" s="236"/>
      <c r="L175" s="45"/>
      <c r="M175" s="237" t="s">
        <v>1</v>
      </c>
      <c r="N175" s="238" t="s">
        <v>41</v>
      </c>
      <c r="O175" s="92"/>
      <c r="P175" s="239">
        <f>O175*H175</f>
        <v>0</v>
      </c>
      <c r="Q175" s="239">
        <v>0</v>
      </c>
      <c r="R175" s="239">
        <f>Q175*H175</f>
        <v>0</v>
      </c>
      <c r="S175" s="239">
        <v>0</v>
      </c>
      <c r="T175" s="24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1" t="s">
        <v>277</v>
      </c>
      <c r="AT175" s="241" t="s">
        <v>205</v>
      </c>
      <c r="AU175" s="241" t="s">
        <v>85</v>
      </c>
      <c r="AY175" s="18" t="s">
        <v>203</v>
      </c>
      <c r="BE175" s="242">
        <f>IF(N175="základní",J175,0)</f>
        <v>0</v>
      </c>
      <c r="BF175" s="242">
        <f>IF(N175="snížená",J175,0)</f>
        <v>0</v>
      </c>
      <c r="BG175" s="242">
        <f>IF(N175="zákl. přenesená",J175,0)</f>
        <v>0</v>
      </c>
      <c r="BH175" s="242">
        <f>IF(N175="sníž. přenesená",J175,0)</f>
        <v>0</v>
      </c>
      <c r="BI175" s="242">
        <f>IF(N175="nulová",J175,0)</f>
        <v>0</v>
      </c>
      <c r="BJ175" s="18" t="s">
        <v>83</v>
      </c>
      <c r="BK175" s="242">
        <f>ROUND(I175*H175,2)</f>
        <v>0</v>
      </c>
      <c r="BL175" s="18" t="s">
        <v>277</v>
      </c>
      <c r="BM175" s="241" t="s">
        <v>564</v>
      </c>
    </row>
    <row r="176" s="2" customFormat="1" ht="21.75" customHeight="1">
      <c r="A176" s="39"/>
      <c r="B176" s="40"/>
      <c r="C176" s="229" t="s">
        <v>217</v>
      </c>
      <c r="D176" s="229" t="s">
        <v>205</v>
      </c>
      <c r="E176" s="230" t="s">
        <v>1990</v>
      </c>
      <c r="F176" s="231" t="s">
        <v>1991</v>
      </c>
      <c r="G176" s="232" t="s">
        <v>336</v>
      </c>
      <c r="H176" s="233">
        <v>773</v>
      </c>
      <c r="I176" s="234"/>
      <c r="J176" s="235">
        <f>ROUND(I176*H176,2)</f>
        <v>0</v>
      </c>
      <c r="K176" s="236"/>
      <c r="L176" s="45"/>
      <c r="M176" s="237" t="s">
        <v>1</v>
      </c>
      <c r="N176" s="238" t="s">
        <v>41</v>
      </c>
      <c r="O176" s="92"/>
      <c r="P176" s="239">
        <f>O176*H176</f>
        <v>0</v>
      </c>
      <c r="Q176" s="239">
        <v>0</v>
      </c>
      <c r="R176" s="239">
        <f>Q176*H176</f>
        <v>0</v>
      </c>
      <c r="S176" s="239">
        <v>0</v>
      </c>
      <c r="T176" s="24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1" t="s">
        <v>277</v>
      </c>
      <c r="AT176" s="241" t="s">
        <v>205</v>
      </c>
      <c r="AU176" s="241" t="s">
        <v>85</v>
      </c>
      <c r="AY176" s="18" t="s">
        <v>203</v>
      </c>
      <c r="BE176" s="242">
        <f>IF(N176="základní",J176,0)</f>
        <v>0</v>
      </c>
      <c r="BF176" s="242">
        <f>IF(N176="snížená",J176,0)</f>
        <v>0</v>
      </c>
      <c r="BG176" s="242">
        <f>IF(N176="zákl. přenesená",J176,0)</f>
        <v>0</v>
      </c>
      <c r="BH176" s="242">
        <f>IF(N176="sníž. přenesená",J176,0)</f>
        <v>0</v>
      </c>
      <c r="BI176" s="242">
        <f>IF(N176="nulová",J176,0)</f>
        <v>0</v>
      </c>
      <c r="BJ176" s="18" t="s">
        <v>83</v>
      </c>
      <c r="BK176" s="242">
        <f>ROUND(I176*H176,2)</f>
        <v>0</v>
      </c>
      <c r="BL176" s="18" t="s">
        <v>277</v>
      </c>
      <c r="BM176" s="241" t="s">
        <v>574</v>
      </c>
    </row>
    <row r="177" s="2" customFormat="1" ht="16.5" customHeight="1">
      <c r="A177" s="39"/>
      <c r="B177" s="40"/>
      <c r="C177" s="281" t="s">
        <v>407</v>
      </c>
      <c r="D177" s="281" t="s">
        <v>643</v>
      </c>
      <c r="E177" s="282" t="s">
        <v>2006</v>
      </c>
      <c r="F177" s="283" t="s">
        <v>2007</v>
      </c>
      <c r="G177" s="284" t="s">
        <v>220</v>
      </c>
      <c r="H177" s="285">
        <v>145</v>
      </c>
      <c r="I177" s="286"/>
      <c r="J177" s="287">
        <f>ROUND(I177*H177,2)</f>
        <v>0</v>
      </c>
      <c r="K177" s="288"/>
      <c r="L177" s="289"/>
      <c r="M177" s="290" t="s">
        <v>1</v>
      </c>
      <c r="N177" s="291" t="s">
        <v>41</v>
      </c>
      <c r="O177" s="92"/>
      <c r="P177" s="239">
        <f>O177*H177</f>
        <v>0</v>
      </c>
      <c r="Q177" s="239">
        <v>0</v>
      </c>
      <c r="R177" s="239">
        <f>Q177*H177</f>
        <v>0</v>
      </c>
      <c r="S177" s="239">
        <v>0</v>
      </c>
      <c r="T177" s="24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1" t="s">
        <v>214</v>
      </c>
      <c r="AT177" s="241" t="s">
        <v>643</v>
      </c>
      <c r="AU177" s="241" t="s">
        <v>85</v>
      </c>
      <c r="AY177" s="18" t="s">
        <v>203</v>
      </c>
      <c r="BE177" s="242">
        <f>IF(N177="základní",J177,0)</f>
        <v>0</v>
      </c>
      <c r="BF177" s="242">
        <f>IF(N177="snížená",J177,0)</f>
        <v>0</v>
      </c>
      <c r="BG177" s="242">
        <f>IF(N177="zákl. přenesená",J177,0)</f>
        <v>0</v>
      </c>
      <c r="BH177" s="242">
        <f>IF(N177="sníž. přenesená",J177,0)</f>
        <v>0</v>
      </c>
      <c r="BI177" s="242">
        <f>IF(N177="nulová",J177,0)</f>
        <v>0</v>
      </c>
      <c r="BJ177" s="18" t="s">
        <v>83</v>
      </c>
      <c r="BK177" s="242">
        <f>ROUND(I177*H177,2)</f>
        <v>0</v>
      </c>
      <c r="BL177" s="18" t="s">
        <v>277</v>
      </c>
      <c r="BM177" s="241" t="s">
        <v>275</v>
      </c>
    </row>
    <row r="178" s="2" customFormat="1" ht="24.15" customHeight="1">
      <c r="A178" s="39"/>
      <c r="B178" s="40"/>
      <c r="C178" s="229" t="s">
        <v>413</v>
      </c>
      <c r="D178" s="229" t="s">
        <v>205</v>
      </c>
      <c r="E178" s="230" t="s">
        <v>2016</v>
      </c>
      <c r="F178" s="231" t="s">
        <v>2017</v>
      </c>
      <c r="G178" s="232" t="s">
        <v>241</v>
      </c>
      <c r="H178" s="233">
        <v>0.20000000000000001</v>
      </c>
      <c r="I178" s="234"/>
      <c r="J178" s="235">
        <f>ROUND(I178*H178,2)</f>
        <v>0</v>
      </c>
      <c r="K178" s="236"/>
      <c r="L178" s="45"/>
      <c r="M178" s="237" t="s">
        <v>1</v>
      </c>
      <c r="N178" s="238" t="s">
        <v>41</v>
      </c>
      <c r="O178" s="92"/>
      <c r="P178" s="239">
        <f>O178*H178</f>
        <v>0</v>
      </c>
      <c r="Q178" s="239">
        <v>0</v>
      </c>
      <c r="R178" s="239">
        <f>Q178*H178</f>
        <v>0</v>
      </c>
      <c r="S178" s="239">
        <v>0</v>
      </c>
      <c r="T178" s="24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1" t="s">
        <v>277</v>
      </c>
      <c r="AT178" s="241" t="s">
        <v>205</v>
      </c>
      <c r="AU178" s="241" t="s">
        <v>85</v>
      </c>
      <c r="AY178" s="18" t="s">
        <v>203</v>
      </c>
      <c r="BE178" s="242">
        <f>IF(N178="základní",J178,0)</f>
        <v>0</v>
      </c>
      <c r="BF178" s="242">
        <f>IF(N178="snížená",J178,0)</f>
        <v>0</v>
      </c>
      <c r="BG178" s="242">
        <f>IF(N178="zákl. přenesená",J178,0)</f>
        <v>0</v>
      </c>
      <c r="BH178" s="242">
        <f>IF(N178="sníž. přenesená",J178,0)</f>
        <v>0</v>
      </c>
      <c r="BI178" s="242">
        <f>IF(N178="nulová",J178,0)</f>
        <v>0</v>
      </c>
      <c r="BJ178" s="18" t="s">
        <v>83</v>
      </c>
      <c r="BK178" s="242">
        <f>ROUND(I178*H178,2)</f>
        <v>0</v>
      </c>
      <c r="BL178" s="18" t="s">
        <v>277</v>
      </c>
      <c r="BM178" s="241" t="s">
        <v>280</v>
      </c>
    </row>
    <row r="179" s="2" customFormat="1" ht="24.15" customHeight="1">
      <c r="A179" s="39"/>
      <c r="B179" s="40"/>
      <c r="C179" s="229" t="s">
        <v>418</v>
      </c>
      <c r="D179" s="229" t="s">
        <v>205</v>
      </c>
      <c r="E179" s="230" t="s">
        <v>2026</v>
      </c>
      <c r="F179" s="231" t="s">
        <v>2027</v>
      </c>
      <c r="G179" s="232" t="s">
        <v>620</v>
      </c>
      <c r="H179" s="280"/>
      <c r="I179" s="234"/>
      <c r="J179" s="235">
        <f>ROUND(I179*H179,2)</f>
        <v>0</v>
      </c>
      <c r="K179" s="236"/>
      <c r="L179" s="45"/>
      <c r="M179" s="237" t="s">
        <v>1</v>
      </c>
      <c r="N179" s="238" t="s">
        <v>41</v>
      </c>
      <c r="O179" s="92"/>
      <c r="P179" s="239">
        <f>O179*H179</f>
        <v>0</v>
      </c>
      <c r="Q179" s="239">
        <v>0</v>
      </c>
      <c r="R179" s="239">
        <f>Q179*H179</f>
        <v>0</v>
      </c>
      <c r="S179" s="239">
        <v>0</v>
      </c>
      <c r="T179" s="24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1" t="s">
        <v>277</v>
      </c>
      <c r="AT179" s="241" t="s">
        <v>205</v>
      </c>
      <c r="AU179" s="241" t="s">
        <v>85</v>
      </c>
      <c r="AY179" s="18" t="s">
        <v>203</v>
      </c>
      <c r="BE179" s="242">
        <f>IF(N179="základní",J179,0)</f>
        <v>0</v>
      </c>
      <c r="BF179" s="242">
        <f>IF(N179="snížená",J179,0)</f>
        <v>0</v>
      </c>
      <c r="BG179" s="242">
        <f>IF(N179="zákl. přenesená",J179,0)</f>
        <v>0</v>
      </c>
      <c r="BH179" s="242">
        <f>IF(N179="sníž. přenesená",J179,0)</f>
        <v>0</v>
      </c>
      <c r="BI179" s="242">
        <f>IF(N179="nulová",J179,0)</f>
        <v>0</v>
      </c>
      <c r="BJ179" s="18" t="s">
        <v>83</v>
      </c>
      <c r="BK179" s="242">
        <f>ROUND(I179*H179,2)</f>
        <v>0</v>
      </c>
      <c r="BL179" s="18" t="s">
        <v>277</v>
      </c>
      <c r="BM179" s="241" t="s">
        <v>286</v>
      </c>
    </row>
    <row r="180" s="12" customFormat="1" ht="22.8" customHeight="1">
      <c r="A180" s="12"/>
      <c r="B180" s="213"/>
      <c r="C180" s="214"/>
      <c r="D180" s="215" t="s">
        <v>75</v>
      </c>
      <c r="E180" s="227" t="s">
        <v>2028</v>
      </c>
      <c r="F180" s="227" t="s">
        <v>2029</v>
      </c>
      <c r="G180" s="214"/>
      <c r="H180" s="214"/>
      <c r="I180" s="217"/>
      <c r="J180" s="228">
        <f>BK180</f>
        <v>0</v>
      </c>
      <c r="K180" s="214"/>
      <c r="L180" s="219"/>
      <c r="M180" s="220"/>
      <c r="N180" s="221"/>
      <c r="O180" s="221"/>
      <c r="P180" s="222">
        <f>SUM(P181:P215)</f>
        <v>0</v>
      </c>
      <c r="Q180" s="221"/>
      <c r="R180" s="222">
        <f>SUM(R181:R215)</f>
        <v>0</v>
      </c>
      <c r="S180" s="221"/>
      <c r="T180" s="223">
        <f>SUM(T181:T215)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4" t="s">
        <v>85</v>
      </c>
      <c r="AT180" s="225" t="s">
        <v>75</v>
      </c>
      <c r="AU180" s="225" t="s">
        <v>83</v>
      </c>
      <c r="AY180" s="224" t="s">
        <v>203</v>
      </c>
      <c r="BK180" s="226">
        <f>SUM(BK181:BK215)</f>
        <v>0</v>
      </c>
    </row>
    <row r="181" s="2" customFormat="1" ht="16.5" customHeight="1">
      <c r="A181" s="39"/>
      <c r="B181" s="40"/>
      <c r="C181" s="229" t="s">
        <v>424</v>
      </c>
      <c r="D181" s="229" t="s">
        <v>205</v>
      </c>
      <c r="E181" s="230" t="s">
        <v>2036</v>
      </c>
      <c r="F181" s="231" t="s">
        <v>2037</v>
      </c>
      <c r="G181" s="232" t="s">
        <v>1507</v>
      </c>
      <c r="H181" s="233">
        <v>31</v>
      </c>
      <c r="I181" s="234"/>
      <c r="J181" s="235">
        <f>ROUND(I181*H181,2)</f>
        <v>0</v>
      </c>
      <c r="K181" s="236"/>
      <c r="L181" s="45"/>
      <c r="M181" s="237" t="s">
        <v>1</v>
      </c>
      <c r="N181" s="238" t="s">
        <v>41</v>
      </c>
      <c r="O181" s="92"/>
      <c r="P181" s="239">
        <f>O181*H181</f>
        <v>0</v>
      </c>
      <c r="Q181" s="239">
        <v>0</v>
      </c>
      <c r="R181" s="239">
        <f>Q181*H181</f>
        <v>0</v>
      </c>
      <c r="S181" s="239">
        <v>0</v>
      </c>
      <c r="T181" s="24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1" t="s">
        <v>277</v>
      </c>
      <c r="AT181" s="241" t="s">
        <v>205</v>
      </c>
      <c r="AU181" s="241" t="s">
        <v>85</v>
      </c>
      <c r="AY181" s="18" t="s">
        <v>203</v>
      </c>
      <c r="BE181" s="242">
        <f>IF(N181="základní",J181,0)</f>
        <v>0</v>
      </c>
      <c r="BF181" s="242">
        <f>IF(N181="snížená",J181,0)</f>
        <v>0</v>
      </c>
      <c r="BG181" s="242">
        <f>IF(N181="zákl. přenesená",J181,0)</f>
        <v>0</v>
      </c>
      <c r="BH181" s="242">
        <f>IF(N181="sníž. přenesená",J181,0)</f>
        <v>0</v>
      </c>
      <c r="BI181" s="242">
        <f>IF(N181="nulová",J181,0)</f>
        <v>0</v>
      </c>
      <c r="BJ181" s="18" t="s">
        <v>83</v>
      </c>
      <c r="BK181" s="242">
        <f>ROUND(I181*H181,2)</f>
        <v>0</v>
      </c>
      <c r="BL181" s="18" t="s">
        <v>277</v>
      </c>
      <c r="BM181" s="241" t="s">
        <v>617</v>
      </c>
    </row>
    <row r="182" s="2" customFormat="1" ht="24.15" customHeight="1">
      <c r="A182" s="39"/>
      <c r="B182" s="40"/>
      <c r="C182" s="229" t="s">
        <v>429</v>
      </c>
      <c r="D182" s="229" t="s">
        <v>205</v>
      </c>
      <c r="E182" s="230" t="s">
        <v>2038</v>
      </c>
      <c r="F182" s="231" t="s">
        <v>2039</v>
      </c>
      <c r="G182" s="232" t="s">
        <v>220</v>
      </c>
      <c r="H182" s="233">
        <v>31</v>
      </c>
      <c r="I182" s="234"/>
      <c r="J182" s="235">
        <f>ROUND(I182*H182,2)</f>
        <v>0</v>
      </c>
      <c r="K182" s="236"/>
      <c r="L182" s="45"/>
      <c r="M182" s="237" t="s">
        <v>1</v>
      </c>
      <c r="N182" s="238" t="s">
        <v>41</v>
      </c>
      <c r="O182" s="92"/>
      <c r="P182" s="239">
        <f>O182*H182</f>
        <v>0</v>
      </c>
      <c r="Q182" s="239">
        <v>0</v>
      </c>
      <c r="R182" s="239">
        <f>Q182*H182</f>
        <v>0</v>
      </c>
      <c r="S182" s="239">
        <v>0</v>
      </c>
      <c r="T182" s="24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1" t="s">
        <v>277</v>
      </c>
      <c r="AT182" s="241" t="s">
        <v>205</v>
      </c>
      <c r="AU182" s="241" t="s">
        <v>85</v>
      </c>
      <c r="AY182" s="18" t="s">
        <v>203</v>
      </c>
      <c r="BE182" s="242">
        <f>IF(N182="základní",J182,0)</f>
        <v>0</v>
      </c>
      <c r="BF182" s="242">
        <f>IF(N182="snížená",J182,0)</f>
        <v>0</v>
      </c>
      <c r="BG182" s="242">
        <f>IF(N182="zákl. přenesená",J182,0)</f>
        <v>0</v>
      </c>
      <c r="BH182" s="242">
        <f>IF(N182="sníž. přenesená",J182,0)</f>
        <v>0</v>
      </c>
      <c r="BI182" s="242">
        <f>IF(N182="nulová",J182,0)</f>
        <v>0</v>
      </c>
      <c r="BJ182" s="18" t="s">
        <v>83</v>
      </c>
      <c r="BK182" s="242">
        <f>ROUND(I182*H182,2)</f>
        <v>0</v>
      </c>
      <c r="BL182" s="18" t="s">
        <v>277</v>
      </c>
      <c r="BM182" s="241" t="s">
        <v>629</v>
      </c>
    </row>
    <row r="183" s="2" customFormat="1" ht="16.5" customHeight="1">
      <c r="A183" s="39"/>
      <c r="B183" s="40"/>
      <c r="C183" s="281" t="s">
        <v>221</v>
      </c>
      <c r="D183" s="281" t="s">
        <v>643</v>
      </c>
      <c r="E183" s="282" t="s">
        <v>3589</v>
      </c>
      <c r="F183" s="283" t="s">
        <v>3590</v>
      </c>
      <c r="G183" s="284" t="s">
        <v>220</v>
      </c>
      <c r="H183" s="285">
        <v>31</v>
      </c>
      <c r="I183" s="286"/>
      <c r="J183" s="287">
        <f>ROUND(I183*H183,2)</f>
        <v>0</v>
      </c>
      <c r="K183" s="288"/>
      <c r="L183" s="289"/>
      <c r="M183" s="290" t="s">
        <v>1</v>
      </c>
      <c r="N183" s="291" t="s">
        <v>41</v>
      </c>
      <c r="O183" s="92"/>
      <c r="P183" s="239">
        <f>O183*H183</f>
        <v>0</v>
      </c>
      <c r="Q183" s="239">
        <v>0</v>
      </c>
      <c r="R183" s="239">
        <f>Q183*H183</f>
        <v>0</v>
      </c>
      <c r="S183" s="239">
        <v>0</v>
      </c>
      <c r="T183" s="24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1" t="s">
        <v>214</v>
      </c>
      <c r="AT183" s="241" t="s">
        <v>643</v>
      </c>
      <c r="AU183" s="241" t="s">
        <v>85</v>
      </c>
      <c r="AY183" s="18" t="s">
        <v>203</v>
      </c>
      <c r="BE183" s="242">
        <f>IF(N183="základní",J183,0)</f>
        <v>0</v>
      </c>
      <c r="BF183" s="242">
        <f>IF(N183="snížená",J183,0)</f>
        <v>0</v>
      </c>
      <c r="BG183" s="242">
        <f>IF(N183="zákl. přenesená",J183,0)</f>
        <v>0</v>
      </c>
      <c r="BH183" s="242">
        <f>IF(N183="sníž. přenesená",J183,0)</f>
        <v>0</v>
      </c>
      <c r="BI183" s="242">
        <f>IF(N183="nulová",J183,0)</f>
        <v>0</v>
      </c>
      <c r="BJ183" s="18" t="s">
        <v>83</v>
      </c>
      <c r="BK183" s="242">
        <f>ROUND(I183*H183,2)</f>
        <v>0</v>
      </c>
      <c r="BL183" s="18" t="s">
        <v>277</v>
      </c>
      <c r="BM183" s="241" t="s">
        <v>642</v>
      </c>
    </row>
    <row r="184" s="2" customFormat="1" ht="24.15" customHeight="1">
      <c r="A184" s="39"/>
      <c r="B184" s="40"/>
      <c r="C184" s="229" t="s">
        <v>437</v>
      </c>
      <c r="D184" s="229" t="s">
        <v>205</v>
      </c>
      <c r="E184" s="230" t="s">
        <v>3591</v>
      </c>
      <c r="F184" s="231" t="s">
        <v>3592</v>
      </c>
      <c r="G184" s="232" t="s">
        <v>1507</v>
      </c>
      <c r="H184" s="233">
        <v>5</v>
      </c>
      <c r="I184" s="234"/>
      <c r="J184" s="235">
        <f>ROUND(I184*H184,2)</f>
        <v>0</v>
      </c>
      <c r="K184" s="236"/>
      <c r="L184" s="45"/>
      <c r="M184" s="237" t="s">
        <v>1</v>
      </c>
      <c r="N184" s="238" t="s">
        <v>41</v>
      </c>
      <c r="O184" s="92"/>
      <c r="P184" s="239">
        <f>O184*H184</f>
        <v>0</v>
      </c>
      <c r="Q184" s="239">
        <v>0</v>
      </c>
      <c r="R184" s="239">
        <f>Q184*H184</f>
        <v>0</v>
      </c>
      <c r="S184" s="239">
        <v>0</v>
      </c>
      <c r="T184" s="24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1" t="s">
        <v>277</v>
      </c>
      <c r="AT184" s="241" t="s">
        <v>205</v>
      </c>
      <c r="AU184" s="241" t="s">
        <v>85</v>
      </c>
      <c r="AY184" s="18" t="s">
        <v>203</v>
      </c>
      <c r="BE184" s="242">
        <f>IF(N184="základní",J184,0)</f>
        <v>0</v>
      </c>
      <c r="BF184" s="242">
        <f>IF(N184="snížená",J184,0)</f>
        <v>0</v>
      </c>
      <c r="BG184" s="242">
        <f>IF(N184="zákl. přenesená",J184,0)</f>
        <v>0</v>
      </c>
      <c r="BH184" s="242">
        <f>IF(N184="sníž. přenesená",J184,0)</f>
        <v>0</v>
      </c>
      <c r="BI184" s="242">
        <f>IF(N184="nulová",J184,0)</f>
        <v>0</v>
      </c>
      <c r="BJ184" s="18" t="s">
        <v>83</v>
      </c>
      <c r="BK184" s="242">
        <f>ROUND(I184*H184,2)</f>
        <v>0</v>
      </c>
      <c r="BL184" s="18" t="s">
        <v>277</v>
      </c>
      <c r="BM184" s="241" t="s">
        <v>655</v>
      </c>
    </row>
    <row r="185" s="2" customFormat="1" ht="24.15" customHeight="1">
      <c r="A185" s="39"/>
      <c r="B185" s="40"/>
      <c r="C185" s="229" t="s">
        <v>225</v>
      </c>
      <c r="D185" s="229" t="s">
        <v>205</v>
      </c>
      <c r="E185" s="230" t="s">
        <v>3593</v>
      </c>
      <c r="F185" s="231" t="s">
        <v>3594</v>
      </c>
      <c r="G185" s="232" t="s">
        <v>1507</v>
      </c>
      <c r="H185" s="233">
        <v>5</v>
      </c>
      <c r="I185" s="234"/>
      <c r="J185" s="235">
        <f>ROUND(I185*H185,2)</f>
        <v>0</v>
      </c>
      <c r="K185" s="236"/>
      <c r="L185" s="45"/>
      <c r="M185" s="237" t="s">
        <v>1</v>
      </c>
      <c r="N185" s="238" t="s">
        <v>41</v>
      </c>
      <c r="O185" s="92"/>
      <c r="P185" s="239">
        <f>O185*H185</f>
        <v>0</v>
      </c>
      <c r="Q185" s="239">
        <v>0</v>
      </c>
      <c r="R185" s="239">
        <f>Q185*H185</f>
        <v>0</v>
      </c>
      <c r="S185" s="239">
        <v>0</v>
      </c>
      <c r="T185" s="24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1" t="s">
        <v>277</v>
      </c>
      <c r="AT185" s="241" t="s">
        <v>205</v>
      </c>
      <c r="AU185" s="241" t="s">
        <v>85</v>
      </c>
      <c r="AY185" s="18" t="s">
        <v>203</v>
      </c>
      <c r="BE185" s="242">
        <f>IF(N185="základní",J185,0)</f>
        <v>0</v>
      </c>
      <c r="BF185" s="242">
        <f>IF(N185="snížená",J185,0)</f>
        <v>0</v>
      </c>
      <c r="BG185" s="242">
        <f>IF(N185="zákl. přenesená",J185,0)</f>
        <v>0</v>
      </c>
      <c r="BH185" s="242">
        <f>IF(N185="sníž. přenesená",J185,0)</f>
        <v>0</v>
      </c>
      <c r="BI185" s="242">
        <f>IF(N185="nulová",J185,0)</f>
        <v>0</v>
      </c>
      <c r="BJ185" s="18" t="s">
        <v>83</v>
      </c>
      <c r="BK185" s="242">
        <f>ROUND(I185*H185,2)</f>
        <v>0</v>
      </c>
      <c r="BL185" s="18" t="s">
        <v>277</v>
      </c>
      <c r="BM185" s="241" t="s">
        <v>671</v>
      </c>
    </row>
    <row r="186" s="2" customFormat="1" ht="16.5" customHeight="1">
      <c r="A186" s="39"/>
      <c r="B186" s="40"/>
      <c r="C186" s="229" t="s">
        <v>445</v>
      </c>
      <c r="D186" s="229" t="s">
        <v>205</v>
      </c>
      <c r="E186" s="230" t="s">
        <v>2042</v>
      </c>
      <c r="F186" s="231" t="s">
        <v>2043</v>
      </c>
      <c r="G186" s="232" t="s">
        <v>1507</v>
      </c>
      <c r="H186" s="233">
        <v>35</v>
      </c>
      <c r="I186" s="234"/>
      <c r="J186" s="235">
        <f>ROUND(I186*H186,2)</f>
        <v>0</v>
      </c>
      <c r="K186" s="236"/>
      <c r="L186" s="45"/>
      <c r="M186" s="237" t="s">
        <v>1</v>
      </c>
      <c r="N186" s="238" t="s">
        <v>41</v>
      </c>
      <c r="O186" s="92"/>
      <c r="P186" s="239">
        <f>O186*H186</f>
        <v>0</v>
      </c>
      <c r="Q186" s="239">
        <v>0</v>
      </c>
      <c r="R186" s="239">
        <f>Q186*H186</f>
        <v>0</v>
      </c>
      <c r="S186" s="239">
        <v>0</v>
      </c>
      <c r="T186" s="24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1" t="s">
        <v>277</v>
      </c>
      <c r="AT186" s="241" t="s">
        <v>205</v>
      </c>
      <c r="AU186" s="241" t="s">
        <v>85</v>
      </c>
      <c r="AY186" s="18" t="s">
        <v>203</v>
      </c>
      <c r="BE186" s="242">
        <f>IF(N186="základní",J186,0)</f>
        <v>0</v>
      </c>
      <c r="BF186" s="242">
        <f>IF(N186="snížená",J186,0)</f>
        <v>0</v>
      </c>
      <c r="BG186" s="242">
        <f>IF(N186="zákl. přenesená",J186,0)</f>
        <v>0</v>
      </c>
      <c r="BH186" s="242">
        <f>IF(N186="sníž. přenesená",J186,0)</f>
        <v>0</v>
      </c>
      <c r="BI186" s="242">
        <f>IF(N186="nulová",J186,0)</f>
        <v>0</v>
      </c>
      <c r="BJ186" s="18" t="s">
        <v>83</v>
      </c>
      <c r="BK186" s="242">
        <f>ROUND(I186*H186,2)</f>
        <v>0</v>
      </c>
      <c r="BL186" s="18" t="s">
        <v>277</v>
      </c>
      <c r="BM186" s="241" t="s">
        <v>681</v>
      </c>
    </row>
    <row r="187" s="2" customFormat="1" ht="21.75" customHeight="1">
      <c r="A187" s="39"/>
      <c r="B187" s="40"/>
      <c r="C187" s="229" t="s">
        <v>452</v>
      </c>
      <c r="D187" s="229" t="s">
        <v>205</v>
      </c>
      <c r="E187" s="230" t="s">
        <v>2044</v>
      </c>
      <c r="F187" s="231" t="s">
        <v>2045</v>
      </c>
      <c r="G187" s="232" t="s">
        <v>1507</v>
      </c>
      <c r="H187" s="233">
        <v>35</v>
      </c>
      <c r="I187" s="234"/>
      <c r="J187" s="235">
        <f>ROUND(I187*H187,2)</f>
        <v>0</v>
      </c>
      <c r="K187" s="236"/>
      <c r="L187" s="45"/>
      <c r="M187" s="237" t="s">
        <v>1</v>
      </c>
      <c r="N187" s="238" t="s">
        <v>41</v>
      </c>
      <c r="O187" s="92"/>
      <c r="P187" s="239">
        <f>O187*H187</f>
        <v>0</v>
      </c>
      <c r="Q187" s="239">
        <v>0</v>
      </c>
      <c r="R187" s="239">
        <f>Q187*H187</f>
        <v>0</v>
      </c>
      <c r="S187" s="239">
        <v>0</v>
      </c>
      <c r="T187" s="24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1" t="s">
        <v>277</v>
      </c>
      <c r="AT187" s="241" t="s">
        <v>205</v>
      </c>
      <c r="AU187" s="241" t="s">
        <v>85</v>
      </c>
      <c r="AY187" s="18" t="s">
        <v>203</v>
      </c>
      <c r="BE187" s="242">
        <f>IF(N187="základní",J187,0)</f>
        <v>0</v>
      </c>
      <c r="BF187" s="242">
        <f>IF(N187="snížená",J187,0)</f>
        <v>0</v>
      </c>
      <c r="BG187" s="242">
        <f>IF(N187="zákl. přenesená",J187,0)</f>
        <v>0</v>
      </c>
      <c r="BH187" s="242">
        <f>IF(N187="sníž. přenesená",J187,0)</f>
        <v>0</v>
      </c>
      <c r="BI187" s="242">
        <f>IF(N187="nulová",J187,0)</f>
        <v>0</v>
      </c>
      <c r="BJ187" s="18" t="s">
        <v>83</v>
      </c>
      <c r="BK187" s="242">
        <f>ROUND(I187*H187,2)</f>
        <v>0</v>
      </c>
      <c r="BL187" s="18" t="s">
        <v>277</v>
      </c>
      <c r="BM187" s="241" t="s">
        <v>692</v>
      </c>
    </row>
    <row r="188" s="2" customFormat="1" ht="24.15" customHeight="1">
      <c r="A188" s="39"/>
      <c r="B188" s="40"/>
      <c r="C188" s="281" t="s">
        <v>458</v>
      </c>
      <c r="D188" s="281" t="s">
        <v>643</v>
      </c>
      <c r="E188" s="282" t="s">
        <v>3595</v>
      </c>
      <c r="F188" s="283" t="s">
        <v>3596</v>
      </c>
      <c r="G188" s="284" t="s">
        <v>220</v>
      </c>
      <c r="H188" s="285">
        <v>2</v>
      </c>
      <c r="I188" s="286"/>
      <c r="J188" s="287">
        <f>ROUND(I188*H188,2)</f>
        <v>0</v>
      </c>
      <c r="K188" s="288"/>
      <c r="L188" s="289"/>
      <c r="M188" s="290" t="s">
        <v>1</v>
      </c>
      <c r="N188" s="291" t="s">
        <v>41</v>
      </c>
      <c r="O188" s="92"/>
      <c r="P188" s="239">
        <f>O188*H188</f>
        <v>0</v>
      </c>
      <c r="Q188" s="239">
        <v>0</v>
      </c>
      <c r="R188" s="239">
        <f>Q188*H188</f>
        <v>0</v>
      </c>
      <c r="S188" s="239">
        <v>0</v>
      </c>
      <c r="T188" s="24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1" t="s">
        <v>214</v>
      </c>
      <c r="AT188" s="241" t="s">
        <v>643</v>
      </c>
      <c r="AU188" s="241" t="s">
        <v>85</v>
      </c>
      <c r="AY188" s="18" t="s">
        <v>203</v>
      </c>
      <c r="BE188" s="242">
        <f>IF(N188="základní",J188,0)</f>
        <v>0</v>
      </c>
      <c r="BF188" s="242">
        <f>IF(N188="snížená",J188,0)</f>
        <v>0</v>
      </c>
      <c r="BG188" s="242">
        <f>IF(N188="zákl. přenesená",J188,0)</f>
        <v>0</v>
      </c>
      <c r="BH188" s="242">
        <f>IF(N188="sníž. přenesená",J188,0)</f>
        <v>0</v>
      </c>
      <c r="BI188" s="242">
        <f>IF(N188="nulová",J188,0)</f>
        <v>0</v>
      </c>
      <c r="BJ188" s="18" t="s">
        <v>83</v>
      </c>
      <c r="BK188" s="242">
        <f>ROUND(I188*H188,2)</f>
        <v>0</v>
      </c>
      <c r="BL188" s="18" t="s">
        <v>277</v>
      </c>
      <c r="BM188" s="241" t="s">
        <v>291</v>
      </c>
    </row>
    <row r="189" s="2" customFormat="1" ht="24.15" customHeight="1">
      <c r="A189" s="39"/>
      <c r="B189" s="40"/>
      <c r="C189" s="281" t="s">
        <v>462</v>
      </c>
      <c r="D189" s="281" t="s">
        <v>643</v>
      </c>
      <c r="E189" s="282" t="s">
        <v>3597</v>
      </c>
      <c r="F189" s="283" t="s">
        <v>3598</v>
      </c>
      <c r="G189" s="284" t="s">
        <v>220</v>
      </c>
      <c r="H189" s="285">
        <v>1</v>
      </c>
      <c r="I189" s="286"/>
      <c r="J189" s="287">
        <f>ROUND(I189*H189,2)</f>
        <v>0</v>
      </c>
      <c r="K189" s="288"/>
      <c r="L189" s="289"/>
      <c r="M189" s="290" t="s">
        <v>1</v>
      </c>
      <c r="N189" s="291" t="s">
        <v>41</v>
      </c>
      <c r="O189" s="92"/>
      <c r="P189" s="239">
        <f>O189*H189</f>
        <v>0</v>
      </c>
      <c r="Q189" s="239">
        <v>0</v>
      </c>
      <c r="R189" s="239">
        <f>Q189*H189</f>
        <v>0</v>
      </c>
      <c r="S189" s="239">
        <v>0</v>
      </c>
      <c r="T189" s="24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1" t="s">
        <v>214</v>
      </c>
      <c r="AT189" s="241" t="s">
        <v>643</v>
      </c>
      <c r="AU189" s="241" t="s">
        <v>85</v>
      </c>
      <c r="AY189" s="18" t="s">
        <v>203</v>
      </c>
      <c r="BE189" s="242">
        <f>IF(N189="základní",J189,0)</f>
        <v>0</v>
      </c>
      <c r="BF189" s="242">
        <f>IF(N189="snížená",J189,0)</f>
        <v>0</v>
      </c>
      <c r="BG189" s="242">
        <f>IF(N189="zákl. přenesená",J189,0)</f>
        <v>0</v>
      </c>
      <c r="BH189" s="242">
        <f>IF(N189="sníž. přenesená",J189,0)</f>
        <v>0</v>
      </c>
      <c r="BI189" s="242">
        <f>IF(N189="nulová",J189,0)</f>
        <v>0</v>
      </c>
      <c r="BJ189" s="18" t="s">
        <v>83</v>
      </c>
      <c r="BK189" s="242">
        <f>ROUND(I189*H189,2)</f>
        <v>0</v>
      </c>
      <c r="BL189" s="18" t="s">
        <v>277</v>
      </c>
      <c r="BM189" s="241" t="s">
        <v>297</v>
      </c>
    </row>
    <row r="190" s="2" customFormat="1" ht="24.15" customHeight="1">
      <c r="A190" s="39"/>
      <c r="B190" s="40"/>
      <c r="C190" s="281" t="s">
        <v>466</v>
      </c>
      <c r="D190" s="281" t="s">
        <v>643</v>
      </c>
      <c r="E190" s="282" t="s">
        <v>2047</v>
      </c>
      <c r="F190" s="283" t="s">
        <v>2048</v>
      </c>
      <c r="G190" s="284" t="s">
        <v>220</v>
      </c>
      <c r="H190" s="285">
        <v>1</v>
      </c>
      <c r="I190" s="286"/>
      <c r="J190" s="287">
        <f>ROUND(I190*H190,2)</f>
        <v>0</v>
      </c>
      <c r="K190" s="288"/>
      <c r="L190" s="289"/>
      <c r="M190" s="290" t="s">
        <v>1</v>
      </c>
      <c r="N190" s="291" t="s">
        <v>41</v>
      </c>
      <c r="O190" s="92"/>
      <c r="P190" s="239">
        <f>O190*H190</f>
        <v>0</v>
      </c>
      <c r="Q190" s="239">
        <v>0</v>
      </c>
      <c r="R190" s="239">
        <f>Q190*H190</f>
        <v>0</v>
      </c>
      <c r="S190" s="239">
        <v>0</v>
      </c>
      <c r="T190" s="24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1" t="s">
        <v>214</v>
      </c>
      <c r="AT190" s="241" t="s">
        <v>643</v>
      </c>
      <c r="AU190" s="241" t="s">
        <v>85</v>
      </c>
      <c r="AY190" s="18" t="s">
        <v>203</v>
      </c>
      <c r="BE190" s="242">
        <f>IF(N190="základní",J190,0)</f>
        <v>0</v>
      </c>
      <c r="BF190" s="242">
        <f>IF(N190="snížená",J190,0)</f>
        <v>0</v>
      </c>
      <c r="BG190" s="242">
        <f>IF(N190="zákl. přenesená",J190,0)</f>
        <v>0</v>
      </c>
      <c r="BH190" s="242">
        <f>IF(N190="sníž. přenesená",J190,0)</f>
        <v>0</v>
      </c>
      <c r="BI190" s="242">
        <f>IF(N190="nulová",J190,0)</f>
        <v>0</v>
      </c>
      <c r="BJ190" s="18" t="s">
        <v>83</v>
      </c>
      <c r="BK190" s="242">
        <f>ROUND(I190*H190,2)</f>
        <v>0</v>
      </c>
      <c r="BL190" s="18" t="s">
        <v>277</v>
      </c>
      <c r="BM190" s="241" t="s">
        <v>302</v>
      </c>
    </row>
    <row r="191" s="2" customFormat="1" ht="24.15" customHeight="1">
      <c r="A191" s="39"/>
      <c r="B191" s="40"/>
      <c r="C191" s="281" t="s">
        <v>229</v>
      </c>
      <c r="D191" s="281" t="s">
        <v>643</v>
      </c>
      <c r="E191" s="282" t="s">
        <v>2050</v>
      </c>
      <c r="F191" s="283" t="s">
        <v>3599</v>
      </c>
      <c r="G191" s="284" t="s">
        <v>220</v>
      </c>
      <c r="H191" s="285">
        <v>1</v>
      </c>
      <c r="I191" s="286"/>
      <c r="J191" s="287">
        <f>ROUND(I191*H191,2)</f>
        <v>0</v>
      </c>
      <c r="K191" s="288"/>
      <c r="L191" s="289"/>
      <c r="M191" s="290" t="s">
        <v>1</v>
      </c>
      <c r="N191" s="291" t="s">
        <v>41</v>
      </c>
      <c r="O191" s="92"/>
      <c r="P191" s="239">
        <f>O191*H191</f>
        <v>0</v>
      </c>
      <c r="Q191" s="239">
        <v>0</v>
      </c>
      <c r="R191" s="239">
        <f>Q191*H191</f>
        <v>0</v>
      </c>
      <c r="S191" s="239">
        <v>0</v>
      </c>
      <c r="T191" s="24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41" t="s">
        <v>214</v>
      </c>
      <c r="AT191" s="241" t="s">
        <v>643</v>
      </c>
      <c r="AU191" s="241" t="s">
        <v>85</v>
      </c>
      <c r="AY191" s="18" t="s">
        <v>203</v>
      </c>
      <c r="BE191" s="242">
        <f>IF(N191="základní",J191,0)</f>
        <v>0</v>
      </c>
      <c r="BF191" s="242">
        <f>IF(N191="snížená",J191,0)</f>
        <v>0</v>
      </c>
      <c r="BG191" s="242">
        <f>IF(N191="zákl. přenesená",J191,0)</f>
        <v>0</v>
      </c>
      <c r="BH191" s="242">
        <f>IF(N191="sníž. přenesená",J191,0)</f>
        <v>0</v>
      </c>
      <c r="BI191" s="242">
        <f>IF(N191="nulová",J191,0)</f>
        <v>0</v>
      </c>
      <c r="BJ191" s="18" t="s">
        <v>83</v>
      </c>
      <c r="BK191" s="242">
        <f>ROUND(I191*H191,2)</f>
        <v>0</v>
      </c>
      <c r="BL191" s="18" t="s">
        <v>277</v>
      </c>
      <c r="BM191" s="241" t="s">
        <v>305</v>
      </c>
    </row>
    <row r="192" s="2" customFormat="1" ht="21.75" customHeight="1">
      <c r="A192" s="39"/>
      <c r="B192" s="40"/>
      <c r="C192" s="281" t="s">
        <v>477</v>
      </c>
      <c r="D192" s="281" t="s">
        <v>643</v>
      </c>
      <c r="E192" s="282" t="s">
        <v>3600</v>
      </c>
      <c r="F192" s="283" t="s">
        <v>3601</v>
      </c>
      <c r="G192" s="284" t="s">
        <v>220</v>
      </c>
      <c r="H192" s="285">
        <v>16</v>
      </c>
      <c r="I192" s="286"/>
      <c r="J192" s="287">
        <f>ROUND(I192*H192,2)</f>
        <v>0</v>
      </c>
      <c r="K192" s="288"/>
      <c r="L192" s="289"/>
      <c r="M192" s="290" t="s">
        <v>1</v>
      </c>
      <c r="N192" s="291" t="s">
        <v>41</v>
      </c>
      <c r="O192" s="92"/>
      <c r="P192" s="239">
        <f>O192*H192</f>
        <v>0</v>
      </c>
      <c r="Q192" s="239">
        <v>0</v>
      </c>
      <c r="R192" s="239">
        <f>Q192*H192</f>
        <v>0</v>
      </c>
      <c r="S192" s="239">
        <v>0</v>
      </c>
      <c r="T192" s="24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1" t="s">
        <v>214</v>
      </c>
      <c r="AT192" s="241" t="s">
        <v>643</v>
      </c>
      <c r="AU192" s="241" t="s">
        <v>85</v>
      </c>
      <c r="AY192" s="18" t="s">
        <v>203</v>
      </c>
      <c r="BE192" s="242">
        <f>IF(N192="základní",J192,0)</f>
        <v>0</v>
      </c>
      <c r="BF192" s="242">
        <f>IF(N192="snížená",J192,0)</f>
        <v>0</v>
      </c>
      <c r="BG192" s="242">
        <f>IF(N192="zákl. přenesená",J192,0)</f>
        <v>0</v>
      </c>
      <c r="BH192" s="242">
        <f>IF(N192="sníž. přenesená",J192,0)</f>
        <v>0</v>
      </c>
      <c r="BI192" s="242">
        <f>IF(N192="nulová",J192,0)</f>
        <v>0</v>
      </c>
      <c r="BJ192" s="18" t="s">
        <v>83</v>
      </c>
      <c r="BK192" s="242">
        <f>ROUND(I192*H192,2)</f>
        <v>0</v>
      </c>
      <c r="BL192" s="18" t="s">
        <v>277</v>
      </c>
      <c r="BM192" s="241" t="s">
        <v>309</v>
      </c>
    </row>
    <row r="193" s="2" customFormat="1" ht="16.5" customHeight="1">
      <c r="A193" s="39"/>
      <c r="B193" s="40"/>
      <c r="C193" s="281" t="s">
        <v>233</v>
      </c>
      <c r="D193" s="281" t="s">
        <v>643</v>
      </c>
      <c r="E193" s="282" t="s">
        <v>3602</v>
      </c>
      <c r="F193" s="283" t="s">
        <v>3603</v>
      </c>
      <c r="G193" s="284" t="s">
        <v>220</v>
      </c>
      <c r="H193" s="285">
        <v>7</v>
      </c>
      <c r="I193" s="286"/>
      <c r="J193" s="287">
        <f>ROUND(I193*H193,2)</f>
        <v>0</v>
      </c>
      <c r="K193" s="288"/>
      <c r="L193" s="289"/>
      <c r="M193" s="290" t="s">
        <v>1</v>
      </c>
      <c r="N193" s="291" t="s">
        <v>41</v>
      </c>
      <c r="O193" s="92"/>
      <c r="P193" s="239">
        <f>O193*H193</f>
        <v>0</v>
      </c>
      <c r="Q193" s="239">
        <v>0</v>
      </c>
      <c r="R193" s="239">
        <f>Q193*H193</f>
        <v>0</v>
      </c>
      <c r="S193" s="239">
        <v>0</v>
      </c>
      <c r="T193" s="240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41" t="s">
        <v>214</v>
      </c>
      <c r="AT193" s="241" t="s">
        <v>643</v>
      </c>
      <c r="AU193" s="241" t="s">
        <v>85</v>
      </c>
      <c r="AY193" s="18" t="s">
        <v>203</v>
      </c>
      <c r="BE193" s="242">
        <f>IF(N193="základní",J193,0)</f>
        <v>0</v>
      </c>
      <c r="BF193" s="242">
        <f>IF(N193="snížená",J193,0)</f>
        <v>0</v>
      </c>
      <c r="BG193" s="242">
        <f>IF(N193="zákl. přenesená",J193,0)</f>
        <v>0</v>
      </c>
      <c r="BH193" s="242">
        <f>IF(N193="sníž. přenesená",J193,0)</f>
        <v>0</v>
      </c>
      <c r="BI193" s="242">
        <f>IF(N193="nulová",J193,0)</f>
        <v>0</v>
      </c>
      <c r="BJ193" s="18" t="s">
        <v>83</v>
      </c>
      <c r="BK193" s="242">
        <f>ROUND(I193*H193,2)</f>
        <v>0</v>
      </c>
      <c r="BL193" s="18" t="s">
        <v>277</v>
      </c>
      <c r="BM193" s="241" t="s">
        <v>315</v>
      </c>
    </row>
    <row r="194" s="2" customFormat="1" ht="21.75" customHeight="1">
      <c r="A194" s="39"/>
      <c r="B194" s="40"/>
      <c r="C194" s="229" t="s">
        <v>488</v>
      </c>
      <c r="D194" s="229" t="s">
        <v>205</v>
      </c>
      <c r="E194" s="230" t="s">
        <v>3604</v>
      </c>
      <c r="F194" s="231" t="s">
        <v>3605</v>
      </c>
      <c r="G194" s="232" t="s">
        <v>1507</v>
      </c>
      <c r="H194" s="233">
        <v>4</v>
      </c>
      <c r="I194" s="234"/>
      <c r="J194" s="235">
        <f>ROUND(I194*H194,2)</f>
        <v>0</v>
      </c>
      <c r="K194" s="236"/>
      <c r="L194" s="45"/>
      <c r="M194" s="237" t="s">
        <v>1</v>
      </c>
      <c r="N194" s="238" t="s">
        <v>41</v>
      </c>
      <c r="O194" s="92"/>
      <c r="P194" s="239">
        <f>O194*H194</f>
        <v>0</v>
      </c>
      <c r="Q194" s="239">
        <v>0</v>
      </c>
      <c r="R194" s="239">
        <f>Q194*H194</f>
        <v>0</v>
      </c>
      <c r="S194" s="239">
        <v>0</v>
      </c>
      <c r="T194" s="24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1" t="s">
        <v>277</v>
      </c>
      <c r="AT194" s="241" t="s">
        <v>205</v>
      </c>
      <c r="AU194" s="241" t="s">
        <v>85</v>
      </c>
      <c r="AY194" s="18" t="s">
        <v>203</v>
      </c>
      <c r="BE194" s="242">
        <f>IF(N194="základní",J194,0)</f>
        <v>0</v>
      </c>
      <c r="BF194" s="242">
        <f>IF(N194="snížená",J194,0)</f>
        <v>0</v>
      </c>
      <c r="BG194" s="242">
        <f>IF(N194="zákl. přenesená",J194,0)</f>
        <v>0</v>
      </c>
      <c r="BH194" s="242">
        <f>IF(N194="sníž. přenesená",J194,0)</f>
        <v>0</v>
      </c>
      <c r="BI194" s="242">
        <f>IF(N194="nulová",J194,0)</f>
        <v>0</v>
      </c>
      <c r="BJ194" s="18" t="s">
        <v>83</v>
      </c>
      <c r="BK194" s="242">
        <f>ROUND(I194*H194,2)</f>
        <v>0</v>
      </c>
      <c r="BL194" s="18" t="s">
        <v>277</v>
      </c>
      <c r="BM194" s="241" t="s">
        <v>319</v>
      </c>
    </row>
    <row r="195" s="2" customFormat="1" ht="21.75" customHeight="1">
      <c r="A195" s="39"/>
      <c r="B195" s="40"/>
      <c r="C195" s="229" t="s">
        <v>237</v>
      </c>
      <c r="D195" s="229" t="s">
        <v>205</v>
      </c>
      <c r="E195" s="230" t="s">
        <v>3606</v>
      </c>
      <c r="F195" s="231" t="s">
        <v>3607</v>
      </c>
      <c r="G195" s="232" t="s">
        <v>1507</v>
      </c>
      <c r="H195" s="233">
        <v>4</v>
      </c>
      <c r="I195" s="234"/>
      <c r="J195" s="235">
        <f>ROUND(I195*H195,2)</f>
        <v>0</v>
      </c>
      <c r="K195" s="236"/>
      <c r="L195" s="45"/>
      <c r="M195" s="237" t="s">
        <v>1</v>
      </c>
      <c r="N195" s="238" t="s">
        <v>41</v>
      </c>
      <c r="O195" s="92"/>
      <c r="P195" s="239">
        <f>O195*H195</f>
        <v>0</v>
      </c>
      <c r="Q195" s="239">
        <v>0</v>
      </c>
      <c r="R195" s="239">
        <f>Q195*H195</f>
        <v>0</v>
      </c>
      <c r="S195" s="239">
        <v>0</v>
      </c>
      <c r="T195" s="240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41" t="s">
        <v>277</v>
      </c>
      <c r="AT195" s="241" t="s">
        <v>205</v>
      </c>
      <c r="AU195" s="241" t="s">
        <v>85</v>
      </c>
      <c r="AY195" s="18" t="s">
        <v>203</v>
      </c>
      <c r="BE195" s="242">
        <f>IF(N195="základní",J195,0)</f>
        <v>0</v>
      </c>
      <c r="BF195" s="242">
        <f>IF(N195="snížená",J195,0)</f>
        <v>0</v>
      </c>
      <c r="BG195" s="242">
        <f>IF(N195="zákl. přenesená",J195,0)</f>
        <v>0</v>
      </c>
      <c r="BH195" s="242">
        <f>IF(N195="sníž. přenesená",J195,0)</f>
        <v>0</v>
      </c>
      <c r="BI195" s="242">
        <f>IF(N195="nulová",J195,0)</f>
        <v>0</v>
      </c>
      <c r="BJ195" s="18" t="s">
        <v>83</v>
      </c>
      <c r="BK195" s="242">
        <f>ROUND(I195*H195,2)</f>
        <v>0</v>
      </c>
      <c r="BL195" s="18" t="s">
        <v>277</v>
      </c>
      <c r="BM195" s="241" t="s">
        <v>327</v>
      </c>
    </row>
    <row r="196" s="2" customFormat="1" ht="24.15" customHeight="1">
      <c r="A196" s="39"/>
      <c r="B196" s="40"/>
      <c r="C196" s="229" t="s">
        <v>497</v>
      </c>
      <c r="D196" s="229" t="s">
        <v>205</v>
      </c>
      <c r="E196" s="230" t="s">
        <v>3608</v>
      </c>
      <c r="F196" s="231" t="s">
        <v>3609</v>
      </c>
      <c r="G196" s="232" t="s">
        <v>1507</v>
      </c>
      <c r="H196" s="233">
        <v>3</v>
      </c>
      <c r="I196" s="234"/>
      <c r="J196" s="235">
        <f>ROUND(I196*H196,2)</f>
        <v>0</v>
      </c>
      <c r="K196" s="236"/>
      <c r="L196" s="45"/>
      <c r="M196" s="237" t="s">
        <v>1</v>
      </c>
      <c r="N196" s="238" t="s">
        <v>41</v>
      </c>
      <c r="O196" s="92"/>
      <c r="P196" s="239">
        <f>O196*H196</f>
        <v>0</v>
      </c>
      <c r="Q196" s="239">
        <v>0</v>
      </c>
      <c r="R196" s="239">
        <f>Q196*H196</f>
        <v>0</v>
      </c>
      <c r="S196" s="239">
        <v>0</v>
      </c>
      <c r="T196" s="24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1" t="s">
        <v>277</v>
      </c>
      <c r="AT196" s="241" t="s">
        <v>205</v>
      </c>
      <c r="AU196" s="241" t="s">
        <v>85</v>
      </c>
      <c r="AY196" s="18" t="s">
        <v>203</v>
      </c>
      <c r="BE196" s="242">
        <f>IF(N196="základní",J196,0)</f>
        <v>0</v>
      </c>
      <c r="BF196" s="242">
        <f>IF(N196="snížená",J196,0)</f>
        <v>0</v>
      </c>
      <c r="BG196" s="242">
        <f>IF(N196="zákl. přenesená",J196,0)</f>
        <v>0</v>
      </c>
      <c r="BH196" s="242">
        <f>IF(N196="sníž. přenesená",J196,0)</f>
        <v>0</v>
      </c>
      <c r="BI196" s="242">
        <f>IF(N196="nulová",J196,0)</f>
        <v>0</v>
      </c>
      <c r="BJ196" s="18" t="s">
        <v>83</v>
      </c>
      <c r="BK196" s="242">
        <f>ROUND(I196*H196,2)</f>
        <v>0</v>
      </c>
      <c r="BL196" s="18" t="s">
        <v>277</v>
      </c>
      <c r="BM196" s="241" t="s">
        <v>771</v>
      </c>
    </row>
    <row r="197" s="2" customFormat="1" ht="21.75" customHeight="1">
      <c r="A197" s="39"/>
      <c r="B197" s="40"/>
      <c r="C197" s="229" t="s">
        <v>242</v>
      </c>
      <c r="D197" s="229" t="s">
        <v>205</v>
      </c>
      <c r="E197" s="230" t="s">
        <v>3610</v>
      </c>
      <c r="F197" s="231" t="s">
        <v>3611</v>
      </c>
      <c r="G197" s="232" t="s">
        <v>1507</v>
      </c>
      <c r="H197" s="233">
        <v>1</v>
      </c>
      <c r="I197" s="234"/>
      <c r="J197" s="235">
        <f>ROUND(I197*H197,2)</f>
        <v>0</v>
      </c>
      <c r="K197" s="236"/>
      <c r="L197" s="45"/>
      <c r="M197" s="237" t="s">
        <v>1</v>
      </c>
      <c r="N197" s="238" t="s">
        <v>41</v>
      </c>
      <c r="O197" s="92"/>
      <c r="P197" s="239">
        <f>O197*H197</f>
        <v>0</v>
      </c>
      <c r="Q197" s="239">
        <v>0</v>
      </c>
      <c r="R197" s="239">
        <f>Q197*H197</f>
        <v>0</v>
      </c>
      <c r="S197" s="239">
        <v>0</v>
      </c>
      <c r="T197" s="24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41" t="s">
        <v>277</v>
      </c>
      <c r="AT197" s="241" t="s">
        <v>205</v>
      </c>
      <c r="AU197" s="241" t="s">
        <v>85</v>
      </c>
      <c r="AY197" s="18" t="s">
        <v>203</v>
      </c>
      <c r="BE197" s="242">
        <f>IF(N197="základní",J197,0)</f>
        <v>0</v>
      </c>
      <c r="BF197" s="242">
        <f>IF(N197="snížená",J197,0)</f>
        <v>0</v>
      </c>
      <c r="BG197" s="242">
        <f>IF(N197="zákl. přenesená",J197,0)</f>
        <v>0</v>
      </c>
      <c r="BH197" s="242">
        <f>IF(N197="sníž. přenesená",J197,0)</f>
        <v>0</v>
      </c>
      <c r="BI197" s="242">
        <f>IF(N197="nulová",J197,0)</f>
        <v>0</v>
      </c>
      <c r="BJ197" s="18" t="s">
        <v>83</v>
      </c>
      <c r="BK197" s="242">
        <f>ROUND(I197*H197,2)</f>
        <v>0</v>
      </c>
      <c r="BL197" s="18" t="s">
        <v>277</v>
      </c>
      <c r="BM197" s="241" t="s">
        <v>783</v>
      </c>
    </row>
    <row r="198" s="2" customFormat="1" ht="16.5" customHeight="1">
      <c r="A198" s="39"/>
      <c r="B198" s="40"/>
      <c r="C198" s="229" t="s">
        <v>504</v>
      </c>
      <c r="D198" s="229" t="s">
        <v>205</v>
      </c>
      <c r="E198" s="230" t="s">
        <v>3612</v>
      </c>
      <c r="F198" s="231" t="s">
        <v>3613</v>
      </c>
      <c r="G198" s="232" t="s">
        <v>1507</v>
      </c>
      <c r="H198" s="233">
        <v>3</v>
      </c>
      <c r="I198" s="234"/>
      <c r="J198" s="235">
        <f>ROUND(I198*H198,2)</f>
        <v>0</v>
      </c>
      <c r="K198" s="236"/>
      <c r="L198" s="45"/>
      <c r="M198" s="237" t="s">
        <v>1</v>
      </c>
      <c r="N198" s="238" t="s">
        <v>41</v>
      </c>
      <c r="O198" s="92"/>
      <c r="P198" s="239">
        <f>O198*H198</f>
        <v>0</v>
      </c>
      <c r="Q198" s="239">
        <v>0</v>
      </c>
      <c r="R198" s="239">
        <f>Q198*H198</f>
        <v>0</v>
      </c>
      <c r="S198" s="239">
        <v>0</v>
      </c>
      <c r="T198" s="24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1" t="s">
        <v>277</v>
      </c>
      <c r="AT198" s="241" t="s">
        <v>205</v>
      </c>
      <c r="AU198" s="241" t="s">
        <v>85</v>
      </c>
      <c r="AY198" s="18" t="s">
        <v>203</v>
      </c>
      <c r="BE198" s="242">
        <f>IF(N198="základní",J198,0)</f>
        <v>0</v>
      </c>
      <c r="BF198" s="242">
        <f>IF(N198="snížená",J198,0)</f>
        <v>0</v>
      </c>
      <c r="BG198" s="242">
        <f>IF(N198="zákl. přenesená",J198,0)</f>
        <v>0</v>
      </c>
      <c r="BH198" s="242">
        <f>IF(N198="sníž. přenesená",J198,0)</f>
        <v>0</v>
      </c>
      <c r="BI198" s="242">
        <f>IF(N198="nulová",J198,0)</f>
        <v>0</v>
      </c>
      <c r="BJ198" s="18" t="s">
        <v>83</v>
      </c>
      <c r="BK198" s="242">
        <f>ROUND(I198*H198,2)</f>
        <v>0</v>
      </c>
      <c r="BL198" s="18" t="s">
        <v>277</v>
      </c>
      <c r="BM198" s="241" t="s">
        <v>794</v>
      </c>
    </row>
    <row r="199" s="2" customFormat="1" ht="21.75" customHeight="1">
      <c r="A199" s="39"/>
      <c r="B199" s="40"/>
      <c r="C199" s="229" t="s">
        <v>251</v>
      </c>
      <c r="D199" s="229" t="s">
        <v>205</v>
      </c>
      <c r="E199" s="230" t="s">
        <v>3614</v>
      </c>
      <c r="F199" s="231" t="s">
        <v>3615</v>
      </c>
      <c r="G199" s="232" t="s">
        <v>1507</v>
      </c>
      <c r="H199" s="233">
        <v>1</v>
      </c>
      <c r="I199" s="234"/>
      <c r="J199" s="235">
        <f>ROUND(I199*H199,2)</f>
        <v>0</v>
      </c>
      <c r="K199" s="236"/>
      <c r="L199" s="45"/>
      <c r="M199" s="237" t="s">
        <v>1</v>
      </c>
      <c r="N199" s="238" t="s">
        <v>41</v>
      </c>
      <c r="O199" s="92"/>
      <c r="P199" s="239">
        <f>O199*H199</f>
        <v>0</v>
      </c>
      <c r="Q199" s="239">
        <v>0</v>
      </c>
      <c r="R199" s="239">
        <f>Q199*H199</f>
        <v>0</v>
      </c>
      <c r="S199" s="239">
        <v>0</v>
      </c>
      <c r="T199" s="240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41" t="s">
        <v>277</v>
      </c>
      <c r="AT199" s="241" t="s">
        <v>205</v>
      </c>
      <c r="AU199" s="241" t="s">
        <v>85</v>
      </c>
      <c r="AY199" s="18" t="s">
        <v>203</v>
      </c>
      <c r="BE199" s="242">
        <f>IF(N199="základní",J199,0)</f>
        <v>0</v>
      </c>
      <c r="BF199" s="242">
        <f>IF(N199="snížená",J199,0)</f>
        <v>0</v>
      </c>
      <c r="BG199" s="242">
        <f>IF(N199="zákl. přenesená",J199,0)</f>
        <v>0</v>
      </c>
      <c r="BH199" s="242">
        <f>IF(N199="sníž. přenesená",J199,0)</f>
        <v>0</v>
      </c>
      <c r="BI199" s="242">
        <f>IF(N199="nulová",J199,0)</f>
        <v>0</v>
      </c>
      <c r="BJ199" s="18" t="s">
        <v>83</v>
      </c>
      <c r="BK199" s="242">
        <f>ROUND(I199*H199,2)</f>
        <v>0</v>
      </c>
      <c r="BL199" s="18" t="s">
        <v>277</v>
      </c>
      <c r="BM199" s="241" t="s">
        <v>804</v>
      </c>
    </row>
    <row r="200" s="2" customFormat="1" ht="24.15" customHeight="1">
      <c r="A200" s="39"/>
      <c r="B200" s="40"/>
      <c r="C200" s="229" t="s">
        <v>513</v>
      </c>
      <c r="D200" s="229" t="s">
        <v>205</v>
      </c>
      <c r="E200" s="230" t="s">
        <v>2053</v>
      </c>
      <c r="F200" s="231" t="s">
        <v>2054</v>
      </c>
      <c r="G200" s="232" t="s">
        <v>1507</v>
      </c>
      <c r="H200" s="233">
        <v>13</v>
      </c>
      <c r="I200" s="234"/>
      <c r="J200" s="235">
        <f>ROUND(I200*H200,2)</f>
        <v>0</v>
      </c>
      <c r="K200" s="236"/>
      <c r="L200" s="45"/>
      <c r="M200" s="237" t="s">
        <v>1</v>
      </c>
      <c r="N200" s="238" t="s">
        <v>41</v>
      </c>
      <c r="O200" s="92"/>
      <c r="P200" s="239">
        <f>O200*H200</f>
        <v>0</v>
      </c>
      <c r="Q200" s="239">
        <v>0</v>
      </c>
      <c r="R200" s="239">
        <f>Q200*H200</f>
        <v>0</v>
      </c>
      <c r="S200" s="239">
        <v>0</v>
      </c>
      <c r="T200" s="24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1" t="s">
        <v>277</v>
      </c>
      <c r="AT200" s="241" t="s">
        <v>205</v>
      </c>
      <c r="AU200" s="241" t="s">
        <v>85</v>
      </c>
      <c r="AY200" s="18" t="s">
        <v>203</v>
      </c>
      <c r="BE200" s="242">
        <f>IF(N200="základní",J200,0)</f>
        <v>0</v>
      </c>
      <c r="BF200" s="242">
        <f>IF(N200="snížená",J200,0)</f>
        <v>0</v>
      </c>
      <c r="BG200" s="242">
        <f>IF(N200="zákl. přenesená",J200,0)</f>
        <v>0</v>
      </c>
      <c r="BH200" s="242">
        <f>IF(N200="sníž. přenesená",J200,0)</f>
        <v>0</v>
      </c>
      <c r="BI200" s="242">
        <f>IF(N200="nulová",J200,0)</f>
        <v>0</v>
      </c>
      <c r="BJ200" s="18" t="s">
        <v>83</v>
      </c>
      <c r="BK200" s="242">
        <f>ROUND(I200*H200,2)</f>
        <v>0</v>
      </c>
      <c r="BL200" s="18" t="s">
        <v>277</v>
      </c>
      <c r="BM200" s="241" t="s">
        <v>332</v>
      </c>
    </row>
    <row r="201" s="2" customFormat="1" ht="21.75" customHeight="1">
      <c r="A201" s="39"/>
      <c r="B201" s="40"/>
      <c r="C201" s="229" t="s">
        <v>256</v>
      </c>
      <c r="D201" s="229" t="s">
        <v>205</v>
      </c>
      <c r="E201" s="230" t="s">
        <v>2056</v>
      </c>
      <c r="F201" s="231" t="s">
        <v>2057</v>
      </c>
      <c r="G201" s="232" t="s">
        <v>1507</v>
      </c>
      <c r="H201" s="233">
        <v>12</v>
      </c>
      <c r="I201" s="234"/>
      <c r="J201" s="235">
        <f>ROUND(I201*H201,2)</f>
        <v>0</v>
      </c>
      <c r="K201" s="236"/>
      <c r="L201" s="45"/>
      <c r="M201" s="237" t="s">
        <v>1</v>
      </c>
      <c r="N201" s="238" t="s">
        <v>41</v>
      </c>
      <c r="O201" s="92"/>
      <c r="P201" s="239">
        <f>O201*H201</f>
        <v>0</v>
      </c>
      <c r="Q201" s="239">
        <v>0</v>
      </c>
      <c r="R201" s="239">
        <f>Q201*H201</f>
        <v>0</v>
      </c>
      <c r="S201" s="239">
        <v>0</v>
      </c>
      <c r="T201" s="24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1" t="s">
        <v>277</v>
      </c>
      <c r="AT201" s="241" t="s">
        <v>205</v>
      </c>
      <c r="AU201" s="241" t="s">
        <v>85</v>
      </c>
      <c r="AY201" s="18" t="s">
        <v>203</v>
      </c>
      <c r="BE201" s="242">
        <f>IF(N201="základní",J201,0)</f>
        <v>0</v>
      </c>
      <c r="BF201" s="242">
        <f>IF(N201="snížená",J201,0)</f>
        <v>0</v>
      </c>
      <c r="BG201" s="242">
        <f>IF(N201="zákl. přenesená",J201,0)</f>
        <v>0</v>
      </c>
      <c r="BH201" s="242">
        <f>IF(N201="sníž. přenesená",J201,0)</f>
        <v>0</v>
      </c>
      <c r="BI201" s="242">
        <f>IF(N201="nulová",J201,0)</f>
        <v>0</v>
      </c>
      <c r="BJ201" s="18" t="s">
        <v>83</v>
      </c>
      <c r="BK201" s="242">
        <f>ROUND(I201*H201,2)</f>
        <v>0</v>
      </c>
      <c r="BL201" s="18" t="s">
        <v>277</v>
      </c>
      <c r="BM201" s="241" t="s">
        <v>337</v>
      </c>
    </row>
    <row r="202" s="2" customFormat="1" ht="21.75" customHeight="1">
      <c r="A202" s="39"/>
      <c r="B202" s="40"/>
      <c r="C202" s="229" t="s">
        <v>522</v>
      </c>
      <c r="D202" s="229" t="s">
        <v>205</v>
      </c>
      <c r="E202" s="230" t="s">
        <v>2059</v>
      </c>
      <c r="F202" s="231" t="s">
        <v>2060</v>
      </c>
      <c r="G202" s="232" t="s">
        <v>1507</v>
      </c>
      <c r="H202" s="233">
        <v>1</v>
      </c>
      <c r="I202" s="234"/>
      <c r="J202" s="235">
        <f>ROUND(I202*H202,2)</f>
        <v>0</v>
      </c>
      <c r="K202" s="236"/>
      <c r="L202" s="45"/>
      <c r="M202" s="237" t="s">
        <v>1</v>
      </c>
      <c r="N202" s="238" t="s">
        <v>41</v>
      </c>
      <c r="O202" s="92"/>
      <c r="P202" s="239">
        <f>O202*H202</f>
        <v>0</v>
      </c>
      <c r="Q202" s="239">
        <v>0</v>
      </c>
      <c r="R202" s="239">
        <f>Q202*H202</f>
        <v>0</v>
      </c>
      <c r="S202" s="239">
        <v>0</v>
      </c>
      <c r="T202" s="240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1" t="s">
        <v>277</v>
      </c>
      <c r="AT202" s="241" t="s">
        <v>205</v>
      </c>
      <c r="AU202" s="241" t="s">
        <v>85</v>
      </c>
      <c r="AY202" s="18" t="s">
        <v>203</v>
      </c>
      <c r="BE202" s="242">
        <f>IF(N202="základní",J202,0)</f>
        <v>0</v>
      </c>
      <c r="BF202" s="242">
        <f>IF(N202="snížená",J202,0)</f>
        <v>0</v>
      </c>
      <c r="BG202" s="242">
        <f>IF(N202="zákl. přenesená",J202,0)</f>
        <v>0</v>
      </c>
      <c r="BH202" s="242">
        <f>IF(N202="sníž. přenesená",J202,0)</f>
        <v>0</v>
      </c>
      <c r="BI202" s="242">
        <f>IF(N202="nulová",J202,0)</f>
        <v>0</v>
      </c>
      <c r="BJ202" s="18" t="s">
        <v>83</v>
      </c>
      <c r="BK202" s="242">
        <f>ROUND(I202*H202,2)</f>
        <v>0</v>
      </c>
      <c r="BL202" s="18" t="s">
        <v>277</v>
      </c>
      <c r="BM202" s="241" t="s">
        <v>825</v>
      </c>
    </row>
    <row r="203" s="2" customFormat="1" ht="16.5" customHeight="1">
      <c r="A203" s="39"/>
      <c r="B203" s="40"/>
      <c r="C203" s="229" t="s">
        <v>260</v>
      </c>
      <c r="D203" s="229" t="s">
        <v>205</v>
      </c>
      <c r="E203" s="230" t="s">
        <v>3616</v>
      </c>
      <c r="F203" s="231" t="s">
        <v>3617</v>
      </c>
      <c r="G203" s="232" t="s">
        <v>1507</v>
      </c>
      <c r="H203" s="233">
        <v>11</v>
      </c>
      <c r="I203" s="234"/>
      <c r="J203" s="235">
        <f>ROUND(I203*H203,2)</f>
        <v>0</v>
      </c>
      <c r="K203" s="236"/>
      <c r="L203" s="45"/>
      <c r="M203" s="237" t="s">
        <v>1</v>
      </c>
      <c r="N203" s="238" t="s">
        <v>41</v>
      </c>
      <c r="O203" s="92"/>
      <c r="P203" s="239">
        <f>O203*H203</f>
        <v>0</v>
      </c>
      <c r="Q203" s="239">
        <v>0</v>
      </c>
      <c r="R203" s="239">
        <f>Q203*H203</f>
        <v>0</v>
      </c>
      <c r="S203" s="239">
        <v>0</v>
      </c>
      <c r="T203" s="24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1" t="s">
        <v>277</v>
      </c>
      <c r="AT203" s="241" t="s">
        <v>205</v>
      </c>
      <c r="AU203" s="241" t="s">
        <v>85</v>
      </c>
      <c r="AY203" s="18" t="s">
        <v>203</v>
      </c>
      <c r="BE203" s="242">
        <f>IF(N203="základní",J203,0)</f>
        <v>0</v>
      </c>
      <c r="BF203" s="242">
        <f>IF(N203="snížená",J203,0)</f>
        <v>0</v>
      </c>
      <c r="BG203" s="242">
        <f>IF(N203="zákl. přenesená",J203,0)</f>
        <v>0</v>
      </c>
      <c r="BH203" s="242">
        <f>IF(N203="sníž. přenesená",J203,0)</f>
        <v>0</v>
      </c>
      <c r="BI203" s="242">
        <f>IF(N203="nulová",J203,0)</f>
        <v>0</v>
      </c>
      <c r="BJ203" s="18" t="s">
        <v>83</v>
      </c>
      <c r="BK203" s="242">
        <f>ROUND(I203*H203,2)</f>
        <v>0</v>
      </c>
      <c r="BL203" s="18" t="s">
        <v>277</v>
      </c>
      <c r="BM203" s="241" t="s">
        <v>833</v>
      </c>
    </row>
    <row r="204" s="2" customFormat="1" ht="16.5" customHeight="1">
      <c r="A204" s="39"/>
      <c r="B204" s="40"/>
      <c r="C204" s="229" t="s">
        <v>531</v>
      </c>
      <c r="D204" s="229" t="s">
        <v>205</v>
      </c>
      <c r="E204" s="230" t="s">
        <v>3618</v>
      </c>
      <c r="F204" s="231" t="s">
        <v>3619</v>
      </c>
      <c r="G204" s="232" t="s">
        <v>1507</v>
      </c>
      <c r="H204" s="233">
        <v>11</v>
      </c>
      <c r="I204" s="234"/>
      <c r="J204" s="235">
        <f>ROUND(I204*H204,2)</f>
        <v>0</v>
      </c>
      <c r="K204" s="236"/>
      <c r="L204" s="45"/>
      <c r="M204" s="237" t="s">
        <v>1</v>
      </c>
      <c r="N204" s="238" t="s">
        <v>41</v>
      </c>
      <c r="O204" s="92"/>
      <c r="P204" s="239">
        <f>O204*H204</f>
        <v>0</v>
      </c>
      <c r="Q204" s="239">
        <v>0</v>
      </c>
      <c r="R204" s="239">
        <f>Q204*H204</f>
        <v>0</v>
      </c>
      <c r="S204" s="239">
        <v>0</v>
      </c>
      <c r="T204" s="24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1" t="s">
        <v>277</v>
      </c>
      <c r="AT204" s="241" t="s">
        <v>205</v>
      </c>
      <c r="AU204" s="241" t="s">
        <v>85</v>
      </c>
      <c r="AY204" s="18" t="s">
        <v>203</v>
      </c>
      <c r="BE204" s="242">
        <f>IF(N204="základní",J204,0)</f>
        <v>0</v>
      </c>
      <c r="BF204" s="242">
        <f>IF(N204="snížená",J204,0)</f>
        <v>0</v>
      </c>
      <c r="BG204" s="242">
        <f>IF(N204="zákl. přenesená",J204,0)</f>
        <v>0</v>
      </c>
      <c r="BH204" s="242">
        <f>IF(N204="sníž. přenesená",J204,0)</f>
        <v>0</v>
      </c>
      <c r="BI204" s="242">
        <f>IF(N204="nulová",J204,0)</f>
        <v>0</v>
      </c>
      <c r="BJ204" s="18" t="s">
        <v>83</v>
      </c>
      <c r="BK204" s="242">
        <f>ROUND(I204*H204,2)</f>
        <v>0</v>
      </c>
      <c r="BL204" s="18" t="s">
        <v>277</v>
      </c>
      <c r="BM204" s="241" t="s">
        <v>841</v>
      </c>
    </row>
    <row r="205" s="2" customFormat="1" ht="16.5" customHeight="1">
      <c r="A205" s="39"/>
      <c r="B205" s="40"/>
      <c r="C205" s="281" t="s">
        <v>536</v>
      </c>
      <c r="D205" s="281" t="s">
        <v>643</v>
      </c>
      <c r="E205" s="282" t="s">
        <v>3620</v>
      </c>
      <c r="F205" s="283" t="s">
        <v>3621</v>
      </c>
      <c r="G205" s="284" t="s">
        <v>220</v>
      </c>
      <c r="H205" s="285">
        <v>11</v>
      </c>
      <c r="I205" s="286"/>
      <c r="J205" s="287">
        <f>ROUND(I205*H205,2)</f>
        <v>0</v>
      </c>
      <c r="K205" s="288"/>
      <c r="L205" s="289"/>
      <c r="M205" s="290" t="s">
        <v>1</v>
      </c>
      <c r="N205" s="291" t="s">
        <v>41</v>
      </c>
      <c r="O205" s="92"/>
      <c r="P205" s="239">
        <f>O205*H205</f>
        <v>0</v>
      </c>
      <c r="Q205" s="239">
        <v>0</v>
      </c>
      <c r="R205" s="239">
        <f>Q205*H205</f>
        <v>0</v>
      </c>
      <c r="S205" s="239">
        <v>0</v>
      </c>
      <c r="T205" s="240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1" t="s">
        <v>214</v>
      </c>
      <c r="AT205" s="241" t="s">
        <v>643</v>
      </c>
      <c r="AU205" s="241" t="s">
        <v>85</v>
      </c>
      <c r="AY205" s="18" t="s">
        <v>203</v>
      </c>
      <c r="BE205" s="242">
        <f>IF(N205="základní",J205,0)</f>
        <v>0</v>
      </c>
      <c r="BF205" s="242">
        <f>IF(N205="snížená",J205,0)</f>
        <v>0</v>
      </c>
      <c r="BG205" s="242">
        <f>IF(N205="zákl. přenesená",J205,0)</f>
        <v>0</v>
      </c>
      <c r="BH205" s="242">
        <f>IF(N205="sníž. přenesená",J205,0)</f>
        <v>0</v>
      </c>
      <c r="BI205" s="242">
        <f>IF(N205="nulová",J205,0)</f>
        <v>0</v>
      </c>
      <c r="BJ205" s="18" t="s">
        <v>83</v>
      </c>
      <c r="BK205" s="242">
        <f>ROUND(I205*H205,2)</f>
        <v>0</v>
      </c>
      <c r="BL205" s="18" t="s">
        <v>277</v>
      </c>
      <c r="BM205" s="241" t="s">
        <v>850</v>
      </c>
    </row>
    <row r="206" s="2" customFormat="1" ht="33" customHeight="1">
      <c r="A206" s="39"/>
      <c r="B206" s="40"/>
      <c r="C206" s="229" t="s">
        <v>541</v>
      </c>
      <c r="D206" s="229" t="s">
        <v>205</v>
      </c>
      <c r="E206" s="230" t="s">
        <v>2062</v>
      </c>
      <c r="F206" s="231" t="s">
        <v>2063</v>
      </c>
      <c r="G206" s="232" t="s">
        <v>241</v>
      </c>
      <c r="H206" s="233">
        <v>1.6299999999999999</v>
      </c>
      <c r="I206" s="234"/>
      <c r="J206" s="235">
        <f>ROUND(I206*H206,2)</f>
        <v>0</v>
      </c>
      <c r="K206" s="236"/>
      <c r="L206" s="45"/>
      <c r="M206" s="237" t="s">
        <v>1</v>
      </c>
      <c r="N206" s="238" t="s">
        <v>41</v>
      </c>
      <c r="O206" s="92"/>
      <c r="P206" s="239">
        <f>O206*H206</f>
        <v>0</v>
      </c>
      <c r="Q206" s="239">
        <v>0</v>
      </c>
      <c r="R206" s="239">
        <f>Q206*H206</f>
        <v>0</v>
      </c>
      <c r="S206" s="239">
        <v>0</v>
      </c>
      <c r="T206" s="24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1" t="s">
        <v>277</v>
      </c>
      <c r="AT206" s="241" t="s">
        <v>205</v>
      </c>
      <c r="AU206" s="241" t="s">
        <v>85</v>
      </c>
      <c r="AY206" s="18" t="s">
        <v>203</v>
      </c>
      <c r="BE206" s="242">
        <f>IF(N206="základní",J206,0)</f>
        <v>0</v>
      </c>
      <c r="BF206" s="242">
        <f>IF(N206="snížená",J206,0)</f>
        <v>0</v>
      </c>
      <c r="BG206" s="242">
        <f>IF(N206="zákl. přenesená",J206,0)</f>
        <v>0</v>
      </c>
      <c r="BH206" s="242">
        <f>IF(N206="sníž. přenesená",J206,0)</f>
        <v>0</v>
      </c>
      <c r="BI206" s="242">
        <f>IF(N206="nulová",J206,0)</f>
        <v>0</v>
      </c>
      <c r="BJ206" s="18" t="s">
        <v>83</v>
      </c>
      <c r="BK206" s="242">
        <f>ROUND(I206*H206,2)</f>
        <v>0</v>
      </c>
      <c r="BL206" s="18" t="s">
        <v>277</v>
      </c>
      <c r="BM206" s="241" t="s">
        <v>858</v>
      </c>
    </row>
    <row r="207" s="2" customFormat="1" ht="16.5" customHeight="1">
      <c r="A207" s="39"/>
      <c r="B207" s="40"/>
      <c r="C207" s="229" t="s">
        <v>264</v>
      </c>
      <c r="D207" s="229" t="s">
        <v>205</v>
      </c>
      <c r="E207" s="230" t="s">
        <v>2065</v>
      </c>
      <c r="F207" s="231" t="s">
        <v>2066</v>
      </c>
      <c r="G207" s="232" t="s">
        <v>220</v>
      </c>
      <c r="H207" s="233">
        <v>145</v>
      </c>
      <c r="I207" s="234"/>
      <c r="J207" s="235">
        <f>ROUND(I207*H207,2)</f>
        <v>0</v>
      </c>
      <c r="K207" s="236"/>
      <c r="L207" s="45"/>
      <c r="M207" s="237" t="s">
        <v>1</v>
      </c>
      <c r="N207" s="238" t="s">
        <v>41</v>
      </c>
      <c r="O207" s="92"/>
      <c r="P207" s="239">
        <f>O207*H207</f>
        <v>0</v>
      </c>
      <c r="Q207" s="239">
        <v>0</v>
      </c>
      <c r="R207" s="239">
        <f>Q207*H207</f>
        <v>0</v>
      </c>
      <c r="S207" s="239">
        <v>0</v>
      </c>
      <c r="T207" s="240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1" t="s">
        <v>277</v>
      </c>
      <c r="AT207" s="241" t="s">
        <v>205</v>
      </c>
      <c r="AU207" s="241" t="s">
        <v>85</v>
      </c>
      <c r="AY207" s="18" t="s">
        <v>203</v>
      </c>
      <c r="BE207" s="242">
        <f>IF(N207="základní",J207,0)</f>
        <v>0</v>
      </c>
      <c r="BF207" s="242">
        <f>IF(N207="snížená",J207,0)</f>
        <v>0</v>
      </c>
      <c r="BG207" s="242">
        <f>IF(N207="zákl. přenesená",J207,0)</f>
        <v>0</v>
      </c>
      <c r="BH207" s="242">
        <f>IF(N207="sníž. přenesená",J207,0)</f>
        <v>0</v>
      </c>
      <c r="BI207" s="242">
        <f>IF(N207="nulová",J207,0)</f>
        <v>0</v>
      </c>
      <c r="BJ207" s="18" t="s">
        <v>83</v>
      </c>
      <c r="BK207" s="242">
        <f>ROUND(I207*H207,2)</f>
        <v>0</v>
      </c>
      <c r="BL207" s="18" t="s">
        <v>277</v>
      </c>
      <c r="BM207" s="241" t="s">
        <v>866</v>
      </c>
    </row>
    <row r="208" s="2" customFormat="1" ht="21.75" customHeight="1">
      <c r="A208" s="39"/>
      <c r="B208" s="40"/>
      <c r="C208" s="229" t="s">
        <v>550</v>
      </c>
      <c r="D208" s="229" t="s">
        <v>205</v>
      </c>
      <c r="E208" s="230" t="s">
        <v>2068</v>
      </c>
      <c r="F208" s="231" t="s">
        <v>2069</v>
      </c>
      <c r="G208" s="232" t="s">
        <v>1507</v>
      </c>
      <c r="H208" s="233">
        <v>145</v>
      </c>
      <c r="I208" s="234"/>
      <c r="J208" s="235">
        <f>ROUND(I208*H208,2)</f>
        <v>0</v>
      </c>
      <c r="K208" s="236"/>
      <c r="L208" s="45"/>
      <c r="M208" s="237" t="s">
        <v>1</v>
      </c>
      <c r="N208" s="238" t="s">
        <v>41</v>
      </c>
      <c r="O208" s="92"/>
      <c r="P208" s="239">
        <f>O208*H208</f>
        <v>0</v>
      </c>
      <c r="Q208" s="239">
        <v>0</v>
      </c>
      <c r="R208" s="239">
        <f>Q208*H208</f>
        <v>0</v>
      </c>
      <c r="S208" s="239">
        <v>0</v>
      </c>
      <c r="T208" s="24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1" t="s">
        <v>277</v>
      </c>
      <c r="AT208" s="241" t="s">
        <v>205</v>
      </c>
      <c r="AU208" s="241" t="s">
        <v>85</v>
      </c>
      <c r="AY208" s="18" t="s">
        <v>203</v>
      </c>
      <c r="BE208" s="242">
        <f>IF(N208="základní",J208,0)</f>
        <v>0</v>
      </c>
      <c r="BF208" s="242">
        <f>IF(N208="snížená",J208,0)</f>
        <v>0</v>
      </c>
      <c r="BG208" s="242">
        <f>IF(N208="zákl. přenesená",J208,0)</f>
        <v>0</v>
      </c>
      <c r="BH208" s="242">
        <f>IF(N208="sníž. přenesená",J208,0)</f>
        <v>0</v>
      </c>
      <c r="BI208" s="242">
        <f>IF(N208="nulová",J208,0)</f>
        <v>0</v>
      </c>
      <c r="BJ208" s="18" t="s">
        <v>83</v>
      </c>
      <c r="BK208" s="242">
        <f>ROUND(I208*H208,2)</f>
        <v>0</v>
      </c>
      <c r="BL208" s="18" t="s">
        <v>277</v>
      </c>
      <c r="BM208" s="241" t="s">
        <v>874</v>
      </c>
    </row>
    <row r="209" s="2" customFormat="1" ht="16.5" customHeight="1">
      <c r="A209" s="39"/>
      <c r="B209" s="40"/>
      <c r="C209" s="281" t="s">
        <v>270</v>
      </c>
      <c r="D209" s="281" t="s">
        <v>643</v>
      </c>
      <c r="E209" s="282" t="s">
        <v>2071</v>
      </c>
      <c r="F209" s="283" t="s">
        <v>2072</v>
      </c>
      <c r="G209" s="284" t="s">
        <v>220</v>
      </c>
      <c r="H209" s="285">
        <v>145</v>
      </c>
      <c r="I209" s="286"/>
      <c r="J209" s="287">
        <f>ROUND(I209*H209,2)</f>
        <v>0</v>
      </c>
      <c r="K209" s="288"/>
      <c r="L209" s="289"/>
      <c r="M209" s="290" t="s">
        <v>1</v>
      </c>
      <c r="N209" s="291" t="s">
        <v>41</v>
      </c>
      <c r="O209" s="92"/>
      <c r="P209" s="239">
        <f>O209*H209</f>
        <v>0</v>
      </c>
      <c r="Q209" s="239">
        <v>0</v>
      </c>
      <c r="R209" s="239">
        <f>Q209*H209</f>
        <v>0</v>
      </c>
      <c r="S209" s="239">
        <v>0</v>
      </c>
      <c r="T209" s="24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1" t="s">
        <v>214</v>
      </c>
      <c r="AT209" s="241" t="s">
        <v>643</v>
      </c>
      <c r="AU209" s="241" t="s">
        <v>85</v>
      </c>
      <c r="AY209" s="18" t="s">
        <v>203</v>
      </c>
      <c r="BE209" s="242">
        <f>IF(N209="základní",J209,0)</f>
        <v>0</v>
      </c>
      <c r="BF209" s="242">
        <f>IF(N209="snížená",J209,0)</f>
        <v>0</v>
      </c>
      <c r="BG209" s="242">
        <f>IF(N209="zákl. přenesená",J209,0)</f>
        <v>0</v>
      </c>
      <c r="BH209" s="242">
        <f>IF(N209="sníž. přenesená",J209,0)</f>
        <v>0</v>
      </c>
      <c r="BI209" s="242">
        <f>IF(N209="nulová",J209,0)</f>
        <v>0</v>
      </c>
      <c r="BJ209" s="18" t="s">
        <v>83</v>
      </c>
      <c r="BK209" s="242">
        <f>ROUND(I209*H209,2)</f>
        <v>0</v>
      </c>
      <c r="BL209" s="18" t="s">
        <v>277</v>
      </c>
      <c r="BM209" s="241" t="s">
        <v>882</v>
      </c>
    </row>
    <row r="210" s="2" customFormat="1" ht="16.5" customHeight="1">
      <c r="A210" s="39"/>
      <c r="B210" s="40"/>
      <c r="C210" s="229" t="s">
        <v>558</v>
      </c>
      <c r="D210" s="229" t="s">
        <v>205</v>
      </c>
      <c r="E210" s="230" t="s">
        <v>2074</v>
      </c>
      <c r="F210" s="231" t="s">
        <v>2075</v>
      </c>
      <c r="G210" s="232" t="s">
        <v>1507</v>
      </c>
      <c r="H210" s="233">
        <v>69</v>
      </c>
      <c r="I210" s="234"/>
      <c r="J210" s="235">
        <f>ROUND(I210*H210,2)</f>
        <v>0</v>
      </c>
      <c r="K210" s="236"/>
      <c r="L210" s="45"/>
      <c r="M210" s="237" t="s">
        <v>1</v>
      </c>
      <c r="N210" s="238" t="s">
        <v>41</v>
      </c>
      <c r="O210" s="92"/>
      <c r="P210" s="239">
        <f>O210*H210</f>
        <v>0</v>
      </c>
      <c r="Q210" s="239">
        <v>0</v>
      </c>
      <c r="R210" s="239">
        <f>Q210*H210</f>
        <v>0</v>
      </c>
      <c r="S210" s="239">
        <v>0</v>
      </c>
      <c r="T210" s="240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1" t="s">
        <v>277</v>
      </c>
      <c r="AT210" s="241" t="s">
        <v>205</v>
      </c>
      <c r="AU210" s="241" t="s">
        <v>85</v>
      </c>
      <c r="AY210" s="18" t="s">
        <v>203</v>
      </c>
      <c r="BE210" s="242">
        <f>IF(N210="základní",J210,0)</f>
        <v>0</v>
      </c>
      <c r="BF210" s="242">
        <f>IF(N210="snížená",J210,0)</f>
        <v>0</v>
      </c>
      <c r="BG210" s="242">
        <f>IF(N210="zákl. přenesená",J210,0)</f>
        <v>0</v>
      </c>
      <c r="BH210" s="242">
        <f>IF(N210="sníž. přenesená",J210,0)</f>
        <v>0</v>
      </c>
      <c r="BI210" s="242">
        <f>IF(N210="nulová",J210,0)</f>
        <v>0</v>
      </c>
      <c r="BJ210" s="18" t="s">
        <v>83</v>
      </c>
      <c r="BK210" s="242">
        <f>ROUND(I210*H210,2)</f>
        <v>0</v>
      </c>
      <c r="BL210" s="18" t="s">
        <v>277</v>
      </c>
      <c r="BM210" s="241" t="s">
        <v>890</v>
      </c>
    </row>
    <row r="211" s="2" customFormat="1" ht="24.15" customHeight="1">
      <c r="A211" s="39"/>
      <c r="B211" s="40"/>
      <c r="C211" s="229" t="s">
        <v>564</v>
      </c>
      <c r="D211" s="229" t="s">
        <v>205</v>
      </c>
      <c r="E211" s="230" t="s">
        <v>2077</v>
      </c>
      <c r="F211" s="231" t="s">
        <v>2078</v>
      </c>
      <c r="G211" s="232" t="s">
        <v>1507</v>
      </c>
      <c r="H211" s="233">
        <v>13</v>
      </c>
      <c r="I211" s="234"/>
      <c r="J211" s="235">
        <f>ROUND(I211*H211,2)</f>
        <v>0</v>
      </c>
      <c r="K211" s="236"/>
      <c r="L211" s="45"/>
      <c r="M211" s="237" t="s">
        <v>1</v>
      </c>
      <c r="N211" s="238" t="s">
        <v>41</v>
      </c>
      <c r="O211" s="92"/>
      <c r="P211" s="239">
        <f>O211*H211</f>
        <v>0</v>
      </c>
      <c r="Q211" s="239">
        <v>0</v>
      </c>
      <c r="R211" s="239">
        <f>Q211*H211</f>
        <v>0</v>
      </c>
      <c r="S211" s="239">
        <v>0</v>
      </c>
      <c r="T211" s="24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1" t="s">
        <v>277</v>
      </c>
      <c r="AT211" s="241" t="s">
        <v>205</v>
      </c>
      <c r="AU211" s="241" t="s">
        <v>85</v>
      </c>
      <c r="AY211" s="18" t="s">
        <v>203</v>
      </c>
      <c r="BE211" s="242">
        <f>IF(N211="základní",J211,0)</f>
        <v>0</v>
      </c>
      <c r="BF211" s="242">
        <f>IF(N211="snížená",J211,0)</f>
        <v>0</v>
      </c>
      <c r="BG211" s="242">
        <f>IF(N211="zákl. přenesená",J211,0)</f>
        <v>0</v>
      </c>
      <c r="BH211" s="242">
        <f>IF(N211="sníž. přenesená",J211,0)</f>
        <v>0</v>
      </c>
      <c r="BI211" s="242">
        <f>IF(N211="nulová",J211,0)</f>
        <v>0</v>
      </c>
      <c r="BJ211" s="18" t="s">
        <v>83</v>
      </c>
      <c r="BK211" s="242">
        <f>ROUND(I211*H211,2)</f>
        <v>0</v>
      </c>
      <c r="BL211" s="18" t="s">
        <v>277</v>
      </c>
      <c r="BM211" s="241" t="s">
        <v>898</v>
      </c>
    </row>
    <row r="212" s="2" customFormat="1" ht="37.8" customHeight="1">
      <c r="A212" s="39"/>
      <c r="B212" s="40"/>
      <c r="C212" s="229" t="s">
        <v>570</v>
      </c>
      <c r="D212" s="229" t="s">
        <v>205</v>
      </c>
      <c r="E212" s="230" t="s">
        <v>2079</v>
      </c>
      <c r="F212" s="231" t="s">
        <v>3622</v>
      </c>
      <c r="G212" s="232" t="s">
        <v>1507</v>
      </c>
      <c r="H212" s="233">
        <v>34</v>
      </c>
      <c r="I212" s="234"/>
      <c r="J212" s="235">
        <f>ROUND(I212*H212,2)</f>
        <v>0</v>
      </c>
      <c r="K212" s="236"/>
      <c r="L212" s="45"/>
      <c r="M212" s="237" t="s">
        <v>1</v>
      </c>
      <c r="N212" s="238" t="s">
        <v>41</v>
      </c>
      <c r="O212" s="92"/>
      <c r="P212" s="239">
        <f>O212*H212</f>
        <v>0</v>
      </c>
      <c r="Q212" s="239">
        <v>0</v>
      </c>
      <c r="R212" s="239">
        <f>Q212*H212</f>
        <v>0</v>
      </c>
      <c r="S212" s="239">
        <v>0</v>
      </c>
      <c r="T212" s="24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1" t="s">
        <v>277</v>
      </c>
      <c r="AT212" s="241" t="s">
        <v>205</v>
      </c>
      <c r="AU212" s="241" t="s">
        <v>85</v>
      </c>
      <c r="AY212" s="18" t="s">
        <v>203</v>
      </c>
      <c r="BE212" s="242">
        <f>IF(N212="základní",J212,0)</f>
        <v>0</v>
      </c>
      <c r="BF212" s="242">
        <f>IF(N212="snížená",J212,0)</f>
        <v>0</v>
      </c>
      <c r="BG212" s="242">
        <f>IF(N212="zákl. přenesená",J212,0)</f>
        <v>0</v>
      </c>
      <c r="BH212" s="242">
        <f>IF(N212="sníž. přenesená",J212,0)</f>
        <v>0</v>
      </c>
      <c r="BI212" s="242">
        <f>IF(N212="nulová",J212,0)</f>
        <v>0</v>
      </c>
      <c r="BJ212" s="18" t="s">
        <v>83</v>
      </c>
      <c r="BK212" s="242">
        <f>ROUND(I212*H212,2)</f>
        <v>0</v>
      </c>
      <c r="BL212" s="18" t="s">
        <v>277</v>
      </c>
      <c r="BM212" s="241" t="s">
        <v>906</v>
      </c>
    </row>
    <row r="213" s="2" customFormat="1" ht="24.15" customHeight="1">
      <c r="A213" s="39"/>
      <c r="B213" s="40"/>
      <c r="C213" s="229" t="s">
        <v>574</v>
      </c>
      <c r="D213" s="229" t="s">
        <v>205</v>
      </c>
      <c r="E213" s="230" t="s">
        <v>3623</v>
      </c>
      <c r="F213" s="231" t="s">
        <v>3624</v>
      </c>
      <c r="G213" s="232" t="s">
        <v>1507</v>
      </c>
      <c r="H213" s="233">
        <v>11</v>
      </c>
      <c r="I213" s="234"/>
      <c r="J213" s="235">
        <f>ROUND(I213*H213,2)</f>
        <v>0</v>
      </c>
      <c r="K213" s="236"/>
      <c r="L213" s="45"/>
      <c r="M213" s="237" t="s">
        <v>1</v>
      </c>
      <c r="N213" s="238" t="s">
        <v>41</v>
      </c>
      <c r="O213" s="92"/>
      <c r="P213" s="239">
        <f>O213*H213</f>
        <v>0</v>
      </c>
      <c r="Q213" s="239">
        <v>0</v>
      </c>
      <c r="R213" s="239">
        <f>Q213*H213</f>
        <v>0</v>
      </c>
      <c r="S213" s="239">
        <v>0</v>
      </c>
      <c r="T213" s="240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1" t="s">
        <v>277</v>
      </c>
      <c r="AT213" s="241" t="s">
        <v>205</v>
      </c>
      <c r="AU213" s="241" t="s">
        <v>85</v>
      </c>
      <c r="AY213" s="18" t="s">
        <v>203</v>
      </c>
      <c r="BE213" s="242">
        <f>IF(N213="základní",J213,0)</f>
        <v>0</v>
      </c>
      <c r="BF213" s="242">
        <f>IF(N213="snížená",J213,0)</f>
        <v>0</v>
      </c>
      <c r="BG213" s="242">
        <f>IF(N213="zákl. přenesená",J213,0)</f>
        <v>0</v>
      </c>
      <c r="BH213" s="242">
        <f>IF(N213="sníž. přenesená",J213,0)</f>
        <v>0</v>
      </c>
      <c r="BI213" s="242">
        <f>IF(N213="nulová",J213,0)</f>
        <v>0</v>
      </c>
      <c r="BJ213" s="18" t="s">
        <v>83</v>
      </c>
      <c r="BK213" s="242">
        <f>ROUND(I213*H213,2)</f>
        <v>0</v>
      </c>
      <c r="BL213" s="18" t="s">
        <v>277</v>
      </c>
      <c r="BM213" s="241" t="s">
        <v>914</v>
      </c>
    </row>
    <row r="214" s="2" customFormat="1" ht="16.5" customHeight="1">
      <c r="A214" s="39"/>
      <c r="B214" s="40"/>
      <c r="C214" s="229" t="s">
        <v>578</v>
      </c>
      <c r="D214" s="229" t="s">
        <v>205</v>
      </c>
      <c r="E214" s="230" t="s">
        <v>3625</v>
      </c>
      <c r="F214" s="231" t="s">
        <v>3626</v>
      </c>
      <c r="G214" s="232" t="s">
        <v>1507</v>
      </c>
      <c r="H214" s="233">
        <v>4</v>
      </c>
      <c r="I214" s="234"/>
      <c r="J214" s="235">
        <f>ROUND(I214*H214,2)</f>
        <v>0</v>
      </c>
      <c r="K214" s="236"/>
      <c r="L214" s="45"/>
      <c r="M214" s="237" t="s">
        <v>1</v>
      </c>
      <c r="N214" s="238" t="s">
        <v>41</v>
      </c>
      <c r="O214" s="92"/>
      <c r="P214" s="239">
        <f>O214*H214</f>
        <v>0</v>
      </c>
      <c r="Q214" s="239">
        <v>0</v>
      </c>
      <c r="R214" s="239">
        <f>Q214*H214</f>
        <v>0</v>
      </c>
      <c r="S214" s="239">
        <v>0</v>
      </c>
      <c r="T214" s="24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1" t="s">
        <v>277</v>
      </c>
      <c r="AT214" s="241" t="s">
        <v>205</v>
      </c>
      <c r="AU214" s="241" t="s">
        <v>85</v>
      </c>
      <c r="AY214" s="18" t="s">
        <v>203</v>
      </c>
      <c r="BE214" s="242">
        <f>IF(N214="základní",J214,0)</f>
        <v>0</v>
      </c>
      <c r="BF214" s="242">
        <f>IF(N214="snížená",J214,0)</f>
        <v>0</v>
      </c>
      <c r="BG214" s="242">
        <f>IF(N214="zákl. přenesená",J214,0)</f>
        <v>0</v>
      </c>
      <c r="BH214" s="242">
        <f>IF(N214="sníž. přenesená",J214,0)</f>
        <v>0</v>
      </c>
      <c r="BI214" s="242">
        <f>IF(N214="nulová",J214,0)</f>
        <v>0</v>
      </c>
      <c r="BJ214" s="18" t="s">
        <v>83</v>
      </c>
      <c r="BK214" s="242">
        <f>ROUND(I214*H214,2)</f>
        <v>0</v>
      </c>
      <c r="BL214" s="18" t="s">
        <v>277</v>
      </c>
      <c r="BM214" s="241" t="s">
        <v>922</v>
      </c>
    </row>
    <row r="215" s="2" customFormat="1" ht="24.15" customHeight="1">
      <c r="A215" s="39"/>
      <c r="B215" s="40"/>
      <c r="C215" s="229" t="s">
        <v>275</v>
      </c>
      <c r="D215" s="229" t="s">
        <v>205</v>
      </c>
      <c r="E215" s="230" t="s">
        <v>2083</v>
      </c>
      <c r="F215" s="231" t="s">
        <v>2084</v>
      </c>
      <c r="G215" s="232" t="s">
        <v>620</v>
      </c>
      <c r="H215" s="280"/>
      <c r="I215" s="234"/>
      <c r="J215" s="235">
        <f>ROUND(I215*H215,2)</f>
        <v>0</v>
      </c>
      <c r="K215" s="236"/>
      <c r="L215" s="45"/>
      <c r="M215" s="237" t="s">
        <v>1</v>
      </c>
      <c r="N215" s="238" t="s">
        <v>41</v>
      </c>
      <c r="O215" s="92"/>
      <c r="P215" s="239">
        <f>O215*H215</f>
        <v>0</v>
      </c>
      <c r="Q215" s="239">
        <v>0</v>
      </c>
      <c r="R215" s="239">
        <f>Q215*H215</f>
        <v>0</v>
      </c>
      <c r="S215" s="239">
        <v>0</v>
      </c>
      <c r="T215" s="240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1" t="s">
        <v>277</v>
      </c>
      <c r="AT215" s="241" t="s">
        <v>205</v>
      </c>
      <c r="AU215" s="241" t="s">
        <v>85</v>
      </c>
      <c r="AY215" s="18" t="s">
        <v>203</v>
      </c>
      <c r="BE215" s="242">
        <f>IF(N215="základní",J215,0)</f>
        <v>0</v>
      </c>
      <c r="BF215" s="242">
        <f>IF(N215="snížená",J215,0)</f>
        <v>0</v>
      </c>
      <c r="BG215" s="242">
        <f>IF(N215="zákl. přenesená",J215,0)</f>
        <v>0</v>
      </c>
      <c r="BH215" s="242">
        <f>IF(N215="sníž. přenesená",J215,0)</f>
        <v>0</v>
      </c>
      <c r="BI215" s="242">
        <f>IF(N215="nulová",J215,0)</f>
        <v>0</v>
      </c>
      <c r="BJ215" s="18" t="s">
        <v>83</v>
      </c>
      <c r="BK215" s="242">
        <f>ROUND(I215*H215,2)</f>
        <v>0</v>
      </c>
      <c r="BL215" s="18" t="s">
        <v>277</v>
      </c>
      <c r="BM215" s="241" t="s">
        <v>932</v>
      </c>
    </row>
    <row r="216" s="12" customFormat="1" ht="22.8" customHeight="1">
      <c r="A216" s="12"/>
      <c r="B216" s="213"/>
      <c r="C216" s="214"/>
      <c r="D216" s="215" t="s">
        <v>75</v>
      </c>
      <c r="E216" s="227" t="s">
        <v>2085</v>
      </c>
      <c r="F216" s="227" t="s">
        <v>2086</v>
      </c>
      <c r="G216" s="214"/>
      <c r="H216" s="214"/>
      <c r="I216" s="217"/>
      <c r="J216" s="228">
        <f>BK216</f>
        <v>0</v>
      </c>
      <c r="K216" s="214"/>
      <c r="L216" s="219"/>
      <c r="M216" s="220"/>
      <c r="N216" s="221"/>
      <c r="O216" s="221"/>
      <c r="P216" s="222">
        <f>SUM(P217:P218)</f>
        <v>0</v>
      </c>
      <c r="Q216" s="221"/>
      <c r="R216" s="222">
        <f>SUM(R217:R218)</f>
        <v>0</v>
      </c>
      <c r="S216" s="221"/>
      <c r="T216" s="223">
        <f>SUM(T217:T218)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24" t="s">
        <v>85</v>
      </c>
      <c r="AT216" s="225" t="s">
        <v>75</v>
      </c>
      <c r="AU216" s="225" t="s">
        <v>83</v>
      </c>
      <c r="AY216" s="224" t="s">
        <v>203</v>
      </c>
      <c r="BK216" s="226">
        <f>SUM(BK217:BK218)</f>
        <v>0</v>
      </c>
    </row>
    <row r="217" s="2" customFormat="1" ht="33" customHeight="1">
      <c r="A217" s="39"/>
      <c r="B217" s="40"/>
      <c r="C217" s="229" t="s">
        <v>586</v>
      </c>
      <c r="D217" s="229" t="s">
        <v>205</v>
      </c>
      <c r="E217" s="230" t="s">
        <v>2087</v>
      </c>
      <c r="F217" s="231" t="s">
        <v>2088</v>
      </c>
      <c r="G217" s="232" t="s">
        <v>1507</v>
      </c>
      <c r="H217" s="233">
        <v>31</v>
      </c>
      <c r="I217" s="234"/>
      <c r="J217" s="235">
        <f>ROUND(I217*H217,2)</f>
        <v>0</v>
      </c>
      <c r="K217" s="236"/>
      <c r="L217" s="45"/>
      <c r="M217" s="237" t="s">
        <v>1</v>
      </c>
      <c r="N217" s="238" t="s">
        <v>41</v>
      </c>
      <c r="O217" s="92"/>
      <c r="P217" s="239">
        <f>O217*H217</f>
        <v>0</v>
      </c>
      <c r="Q217" s="239">
        <v>0</v>
      </c>
      <c r="R217" s="239">
        <f>Q217*H217</f>
        <v>0</v>
      </c>
      <c r="S217" s="239">
        <v>0</v>
      </c>
      <c r="T217" s="24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1" t="s">
        <v>277</v>
      </c>
      <c r="AT217" s="241" t="s">
        <v>205</v>
      </c>
      <c r="AU217" s="241" t="s">
        <v>85</v>
      </c>
      <c r="AY217" s="18" t="s">
        <v>203</v>
      </c>
      <c r="BE217" s="242">
        <f>IF(N217="základní",J217,0)</f>
        <v>0</v>
      </c>
      <c r="BF217" s="242">
        <f>IF(N217="snížená",J217,0)</f>
        <v>0</v>
      </c>
      <c r="BG217" s="242">
        <f>IF(N217="zákl. přenesená",J217,0)</f>
        <v>0</v>
      </c>
      <c r="BH217" s="242">
        <f>IF(N217="sníž. přenesená",J217,0)</f>
        <v>0</v>
      </c>
      <c r="BI217" s="242">
        <f>IF(N217="nulová",J217,0)</f>
        <v>0</v>
      </c>
      <c r="BJ217" s="18" t="s">
        <v>83</v>
      </c>
      <c r="BK217" s="242">
        <f>ROUND(I217*H217,2)</f>
        <v>0</v>
      </c>
      <c r="BL217" s="18" t="s">
        <v>277</v>
      </c>
      <c r="BM217" s="241" t="s">
        <v>940</v>
      </c>
    </row>
    <row r="218" s="2" customFormat="1" ht="24.15" customHeight="1">
      <c r="A218" s="39"/>
      <c r="B218" s="40"/>
      <c r="C218" s="229" t="s">
        <v>280</v>
      </c>
      <c r="D218" s="229" t="s">
        <v>205</v>
      </c>
      <c r="E218" s="230" t="s">
        <v>3627</v>
      </c>
      <c r="F218" s="231" t="s">
        <v>3628</v>
      </c>
      <c r="G218" s="232" t="s">
        <v>1507</v>
      </c>
      <c r="H218" s="233">
        <v>11</v>
      </c>
      <c r="I218" s="234"/>
      <c r="J218" s="235">
        <f>ROUND(I218*H218,2)</f>
        <v>0</v>
      </c>
      <c r="K218" s="236"/>
      <c r="L218" s="45"/>
      <c r="M218" s="237" t="s">
        <v>1</v>
      </c>
      <c r="N218" s="238" t="s">
        <v>41</v>
      </c>
      <c r="O218" s="92"/>
      <c r="P218" s="239">
        <f>O218*H218</f>
        <v>0</v>
      </c>
      <c r="Q218" s="239">
        <v>0</v>
      </c>
      <c r="R218" s="239">
        <f>Q218*H218</f>
        <v>0</v>
      </c>
      <c r="S218" s="239">
        <v>0</v>
      </c>
      <c r="T218" s="240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1" t="s">
        <v>277</v>
      </c>
      <c r="AT218" s="241" t="s">
        <v>205</v>
      </c>
      <c r="AU218" s="241" t="s">
        <v>85</v>
      </c>
      <c r="AY218" s="18" t="s">
        <v>203</v>
      </c>
      <c r="BE218" s="242">
        <f>IF(N218="základní",J218,0)</f>
        <v>0</v>
      </c>
      <c r="BF218" s="242">
        <f>IF(N218="snížená",J218,0)</f>
        <v>0</v>
      </c>
      <c r="BG218" s="242">
        <f>IF(N218="zákl. přenesená",J218,0)</f>
        <v>0</v>
      </c>
      <c r="BH218" s="242">
        <f>IF(N218="sníž. přenesená",J218,0)</f>
        <v>0</v>
      </c>
      <c r="BI218" s="242">
        <f>IF(N218="nulová",J218,0)</f>
        <v>0</v>
      </c>
      <c r="BJ218" s="18" t="s">
        <v>83</v>
      </c>
      <c r="BK218" s="242">
        <f>ROUND(I218*H218,2)</f>
        <v>0</v>
      </c>
      <c r="BL218" s="18" t="s">
        <v>277</v>
      </c>
      <c r="BM218" s="241" t="s">
        <v>948</v>
      </c>
    </row>
    <row r="219" s="12" customFormat="1" ht="22.8" customHeight="1">
      <c r="A219" s="12"/>
      <c r="B219" s="213"/>
      <c r="C219" s="214"/>
      <c r="D219" s="215" t="s">
        <v>75</v>
      </c>
      <c r="E219" s="227" t="s">
        <v>1499</v>
      </c>
      <c r="F219" s="227" t="s">
        <v>1500</v>
      </c>
      <c r="G219" s="214"/>
      <c r="H219" s="214"/>
      <c r="I219" s="217"/>
      <c r="J219" s="228">
        <f>BK219</f>
        <v>0</v>
      </c>
      <c r="K219" s="214"/>
      <c r="L219" s="219"/>
      <c r="M219" s="220"/>
      <c r="N219" s="221"/>
      <c r="O219" s="221"/>
      <c r="P219" s="222">
        <f>SUM(P220:P222)</f>
        <v>0</v>
      </c>
      <c r="Q219" s="221"/>
      <c r="R219" s="222">
        <f>SUM(R220:R222)</f>
        <v>0</v>
      </c>
      <c r="S219" s="221"/>
      <c r="T219" s="223">
        <f>SUM(T220:T222)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24" t="s">
        <v>85</v>
      </c>
      <c r="AT219" s="225" t="s">
        <v>75</v>
      </c>
      <c r="AU219" s="225" t="s">
        <v>83</v>
      </c>
      <c r="AY219" s="224" t="s">
        <v>203</v>
      </c>
      <c r="BK219" s="226">
        <f>SUM(BK220:BK222)</f>
        <v>0</v>
      </c>
    </row>
    <row r="220" s="2" customFormat="1" ht="16.5" customHeight="1">
      <c r="A220" s="39"/>
      <c r="B220" s="40"/>
      <c r="C220" s="229" t="s">
        <v>599</v>
      </c>
      <c r="D220" s="229" t="s">
        <v>205</v>
      </c>
      <c r="E220" s="230" t="s">
        <v>3629</v>
      </c>
      <c r="F220" s="231" t="s">
        <v>3630</v>
      </c>
      <c r="G220" s="232" t="s">
        <v>220</v>
      </c>
      <c r="H220" s="233">
        <v>2</v>
      </c>
      <c r="I220" s="234"/>
      <c r="J220" s="235">
        <f>ROUND(I220*H220,2)</f>
        <v>0</v>
      </c>
      <c r="K220" s="236"/>
      <c r="L220" s="45"/>
      <c r="M220" s="237" t="s">
        <v>1</v>
      </c>
      <c r="N220" s="238" t="s">
        <v>41</v>
      </c>
      <c r="O220" s="92"/>
      <c r="P220" s="239">
        <f>O220*H220</f>
        <v>0</v>
      </c>
      <c r="Q220" s="239">
        <v>0</v>
      </c>
      <c r="R220" s="239">
        <f>Q220*H220</f>
        <v>0</v>
      </c>
      <c r="S220" s="239">
        <v>0</v>
      </c>
      <c r="T220" s="240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1" t="s">
        <v>277</v>
      </c>
      <c r="AT220" s="241" t="s">
        <v>205</v>
      </c>
      <c r="AU220" s="241" t="s">
        <v>85</v>
      </c>
      <c r="AY220" s="18" t="s">
        <v>203</v>
      </c>
      <c r="BE220" s="242">
        <f>IF(N220="základní",J220,0)</f>
        <v>0</v>
      </c>
      <c r="BF220" s="242">
        <f>IF(N220="snížená",J220,0)</f>
        <v>0</v>
      </c>
      <c r="BG220" s="242">
        <f>IF(N220="zákl. přenesená",J220,0)</f>
        <v>0</v>
      </c>
      <c r="BH220" s="242">
        <f>IF(N220="sníž. přenesená",J220,0)</f>
        <v>0</v>
      </c>
      <c r="BI220" s="242">
        <f>IF(N220="nulová",J220,0)</f>
        <v>0</v>
      </c>
      <c r="BJ220" s="18" t="s">
        <v>83</v>
      </c>
      <c r="BK220" s="242">
        <f>ROUND(I220*H220,2)</f>
        <v>0</v>
      </c>
      <c r="BL220" s="18" t="s">
        <v>277</v>
      </c>
      <c r="BM220" s="241" t="s">
        <v>957</v>
      </c>
    </row>
    <row r="221" s="2" customFormat="1" ht="37.8" customHeight="1">
      <c r="A221" s="39"/>
      <c r="B221" s="40"/>
      <c r="C221" s="281" t="s">
        <v>286</v>
      </c>
      <c r="D221" s="281" t="s">
        <v>643</v>
      </c>
      <c r="E221" s="282" t="s">
        <v>3631</v>
      </c>
      <c r="F221" s="283" t="s">
        <v>3632</v>
      </c>
      <c r="G221" s="284" t="s">
        <v>220</v>
      </c>
      <c r="H221" s="285">
        <v>2</v>
      </c>
      <c r="I221" s="286"/>
      <c r="J221" s="287">
        <f>ROUND(I221*H221,2)</f>
        <v>0</v>
      </c>
      <c r="K221" s="288"/>
      <c r="L221" s="289"/>
      <c r="M221" s="290" t="s">
        <v>1</v>
      </c>
      <c r="N221" s="291" t="s">
        <v>41</v>
      </c>
      <c r="O221" s="92"/>
      <c r="P221" s="239">
        <f>O221*H221</f>
        <v>0</v>
      </c>
      <c r="Q221" s="239">
        <v>0</v>
      </c>
      <c r="R221" s="239">
        <f>Q221*H221</f>
        <v>0</v>
      </c>
      <c r="S221" s="239">
        <v>0</v>
      </c>
      <c r="T221" s="24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1" t="s">
        <v>214</v>
      </c>
      <c r="AT221" s="241" t="s">
        <v>643</v>
      </c>
      <c r="AU221" s="241" t="s">
        <v>85</v>
      </c>
      <c r="AY221" s="18" t="s">
        <v>203</v>
      </c>
      <c r="BE221" s="242">
        <f>IF(N221="základní",J221,0)</f>
        <v>0</v>
      </c>
      <c r="BF221" s="242">
        <f>IF(N221="snížená",J221,0)</f>
        <v>0</v>
      </c>
      <c r="BG221" s="242">
        <f>IF(N221="zákl. přenesená",J221,0)</f>
        <v>0</v>
      </c>
      <c r="BH221" s="242">
        <f>IF(N221="sníž. přenesená",J221,0)</f>
        <v>0</v>
      </c>
      <c r="BI221" s="242">
        <f>IF(N221="nulová",J221,0)</f>
        <v>0</v>
      </c>
      <c r="BJ221" s="18" t="s">
        <v>83</v>
      </c>
      <c r="BK221" s="242">
        <f>ROUND(I221*H221,2)</f>
        <v>0</v>
      </c>
      <c r="BL221" s="18" t="s">
        <v>277</v>
      </c>
      <c r="BM221" s="241" t="s">
        <v>970</v>
      </c>
    </row>
    <row r="222" s="2" customFormat="1" ht="24.15" customHeight="1">
      <c r="A222" s="39"/>
      <c r="B222" s="40"/>
      <c r="C222" s="229" t="s">
        <v>609</v>
      </c>
      <c r="D222" s="229" t="s">
        <v>205</v>
      </c>
      <c r="E222" s="230" t="s">
        <v>3633</v>
      </c>
      <c r="F222" s="231" t="s">
        <v>3634</v>
      </c>
      <c r="G222" s="232" t="s">
        <v>220</v>
      </c>
      <c r="H222" s="233">
        <v>1</v>
      </c>
      <c r="I222" s="234"/>
      <c r="J222" s="235">
        <f>ROUND(I222*H222,2)</f>
        <v>0</v>
      </c>
      <c r="K222" s="236"/>
      <c r="L222" s="45"/>
      <c r="M222" s="237" t="s">
        <v>1</v>
      </c>
      <c r="N222" s="238" t="s">
        <v>41</v>
      </c>
      <c r="O222" s="92"/>
      <c r="P222" s="239">
        <f>O222*H222</f>
        <v>0</v>
      </c>
      <c r="Q222" s="239">
        <v>0</v>
      </c>
      <c r="R222" s="239">
        <f>Q222*H222</f>
        <v>0</v>
      </c>
      <c r="S222" s="239">
        <v>0</v>
      </c>
      <c r="T222" s="240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1" t="s">
        <v>277</v>
      </c>
      <c r="AT222" s="241" t="s">
        <v>205</v>
      </c>
      <c r="AU222" s="241" t="s">
        <v>85</v>
      </c>
      <c r="AY222" s="18" t="s">
        <v>203</v>
      </c>
      <c r="BE222" s="242">
        <f>IF(N222="základní",J222,0)</f>
        <v>0</v>
      </c>
      <c r="BF222" s="242">
        <f>IF(N222="snížená",J222,0)</f>
        <v>0</v>
      </c>
      <c r="BG222" s="242">
        <f>IF(N222="zákl. přenesená",J222,0)</f>
        <v>0</v>
      </c>
      <c r="BH222" s="242">
        <f>IF(N222="sníž. přenesená",J222,0)</f>
        <v>0</v>
      </c>
      <c r="BI222" s="242">
        <f>IF(N222="nulová",J222,0)</f>
        <v>0</v>
      </c>
      <c r="BJ222" s="18" t="s">
        <v>83</v>
      </c>
      <c r="BK222" s="242">
        <f>ROUND(I222*H222,2)</f>
        <v>0</v>
      </c>
      <c r="BL222" s="18" t="s">
        <v>277</v>
      </c>
      <c r="BM222" s="241" t="s">
        <v>979</v>
      </c>
    </row>
    <row r="223" s="12" customFormat="1" ht="25.92" customHeight="1">
      <c r="A223" s="12"/>
      <c r="B223" s="213"/>
      <c r="C223" s="214"/>
      <c r="D223" s="215" t="s">
        <v>75</v>
      </c>
      <c r="E223" s="216" t="s">
        <v>1764</v>
      </c>
      <c r="F223" s="216" t="s">
        <v>1765</v>
      </c>
      <c r="G223" s="214"/>
      <c r="H223" s="214"/>
      <c r="I223" s="217"/>
      <c r="J223" s="218">
        <f>BK223</f>
        <v>0</v>
      </c>
      <c r="K223" s="214"/>
      <c r="L223" s="219"/>
      <c r="M223" s="220"/>
      <c r="N223" s="221"/>
      <c r="O223" s="221"/>
      <c r="P223" s="222">
        <f>SUM(P224:P225)</f>
        <v>0</v>
      </c>
      <c r="Q223" s="221"/>
      <c r="R223" s="222">
        <f>SUM(R224:R225)</f>
        <v>0</v>
      </c>
      <c r="S223" s="221"/>
      <c r="T223" s="223">
        <f>SUM(T224:T225)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24" t="s">
        <v>222</v>
      </c>
      <c r="AT223" s="225" t="s">
        <v>75</v>
      </c>
      <c r="AU223" s="225" t="s">
        <v>76</v>
      </c>
      <c r="AY223" s="224" t="s">
        <v>203</v>
      </c>
      <c r="BK223" s="226">
        <f>SUM(BK224:BK225)</f>
        <v>0</v>
      </c>
    </row>
    <row r="224" s="2" customFormat="1" ht="16.5" customHeight="1">
      <c r="A224" s="39"/>
      <c r="B224" s="40"/>
      <c r="C224" s="229" t="s">
        <v>617</v>
      </c>
      <c r="D224" s="229" t="s">
        <v>205</v>
      </c>
      <c r="E224" s="230" t="s">
        <v>80</v>
      </c>
      <c r="F224" s="231" t="s">
        <v>1766</v>
      </c>
      <c r="G224" s="232" t="s">
        <v>1524</v>
      </c>
      <c r="H224" s="233">
        <v>1</v>
      </c>
      <c r="I224" s="234"/>
      <c r="J224" s="235">
        <f>ROUND(I224*H224,2)</f>
        <v>0</v>
      </c>
      <c r="K224" s="236"/>
      <c r="L224" s="45"/>
      <c r="M224" s="237" t="s">
        <v>1</v>
      </c>
      <c r="N224" s="238" t="s">
        <v>41</v>
      </c>
      <c r="O224" s="92"/>
      <c r="P224" s="239">
        <f>O224*H224</f>
        <v>0</v>
      </c>
      <c r="Q224" s="239">
        <v>0</v>
      </c>
      <c r="R224" s="239">
        <f>Q224*H224</f>
        <v>0</v>
      </c>
      <c r="S224" s="239">
        <v>0</v>
      </c>
      <c r="T224" s="240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1" t="s">
        <v>209</v>
      </c>
      <c r="AT224" s="241" t="s">
        <v>205</v>
      </c>
      <c r="AU224" s="241" t="s">
        <v>83</v>
      </c>
      <c r="AY224" s="18" t="s">
        <v>203</v>
      </c>
      <c r="BE224" s="242">
        <f>IF(N224="základní",J224,0)</f>
        <v>0</v>
      </c>
      <c r="BF224" s="242">
        <f>IF(N224="snížená",J224,0)</f>
        <v>0</v>
      </c>
      <c r="BG224" s="242">
        <f>IF(N224="zákl. přenesená",J224,0)</f>
        <v>0</v>
      </c>
      <c r="BH224" s="242">
        <f>IF(N224="sníž. přenesená",J224,0)</f>
        <v>0</v>
      </c>
      <c r="BI224" s="242">
        <f>IF(N224="nulová",J224,0)</f>
        <v>0</v>
      </c>
      <c r="BJ224" s="18" t="s">
        <v>83</v>
      </c>
      <c r="BK224" s="242">
        <f>ROUND(I224*H224,2)</f>
        <v>0</v>
      </c>
      <c r="BL224" s="18" t="s">
        <v>209</v>
      </c>
      <c r="BM224" s="241" t="s">
        <v>3635</v>
      </c>
    </row>
    <row r="225" s="2" customFormat="1" ht="16.5" customHeight="1">
      <c r="A225" s="39"/>
      <c r="B225" s="40"/>
      <c r="C225" s="229" t="s">
        <v>624</v>
      </c>
      <c r="D225" s="229" t="s">
        <v>205</v>
      </c>
      <c r="E225" s="230" t="s">
        <v>134</v>
      </c>
      <c r="F225" s="231" t="s">
        <v>1768</v>
      </c>
      <c r="G225" s="232" t="s">
        <v>1524</v>
      </c>
      <c r="H225" s="233">
        <v>1</v>
      </c>
      <c r="I225" s="234"/>
      <c r="J225" s="235">
        <f>ROUND(I225*H225,2)</f>
        <v>0</v>
      </c>
      <c r="K225" s="236"/>
      <c r="L225" s="45"/>
      <c r="M225" s="306" t="s">
        <v>1</v>
      </c>
      <c r="N225" s="307" t="s">
        <v>41</v>
      </c>
      <c r="O225" s="308"/>
      <c r="P225" s="309">
        <f>O225*H225</f>
        <v>0</v>
      </c>
      <c r="Q225" s="309">
        <v>0</v>
      </c>
      <c r="R225" s="309">
        <f>Q225*H225</f>
        <v>0</v>
      </c>
      <c r="S225" s="309">
        <v>0</v>
      </c>
      <c r="T225" s="31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1" t="s">
        <v>209</v>
      </c>
      <c r="AT225" s="241" t="s">
        <v>205</v>
      </c>
      <c r="AU225" s="241" t="s">
        <v>83</v>
      </c>
      <c r="AY225" s="18" t="s">
        <v>203</v>
      </c>
      <c r="BE225" s="242">
        <f>IF(N225="základní",J225,0)</f>
        <v>0</v>
      </c>
      <c r="BF225" s="242">
        <f>IF(N225="snížená",J225,0)</f>
        <v>0</v>
      </c>
      <c r="BG225" s="242">
        <f>IF(N225="zákl. přenesená",J225,0)</f>
        <v>0</v>
      </c>
      <c r="BH225" s="242">
        <f>IF(N225="sníž. přenesená",J225,0)</f>
        <v>0</v>
      </c>
      <c r="BI225" s="242">
        <f>IF(N225="nulová",J225,0)</f>
        <v>0</v>
      </c>
      <c r="BJ225" s="18" t="s">
        <v>83</v>
      </c>
      <c r="BK225" s="242">
        <f>ROUND(I225*H225,2)</f>
        <v>0</v>
      </c>
      <c r="BL225" s="18" t="s">
        <v>209</v>
      </c>
      <c r="BM225" s="241" t="s">
        <v>3636</v>
      </c>
    </row>
    <row r="226" s="2" customFormat="1" ht="6.96" customHeight="1">
      <c r="A226" s="39"/>
      <c r="B226" s="67"/>
      <c r="C226" s="68"/>
      <c r="D226" s="68"/>
      <c r="E226" s="68"/>
      <c r="F226" s="68"/>
      <c r="G226" s="68"/>
      <c r="H226" s="68"/>
      <c r="I226" s="68"/>
      <c r="J226" s="68"/>
      <c r="K226" s="68"/>
      <c r="L226" s="45"/>
      <c r="M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</row>
  </sheetData>
  <sheetProtection sheet="1" autoFilter="0" formatColumns="0" formatRows="0" objects="1" scenarios="1" spinCount="100000" saltValue="pbNGLZxrkQPGXX/UFicqHraInxG8e/UmMEcQv3WNo9XKnFMLzrX43fd6G3iCW+Sfm/kOxUm6s8q5zxnCDIAvfw==" hashValue="cnw14ihLUoT6TvdEwgD4r/7jXrGfxhE15IF8GCIxuXuzXhtSmseZl5gK0alLw4wNaMPMv2CvLS67qqpN3zoT6w==" algorithmName="SHA-512" password="99DC"/>
  <autoFilter ref="C131:K22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0:H120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157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Objekty OU, část D a DM</v>
      </c>
      <c r="F7" s="152"/>
      <c r="G7" s="152"/>
      <c r="H7" s="152"/>
      <c r="L7" s="21"/>
    </row>
    <row r="8" s="1" customFormat="1" ht="12" customHeight="1">
      <c r="B8" s="21"/>
      <c r="D8" s="152" t="s">
        <v>158</v>
      </c>
      <c r="L8" s="21"/>
    </row>
    <row r="9" s="2" customFormat="1" ht="16.5" customHeight="1">
      <c r="A9" s="39"/>
      <c r="B9" s="45"/>
      <c r="C9" s="39"/>
      <c r="D9" s="39"/>
      <c r="E9" s="153" t="s">
        <v>159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160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4" t="s">
        <v>161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31. 8. 2018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31</v>
      </c>
      <c r="F23" s="39"/>
      <c r="G23" s="39"/>
      <c r="H23" s="39"/>
      <c r="I23" s="152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33</v>
      </c>
      <c r="E25" s="39"/>
      <c r="F25" s="39"/>
      <c r="G25" s="39"/>
      <c r="H25" s="39"/>
      <c r="I25" s="152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2" t="s">
        <v>27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34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07.25" customHeight="1">
      <c r="A29" s="156"/>
      <c r="B29" s="157"/>
      <c r="C29" s="156"/>
      <c r="D29" s="156"/>
      <c r="E29" s="158" t="s">
        <v>162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36</v>
      </c>
      <c r="E32" s="39"/>
      <c r="F32" s="39"/>
      <c r="G32" s="39"/>
      <c r="H32" s="39"/>
      <c r="I32" s="39"/>
      <c r="J32" s="162">
        <f>ROUND(J140,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38</v>
      </c>
      <c r="G34" s="39"/>
      <c r="H34" s="39"/>
      <c r="I34" s="163" t="s">
        <v>37</v>
      </c>
      <c r="J34" s="163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40</v>
      </c>
      <c r="E35" s="152" t="s">
        <v>41</v>
      </c>
      <c r="F35" s="165">
        <f>ROUND((SUM(BE140:BE808)),  2)</f>
        <v>0</v>
      </c>
      <c r="G35" s="39"/>
      <c r="H35" s="39"/>
      <c r="I35" s="166">
        <v>0.20999999999999999</v>
      </c>
      <c r="J35" s="165">
        <f>ROUND(((SUM(BE140:BE808))*I35),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5">
        <f>ROUND((SUM(BF140:BF808)),  2)</f>
        <v>0</v>
      </c>
      <c r="G36" s="39"/>
      <c r="H36" s="39"/>
      <c r="I36" s="166">
        <v>0.12</v>
      </c>
      <c r="J36" s="165">
        <f>ROUND(((SUM(BF140:BF808))*I36),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5">
        <f>ROUND((SUM(BG140:BG808)),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5">
        <f>ROUND((SUM(BH140:BH808)),  2)</f>
        <v>0</v>
      </c>
      <c r="G38" s="39"/>
      <c r="H38" s="39"/>
      <c r="I38" s="166">
        <v>0.12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5">
        <f>ROUND((SUM(BI140:BI808)),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46</v>
      </c>
      <c r="E41" s="169"/>
      <c r="F41" s="169"/>
      <c r="G41" s="170" t="s">
        <v>47</v>
      </c>
      <c r="H41" s="171" t="s">
        <v>48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Objekty OU, část D a DM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158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159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160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D.1.1 - Architektonicko-stavební řešení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31. 8. 2018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Ostravská univerzita</v>
      </c>
      <c r="G93" s="41"/>
      <c r="H93" s="41"/>
      <c r="I93" s="33" t="s">
        <v>30</v>
      </c>
      <c r="J93" s="37" t="str">
        <f>E23</f>
        <v>Marpo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33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164</v>
      </c>
      <c r="D96" s="187"/>
      <c r="E96" s="187"/>
      <c r="F96" s="187"/>
      <c r="G96" s="187"/>
      <c r="H96" s="187"/>
      <c r="I96" s="187"/>
      <c r="J96" s="188" t="s">
        <v>165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166</v>
      </c>
      <c r="D98" s="41"/>
      <c r="E98" s="41"/>
      <c r="F98" s="41"/>
      <c r="G98" s="41"/>
      <c r="H98" s="41"/>
      <c r="I98" s="41"/>
      <c r="J98" s="111">
        <f>J140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167</v>
      </c>
    </row>
    <row r="99" s="9" customFormat="1" ht="24.96" customHeight="1">
      <c r="A99" s="9"/>
      <c r="B99" s="190"/>
      <c r="C99" s="191"/>
      <c r="D99" s="192" t="s">
        <v>168</v>
      </c>
      <c r="E99" s="193"/>
      <c r="F99" s="193"/>
      <c r="G99" s="193"/>
      <c r="H99" s="193"/>
      <c r="I99" s="193"/>
      <c r="J99" s="194">
        <f>J141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4"/>
      <c r="D100" s="197" t="s">
        <v>169</v>
      </c>
      <c r="E100" s="198"/>
      <c r="F100" s="198"/>
      <c r="G100" s="198"/>
      <c r="H100" s="198"/>
      <c r="I100" s="198"/>
      <c r="J100" s="199">
        <f>J142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170</v>
      </c>
      <c r="E101" s="198"/>
      <c r="F101" s="198"/>
      <c r="G101" s="198"/>
      <c r="H101" s="198"/>
      <c r="I101" s="198"/>
      <c r="J101" s="199">
        <f>J168</f>
        <v>0</v>
      </c>
      <c r="K101" s="134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4"/>
      <c r="D102" s="197" t="s">
        <v>171</v>
      </c>
      <c r="E102" s="198"/>
      <c r="F102" s="198"/>
      <c r="G102" s="198"/>
      <c r="H102" s="198"/>
      <c r="I102" s="198"/>
      <c r="J102" s="199">
        <f>J177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4"/>
      <c r="D103" s="197" t="s">
        <v>172</v>
      </c>
      <c r="E103" s="198"/>
      <c r="F103" s="198"/>
      <c r="G103" s="198"/>
      <c r="H103" s="198"/>
      <c r="I103" s="198"/>
      <c r="J103" s="199">
        <f>J276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34"/>
      <c r="D104" s="197" t="s">
        <v>173</v>
      </c>
      <c r="E104" s="198"/>
      <c r="F104" s="198"/>
      <c r="G104" s="198"/>
      <c r="H104" s="198"/>
      <c r="I104" s="198"/>
      <c r="J104" s="199">
        <f>J368</f>
        <v>0</v>
      </c>
      <c r="K104" s="134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34"/>
      <c r="D105" s="197" t="s">
        <v>174</v>
      </c>
      <c r="E105" s="198"/>
      <c r="F105" s="198"/>
      <c r="G105" s="198"/>
      <c r="H105" s="198"/>
      <c r="I105" s="198"/>
      <c r="J105" s="199">
        <f>J375</f>
        <v>0</v>
      </c>
      <c r="K105" s="134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90"/>
      <c r="C106" s="191"/>
      <c r="D106" s="192" t="s">
        <v>175</v>
      </c>
      <c r="E106" s="193"/>
      <c r="F106" s="193"/>
      <c r="G106" s="193"/>
      <c r="H106" s="193"/>
      <c r="I106" s="193"/>
      <c r="J106" s="194">
        <f>J377</f>
        <v>0</v>
      </c>
      <c r="K106" s="191"/>
      <c r="L106" s="19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6"/>
      <c r="C107" s="134"/>
      <c r="D107" s="197" t="s">
        <v>176</v>
      </c>
      <c r="E107" s="198"/>
      <c r="F107" s="198"/>
      <c r="G107" s="198"/>
      <c r="H107" s="198"/>
      <c r="I107" s="198"/>
      <c r="J107" s="199">
        <f>J378</f>
        <v>0</v>
      </c>
      <c r="K107" s="134"/>
      <c r="L107" s="20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6"/>
      <c r="C108" s="134"/>
      <c r="D108" s="197" t="s">
        <v>177</v>
      </c>
      <c r="E108" s="198"/>
      <c r="F108" s="198"/>
      <c r="G108" s="198"/>
      <c r="H108" s="198"/>
      <c r="I108" s="198"/>
      <c r="J108" s="199">
        <f>J394</f>
        <v>0</v>
      </c>
      <c r="K108" s="134"/>
      <c r="L108" s="20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6"/>
      <c r="C109" s="134"/>
      <c r="D109" s="197" t="s">
        <v>178</v>
      </c>
      <c r="E109" s="198"/>
      <c r="F109" s="198"/>
      <c r="G109" s="198"/>
      <c r="H109" s="198"/>
      <c r="I109" s="198"/>
      <c r="J109" s="199">
        <f>J424</f>
        <v>0</v>
      </c>
      <c r="K109" s="134"/>
      <c r="L109" s="20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6"/>
      <c r="C110" s="134"/>
      <c r="D110" s="197" t="s">
        <v>179</v>
      </c>
      <c r="E110" s="198"/>
      <c r="F110" s="198"/>
      <c r="G110" s="198"/>
      <c r="H110" s="198"/>
      <c r="I110" s="198"/>
      <c r="J110" s="199">
        <f>J451</f>
        <v>0</v>
      </c>
      <c r="K110" s="134"/>
      <c r="L110" s="20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6"/>
      <c r="C111" s="134"/>
      <c r="D111" s="197" t="s">
        <v>180</v>
      </c>
      <c r="E111" s="198"/>
      <c r="F111" s="198"/>
      <c r="G111" s="198"/>
      <c r="H111" s="198"/>
      <c r="I111" s="198"/>
      <c r="J111" s="199">
        <f>J502</f>
        <v>0</v>
      </c>
      <c r="K111" s="134"/>
      <c r="L111" s="20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6"/>
      <c r="C112" s="134"/>
      <c r="D112" s="197" t="s">
        <v>181</v>
      </c>
      <c r="E112" s="198"/>
      <c r="F112" s="198"/>
      <c r="G112" s="198"/>
      <c r="H112" s="198"/>
      <c r="I112" s="198"/>
      <c r="J112" s="199">
        <f>J582</f>
        <v>0</v>
      </c>
      <c r="K112" s="134"/>
      <c r="L112" s="20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6"/>
      <c r="C113" s="134"/>
      <c r="D113" s="197" t="s">
        <v>182</v>
      </c>
      <c r="E113" s="198"/>
      <c r="F113" s="198"/>
      <c r="G113" s="198"/>
      <c r="H113" s="198"/>
      <c r="I113" s="198"/>
      <c r="J113" s="199">
        <f>J651</f>
        <v>0</v>
      </c>
      <c r="K113" s="134"/>
      <c r="L113" s="20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6"/>
      <c r="C114" s="134"/>
      <c r="D114" s="197" t="s">
        <v>183</v>
      </c>
      <c r="E114" s="198"/>
      <c r="F114" s="198"/>
      <c r="G114" s="198"/>
      <c r="H114" s="198"/>
      <c r="I114" s="198"/>
      <c r="J114" s="199">
        <f>J667</f>
        <v>0</v>
      </c>
      <c r="K114" s="134"/>
      <c r="L114" s="20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6"/>
      <c r="C115" s="134"/>
      <c r="D115" s="197" t="s">
        <v>184</v>
      </c>
      <c r="E115" s="198"/>
      <c r="F115" s="198"/>
      <c r="G115" s="198"/>
      <c r="H115" s="198"/>
      <c r="I115" s="198"/>
      <c r="J115" s="199">
        <f>J689</f>
        <v>0</v>
      </c>
      <c r="K115" s="134"/>
      <c r="L115" s="20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96"/>
      <c r="C116" s="134"/>
      <c r="D116" s="197" t="s">
        <v>185</v>
      </c>
      <c r="E116" s="198"/>
      <c r="F116" s="198"/>
      <c r="G116" s="198"/>
      <c r="H116" s="198"/>
      <c r="I116" s="198"/>
      <c r="J116" s="199">
        <f>J740</f>
        <v>0</v>
      </c>
      <c r="K116" s="134"/>
      <c r="L116" s="20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96"/>
      <c r="C117" s="134"/>
      <c r="D117" s="197" t="s">
        <v>186</v>
      </c>
      <c r="E117" s="198"/>
      <c r="F117" s="198"/>
      <c r="G117" s="198"/>
      <c r="H117" s="198"/>
      <c r="I117" s="198"/>
      <c r="J117" s="199">
        <f>J753</f>
        <v>0</v>
      </c>
      <c r="K117" s="134"/>
      <c r="L117" s="20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96"/>
      <c r="C118" s="134"/>
      <c r="D118" s="197" t="s">
        <v>187</v>
      </c>
      <c r="E118" s="198"/>
      <c r="F118" s="198"/>
      <c r="G118" s="198"/>
      <c r="H118" s="198"/>
      <c r="I118" s="198"/>
      <c r="J118" s="199">
        <f>J803</f>
        <v>0</v>
      </c>
      <c r="K118" s="134"/>
      <c r="L118" s="20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2" customFormat="1" ht="21.84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67"/>
      <c r="C120" s="68"/>
      <c r="D120" s="68"/>
      <c r="E120" s="68"/>
      <c r="F120" s="68"/>
      <c r="G120" s="68"/>
      <c r="H120" s="68"/>
      <c r="I120" s="68"/>
      <c r="J120" s="68"/>
      <c r="K120" s="68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4" s="2" customFormat="1" ht="6.96" customHeight="1">
      <c r="A124" s="39"/>
      <c r="B124" s="69"/>
      <c r="C124" s="70"/>
      <c r="D124" s="70"/>
      <c r="E124" s="70"/>
      <c r="F124" s="70"/>
      <c r="G124" s="70"/>
      <c r="H124" s="70"/>
      <c r="I124" s="70"/>
      <c r="J124" s="70"/>
      <c r="K124" s="70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24.96" customHeight="1">
      <c r="A125" s="39"/>
      <c r="B125" s="40"/>
      <c r="C125" s="24" t="s">
        <v>188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16</v>
      </c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6.5" customHeight="1">
      <c r="A128" s="39"/>
      <c r="B128" s="40"/>
      <c r="C128" s="41"/>
      <c r="D128" s="41"/>
      <c r="E128" s="185" t="str">
        <f>E7</f>
        <v>Objekty OU, část D a DM</v>
      </c>
      <c r="F128" s="33"/>
      <c r="G128" s="33"/>
      <c r="H128" s="33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1" customFormat="1" ht="12" customHeight="1">
      <c r="B129" s="22"/>
      <c r="C129" s="33" t="s">
        <v>158</v>
      </c>
      <c r="D129" s="23"/>
      <c r="E129" s="23"/>
      <c r="F129" s="23"/>
      <c r="G129" s="23"/>
      <c r="H129" s="23"/>
      <c r="I129" s="23"/>
      <c r="J129" s="23"/>
      <c r="K129" s="23"/>
      <c r="L129" s="21"/>
    </row>
    <row r="130" s="2" customFormat="1" ht="16.5" customHeight="1">
      <c r="A130" s="39"/>
      <c r="B130" s="40"/>
      <c r="C130" s="41"/>
      <c r="D130" s="41"/>
      <c r="E130" s="185" t="s">
        <v>159</v>
      </c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2" customHeight="1">
      <c r="A131" s="39"/>
      <c r="B131" s="40"/>
      <c r="C131" s="33" t="s">
        <v>160</v>
      </c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6.5" customHeight="1">
      <c r="A132" s="39"/>
      <c r="B132" s="40"/>
      <c r="C132" s="41"/>
      <c r="D132" s="41"/>
      <c r="E132" s="77" t="str">
        <f>E11</f>
        <v>D.1.1 - Architektonicko-stavební řešení</v>
      </c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6.96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2" customHeight="1">
      <c r="A134" s="39"/>
      <c r="B134" s="40"/>
      <c r="C134" s="33" t="s">
        <v>20</v>
      </c>
      <c r="D134" s="41"/>
      <c r="E134" s="41"/>
      <c r="F134" s="28" t="str">
        <f>F14</f>
        <v xml:space="preserve"> </v>
      </c>
      <c r="G134" s="41"/>
      <c r="H134" s="41"/>
      <c r="I134" s="33" t="s">
        <v>22</v>
      </c>
      <c r="J134" s="80" t="str">
        <f>IF(J14="","",J14)</f>
        <v>31. 8. 2018</v>
      </c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6.96" customHeight="1">
      <c r="A135" s="39"/>
      <c r="B135" s="40"/>
      <c r="C135" s="41"/>
      <c r="D135" s="41"/>
      <c r="E135" s="41"/>
      <c r="F135" s="41"/>
      <c r="G135" s="41"/>
      <c r="H135" s="41"/>
      <c r="I135" s="41"/>
      <c r="J135" s="41"/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5.15" customHeight="1">
      <c r="A136" s="39"/>
      <c r="B136" s="40"/>
      <c r="C136" s="33" t="s">
        <v>24</v>
      </c>
      <c r="D136" s="41"/>
      <c r="E136" s="41"/>
      <c r="F136" s="28" t="str">
        <f>E17</f>
        <v>Ostravská univerzita</v>
      </c>
      <c r="G136" s="41"/>
      <c r="H136" s="41"/>
      <c r="I136" s="33" t="s">
        <v>30</v>
      </c>
      <c r="J136" s="37" t="str">
        <f>E23</f>
        <v>Marpo s.r.o.</v>
      </c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15.15" customHeight="1">
      <c r="A137" s="39"/>
      <c r="B137" s="40"/>
      <c r="C137" s="33" t="s">
        <v>28</v>
      </c>
      <c r="D137" s="41"/>
      <c r="E137" s="41"/>
      <c r="F137" s="28" t="str">
        <f>IF(E20="","",E20)</f>
        <v>Vyplň údaj</v>
      </c>
      <c r="G137" s="41"/>
      <c r="H137" s="41"/>
      <c r="I137" s="33" t="s">
        <v>33</v>
      </c>
      <c r="J137" s="37" t="str">
        <f>E26</f>
        <v xml:space="preserve"> </v>
      </c>
      <c r="K137" s="41"/>
      <c r="L137" s="6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2" customFormat="1" ht="10.32" customHeight="1">
      <c r="A138" s="39"/>
      <c r="B138" s="40"/>
      <c r="C138" s="41"/>
      <c r="D138" s="41"/>
      <c r="E138" s="41"/>
      <c r="F138" s="41"/>
      <c r="G138" s="41"/>
      <c r="H138" s="41"/>
      <c r="I138" s="41"/>
      <c r="J138" s="41"/>
      <c r="K138" s="41"/>
      <c r="L138" s="64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="11" customFormat="1" ht="29.28" customHeight="1">
      <c r="A139" s="201"/>
      <c r="B139" s="202"/>
      <c r="C139" s="203" t="s">
        <v>189</v>
      </c>
      <c r="D139" s="204" t="s">
        <v>61</v>
      </c>
      <c r="E139" s="204" t="s">
        <v>57</v>
      </c>
      <c r="F139" s="204" t="s">
        <v>58</v>
      </c>
      <c r="G139" s="204" t="s">
        <v>190</v>
      </c>
      <c r="H139" s="204" t="s">
        <v>191</v>
      </c>
      <c r="I139" s="204" t="s">
        <v>192</v>
      </c>
      <c r="J139" s="205" t="s">
        <v>165</v>
      </c>
      <c r="K139" s="206" t="s">
        <v>193</v>
      </c>
      <c r="L139" s="207"/>
      <c r="M139" s="101" t="s">
        <v>1</v>
      </c>
      <c r="N139" s="102" t="s">
        <v>40</v>
      </c>
      <c r="O139" s="102" t="s">
        <v>194</v>
      </c>
      <c r="P139" s="102" t="s">
        <v>195</v>
      </c>
      <c r="Q139" s="102" t="s">
        <v>196</v>
      </c>
      <c r="R139" s="102" t="s">
        <v>197</v>
      </c>
      <c r="S139" s="102" t="s">
        <v>198</v>
      </c>
      <c r="T139" s="103" t="s">
        <v>199</v>
      </c>
      <c r="U139" s="201"/>
      <c r="V139" s="201"/>
      <c r="W139" s="201"/>
      <c r="X139" s="201"/>
      <c r="Y139" s="201"/>
      <c r="Z139" s="201"/>
      <c r="AA139" s="201"/>
      <c r="AB139" s="201"/>
      <c r="AC139" s="201"/>
      <c r="AD139" s="201"/>
      <c r="AE139" s="201"/>
    </row>
    <row r="140" s="2" customFormat="1" ht="22.8" customHeight="1">
      <c r="A140" s="39"/>
      <c r="B140" s="40"/>
      <c r="C140" s="108" t="s">
        <v>200</v>
      </c>
      <c r="D140" s="41"/>
      <c r="E140" s="41"/>
      <c r="F140" s="41"/>
      <c r="G140" s="41"/>
      <c r="H140" s="41"/>
      <c r="I140" s="41"/>
      <c r="J140" s="208">
        <f>BK140</f>
        <v>0</v>
      </c>
      <c r="K140" s="41"/>
      <c r="L140" s="45"/>
      <c r="M140" s="104"/>
      <c r="N140" s="209"/>
      <c r="O140" s="105"/>
      <c r="P140" s="210">
        <f>P141+P377</f>
        <v>0</v>
      </c>
      <c r="Q140" s="105"/>
      <c r="R140" s="210">
        <f>R141+R377</f>
        <v>3368.5267002099999</v>
      </c>
      <c r="S140" s="105"/>
      <c r="T140" s="211">
        <f>T141+T377</f>
        <v>4713.2168860000011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75</v>
      </c>
      <c r="AU140" s="18" t="s">
        <v>167</v>
      </c>
      <c r="BK140" s="212">
        <f>BK141+BK377</f>
        <v>0</v>
      </c>
    </row>
    <row r="141" s="12" customFormat="1" ht="25.92" customHeight="1">
      <c r="A141" s="12"/>
      <c r="B141" s="213"/>
      <c r="C141" s="214"/>
      <c r="D141" s="215" t="s">
        <v>75</v>
      </c>
      <c r="E141" s="216" t="s">
        <v>201</v>
      </c>
      <c r="F141" s="216" t="s">
        <v>202</v>
      </c>
      <c r="G141" s="214"/>
      <c r="H141" s="214"/>
      <c r="I141" s="217"/>
      <c r="J141" s="218">
        <f>BK141</f>
        <v>0</v>
      </c>
      <c r="K141" s="214"/>
      <c r="L141" s="219"/>
      <c r="M141" s="220"/>
      <c r="N141" s="221"/>
      <c r="O141" s="221"/>
      <c r="P141" s="222">
        <f>P142+P168+P177+P276+P368+P375</f>
        <v>0</v>
      </c>
      <c r="Q141" s="221"/>
      <c r="R141" s="222">
        <f>R142+R168+R177+R276+R368+R375</f>
        <v>3303.8136595800001</v>
      </c>
      <c r="S141" s="221"/>
      <c r="T141" s="223">
        <f>T142+T168+T177+T276+T368+T375</f>
        <v>4582.575170000001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4" t="s">
        <v>83</v>
      </c>
      <c r="AT141" s="225" t="s">
        <v>75</v>
      </c>
      <c r="AU141" s="225" t="s">
        <v>76</v>
      </c>
      <c r="AY141" s="224" t="s">
        <v>203</v>
      </c>
      <c r="BK141" s="226">
        <f>BK142+BK168+BK177+BK276+BK368+BK375</f>
        <v>0</v>
      </c>
    </row>
    <row r="142" s="12" customFormat="1" ht="22.8" customHeight="1">
      <c r="A142" s="12"/>
      <c r="B142" s="213"/>
      <c r="C142" s="214"/>
      <c r="D142" s="215" t="s">
        <v>75</v>
      </c>
      <c r="E142" s="227" t="s">
        <v>108</v>
      </c>
      <c r="F142" s="227" t="s">
        <v>204</v>
      </c>
      <c r="G142" s="214"/>
      <c r="H142" s="214"/>
      <c r="I142" s="217"/>
      <c r="J142" s="228">
        <f>BK142</f>
        <v>0</v>
      </c>
      <c r="K142" s="214"/>
      <c r="L142" s="219"/>
      <c r="M142" s="220"/>
      <c r="N142" s="221"/>
      <c r="O142" s="221"/>
      <c r="P142" s="222">
        <f>SUM(P143:P167)</f>
        <v>0</v>
      </c>
      <c r="Q142" s="221"/>
      <c r="R142" s="222">
        <f>SUM(R143:R167)</f>
        <v>1112.2979740000003</v>
      </c>
      <c r="S142" s="221"/>
      <c r="T142" s="223">
        <f>SUM(T143:T167)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4" t="s">
        <v>83</v>
      </c>
      <c r="AT142" s="225" t="s">
        <v>75</v>
      </c>
      <c r="AU142" s="225" t="s">
        <v>83</v>
      </c>
      <c r="AY142" s="224" t="s">
        <v>203</v>
      </c>
      <c r="BK142" s="226">
        <f>SUM(BK143:BK167)</f>
        <v>0</v>
      </c>
    </row>
    <row r="143" s="2" customFormat="1" ht="24.15" customHeight="1">
      <c r="A143" s="39"/>
      <c r="B143" s="40"/>
      <c r="C143" s="229" t="s">
        <v>83</v>
      </c>
      <c r="D143" s="229" t="s">
        <v>205</v>
      </c>
      <c r="E143" s="230" t="s">
        <v>206</v>
      </c>
      <c r="F143" s="231" t="s">
        <v>207</v>
      </c>
      <c r="G143" s="232" t="s">
        <v>208</v>
      </c>
      <c r="H143" s="233">
        <v>31.82</v>
      </c>
      <c r="I143" s="234"/>
      <c r="J143" s="235">
        <f>ROUND(I143*H143,2)</f>
        <v>0</v>
      </c>
      <c r="K143" s="236"/>
      <c r="L143" s="45"/>
      <c r="M143" s="237" t="s">
        <v>1</v>
      </c>
      <c r="N143" s="238" t="s">
        <v>41</v>
      </c>
      <c r="O143" s="92"/>
      <c r="P143" s="239">
        <f>O143*H143</f>
        <v>0</v>
      </c>
      <c r="Q143" s="239">
        <v>1.6627000000000001</v>
      </c>
      <c r="R143" s="239">
        <f>Q143*H143</f>
        <v>52.907114</v>
      </c>
      <c r="S143" s="239">
        <v>0</v>
      </c>
      <c r="T143" s="24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209</v>
      </c>
      <c r="AT143" s="241" t="s">
        <v>205</v>
      </c>
      <c r="AU143" s="241" t="s">
        <v>85</v>
      </c>
      <c r="AY143" s="18" t="s">
        <v>203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83</v>
      </c>
      <c r="BK143" s="242">
        <f>ROUND(I143*H143,2)</f>
        <v>0</v>
      </c>
      <c r="BL143" s="18" t="s">
        <v>209</v>
      </c>
      <c r="BM143" s="241" t="s">
        <v>210</v>
      </c>
    </row>
    <row r="144" s="2" customFormat="1" ht="24.15" customHeight="1">
      <c r="A144" s="39"/>
      <c r="B144" s="40"/>
      <c r="C144" s="229" t="s">
        <v>85</v>
      </c>
      <c r="D144" s="229" t="s">
        <v>205</v>
      </c>
      <c r="E144" s="230" t="s">
        <v>211</v>
      </c>
      <c r="F144" s="231" t="s">
        <v>212</v>
      </c>
      <c r="G144" s="232" t="s">
        <v>213</v>
      </c>
      <c r="H144" s="233">
        <v>147.69999999999999</v>
      </c>
      <c r="I144" s="234"/>
      <c r="J144" s="235">
        <f>ROUND(I144*H144,2)</f>
        <v>0</v>
      </c>
      <c r="K144" s="236"/>
      <c r="L144" s="45"/>
      <c r="M144" s="237" t="s">
        <v>1</v>
      </c>
      <c r="N144" s="238" t="s">
        <v>41</v>
      </c>
      <c r="O144" s="92"/>
      <c r="P144" s="239">
        <f>O144*H144</f>
        <v>0</v>
      </c>
      <c r="Q144" s="239">
        <v>0.22897999999999999</v>
      </c>
      <c r="R144" s="239">
        <f>Q144*H144</f>
        <v>33.820345999999994</v>
      </c>
      <c r="S144" s="239">
        <v>0</v>
      </c>
      <c r="T144" s="24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1" t="s">
        <v>209</v>
      </c>
      <c r="AT144" s="241" t="s">
        <v>205</v>
      </c>
      <c r="AU144" s="241" t="s">
        <v>85</v>
      </c>
      <c r="AY144" s="18" t="s">
        <v>203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8" t="s">
        <v>83</v>
      </c>
      <c r="BK144" s="242">
        <f>ROUND(I144*H144,2)</f>
        <v>0</v>
      </c>
      <c r="BL144" s="18" t="s">
        <v>209</v>
      </c>
      <c r="BM144" s="241" t="s">
        <v>214</v>
      </c>
    </row>
    <row r="145" s="2" customFormat="1" ht="37.8" customHeight="1">
      <c r="A145" s="39"/>
      <c r="B145" s="40"/>
      <c r="C145" s="229" t="s">
        <v>108</v>
      </c>
      <c r="D145" s="229" t="s">
        <v>205</v>
      </c>
      <c r="E145" s="230" t="s">
        <v>215</v>
      </c>
      <c r="F145" s="231" t="s">
        <v>216</v>
      </c>
      <c r="G145" s="232" t="s">
        <v>213</v>
      </c>
      <c r="H145" s="233">
        <v>355.19999999999999</v>
      </c>
      <c r="I145" s="234"/>
      <c r="J145" s="235">
        <f>ROUND(I145*H145,2)</f>
        <v>0</v>
      </c>
      <c r="K145" s="236"/>
      <c r="L145" s="45"/>
      <c r="M145" s="237" t="s">
        <v>1</v>
      </c>
      <c r="N145" s="238" t="s">
        <v>41</v>
      </c>
      <c r="O145" s="92"/>
      <c r="P145" s="239">
        <f>O145*H145</f>
        <v>0</v>
      </c>
      <c r="Q145" s="239">
        <v>0</v>
      </c>
      <c r="R145" s="239">
        <f>Q145*H145</f>
        <v>0</v>
      </c>
      <c r="S145" s="239">
        <v>0</v>
      </c>
      <c r="T145" s="24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1" t="s">
        <v>209</v>
      </c>
      <c r="AT145" s="241" t="s">
        <v>205</v>
      </c>
      <c r="AU145" s="241" t="s">
        <v>85</v>
      </c>
      <c r="AY145" s="18" t="s">
        <v>203</v>
      </c>
      <c r="BE145" s="242">
        <f>IF(N145="základní",J145,0)</f>
        <v>0</v>
      </c>
      <c r="BF145" s="242">
        <f>IF(N145="snížená",J145,0)</f>
        <v>0</v>
      </c>
      <c r="BG145" s="242">
        <f>IF(N145="zákl. přenesená",J145,0)</f>
        <v>0</v>
      </c>
      <c r="BH145" s="242">
        <f>IF(N145="sníž. přenesená",J145,0)</f>
        <v>0</v>
      </c>
      <c r="BI145" s="242">
        <f>IF(N145="nulová",J145,0)</f>
        <v>0</v>
      </c>
      <c r="BJ145" s="18" t="s">
        <v>83</v>
      </c>
      <c r="BK145" s="242">
        <f>ROUND(I145*H145,2)</f>
        <v>0</v>
      </c>
      <c r="BL145" s="18" t="s">
        <v>209</v>
      </c>
      <c r="BM145" s="241" t="s">
        <v>217</v>
      </c>
    </row>
    <row r="146" s="2" customFormat="1" ht="21.75" customHeight="1">
      <c r="A146" s="39"/>
      <c r="B146" s="40"/>
      <c r="C146" s="229" t="s">
        <v>209</v>
      </c>
      <c r="D146" s="229" t="s">
        <v>205</v>
      </c>
      <c r="E146" s="230" t="s">
        <v>218</v>
      </c>
      <c r="F146" s="231" t="s">
        <v>219</v>
      </c>
      <c r="G146" s="232" t="s">
        <v>220</v>
      </c>
      <c r="H146" s="233">
        <v>4</v>
      </c>
      <c r="I146" s="234"/>
      <c r="J146" s="235">
        <f>ROUND(I146*H146,2)</f>
        <v>0</v>
      </c>
      <c r="K146" s="236"/>
      <c r="L146" s="45"/>
      <c r="M146" s="237" t="s">
        <v>1</v>
      </c>
      <c r="N146" s="238" t="s">
        <v>41</v>
      </c>
      <c r="O146" s="92"/>
      <c r="P146" s="239">
        <f>O146*H146</f>
        <v>0</v>
      </c>
      <c r="Q146" s="239">
        <v>0.017940000000000001</v>
      </c>
      <c r="R146" s="239">
        <f>Q146*H146</f>
        <v>0.071760000000000004</v>
      </c>
      <c r="S146" s="239">
        <v>0</v>
      </c>
      <c r="T146" s="24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1" t="s">
        <v>209</v>
      </c>
      <c r="AT146" s="241" t="s">
        <v>205</v>
      </c>
      <c r="AU146" s="241" t="s">
        <v>85</v>
      </c>
      <c r="AY146" s="18" t="s">
        <v>203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8" t="s">
        <v>83</v>
      </c>
      <c r="BK146" s="242">
        <f>ROUND(I146*H146,2)</f>
        <v>0</v>
      </c>
      <c r="BL146" s="18" t="s">
        <v>209</v>
      </c>
      <c r="BM146" s="241" t="s">
        <v>221</v>
      </c>
    </row>
    <row r="147" s="2" customFormat="1" ht="21.75" customHeight="1">
      <c r="A147" s="39"/>
      <c r="B147" s="40"/>
      <c r="C147" s="229" t="s">
        <v>222</v>
      </c>
      <c r="D147" s="229" t="s">
        <v>205</v>
      </c>
      <c r="E147" s="230" t="s">
        <v>223</v>
      </c>
      <c r="F147" s="231" t="s">
        <v>224</v>
      </c>
      <c r="G147" s="232" t="s">
        <v>220</v>
      </c>
      <c r="H147" s="233">
        <v>25</v>
      </c>
      <c r="I147" s="234"/>
      <c r="J147" s="235">
        <f>ROUND(I147*H147,2)</f>
        <v>0</v>
      </c>
      <c r="K147" s="236"/>
      <c r="L147" s="45"/>
      <c r="M147" s="237" t="s">
        <v>1</v>
      </c>
      <c r="N147" s="238" t="s">
        <v>41</v>
      </c>
      <c r="O147" s="92"/>
      <c r="P147" s="239">
        <f>O147*H147</f>
        <v>0</v>
      </c>
      <c r="Q147" s="239">
        <v>0.022780000000000002</v>
      </c>
      <c r="R147" s="239">
        <f>Q147*H147</f>
        <v>0.56950000000000001</v>
      </c>
      <c r="S147" s="239">
        <v>0</v>
      </c>
      <c r="T147" s="24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1" t="s">
        <v>209</v>
      </c>
      <c r="AT147" s="241" t="s">
        <v>205</v>
      </c>
      <c r="AU147" s="241" t="s">
        <v>85</v>
      </c>
      <c r="AY147" s="18" t="s">
        <v>203</v>
      </c>
      <c r="BE147" s="242">
        <f>IF(N147="základní",J147,0)</f>
        <v>0</v>
      </c>
      <c r="BF147" s="242">
        <f>IF(N147="snížená",J147,0)</f>
        <v>0</v>
      </c>
      <c r="BG147" s="242">
        <f>IF(N147="zákl. přenesená",J147,0)</f>
        <v>0</v>
      </c>
      <c r="BH147" s="242">
        <f>IF(N147="sníž. přenesená",J147,0)</f>
        <v>0</v>
      </c>
      <c r="BI147" s="242">
        <f>IF(N147="nulová",J147,0)</f>
        <v>0</v>
      </c>
      <c r="BJ147" s="18" t="s">
        <v>83</v>
      </c>
      <c r="BK147" s="242">
        <f>ROUND(I147*H147,2)</f>
        <v>0</v>
      </c>
      <c r="BL147" s="18" t="s">
        <v>209</v>
      </c>
      <c r="BM147" s="241" t="s">
        <v>225</v>
      </c>
    </row>
    <row r="148" s="2" customFormat="1" ht="21.75" customHeight="1">
      <c r="A148" s="39"/>
      <c r="B148" s="40"/>
      <c r="C148" s="229" t="s">
        <v>226</v>
      </c>
      <c r="D148" s="229" t="s">
        <v>205</v>
      </c>
      <c r="E148" s="230" t="s">
        <v>227</v>
      </c>
      <c r="F148" s="231" t="s">
        <v>228</v>
      </c>
      <c r="G148" s="232" t="s">
        <v>220</v>
      </c>
      <c r="H148" s="233">
        <v>1</v>
      </c>
      <c r="I148" s="234"/>
      <c r="J148" s="235">
        <f>ROUND(I148*H148,2)</f>
        <v>0</v>
      </c>
      <c r="K148" s="236"/>
      <c r="L148" s="45"/>
      <c r="M148" s="237" t="s">
        <v>1</v>
      </c>
      <c r="N148" s="238" t="s">
        <v>41</v>
      </c>
      <c r="O148" s="92"/>
      <c r="P148" s="239">
        <f>O148*H148</f>
        <v>0</v>
      </c>
      <c r="Q148" s="239">
        <v>0.040550000000000003</v>
      </c>
      <c r="R148" s="239">
        <f>Q148*H148</f>
        <v>0.040550000000000003</v>
      </c>
      <c r="S148" s="239">
        <v>0</v>
      </c>
      <c r="T148" s="24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1" t="s">
        <v>209</v>
      </c>
      <c r="AT148" s="241" t="s">
        <v>205</v>
      </c>
      <c r="AU148" s="241" t="s">
        <v>85</v>
      </c>
      <c r="AY148" s="18" t="s">
        <v>203</v>
      </c>
      <c r="BE148" s="242">
        <f>IF(N148="základní",J148,0)</f>
        <v>0</v>
      </c>
      <c r="BF148" s="242">
        <f>IF(N148="snížená",J148,0)</f>
        <v>0</v>
      </c>
      <c r="BG148" s="242">
        <f>IF(N148="zákl. přenesená",J148,0)</f>
        <v>0</v>
      </c>
      <c r="BH148" s="242">
        <f>IF(N148="sníž. přenesená",J148,0)</f>
        <v>0</v>
      </c>
      <c r="BI148" s="242">
        <f>IF(N148="nulová",J148,0)</f>
        <v>0</v>
      </c>
      <c r="BJ148" s="18" t="s">
        <v>83</v>
      </c>
      <c r="BK148" s="242">
        <f>ROUND(I148*H148,2)</f>
        <v>0</v>
      </c>
      <c r="BL148" s="18" t="s">
        <v>209</v>
      </c>
      <c r="BM148" s="241" t="s">
        <v>229</v>
      </c>
    </row>
    <row r="149" s="2" customFormat="1" ht="21.75" customHeight="1">
      <c r="A149" s="39"/>
      <c r="B149" s="40"/>
      <c r="C149" s="229" t="s">
        <v>230</v>
      </c>
      <c r="D149" s="229" t="s">
        <v>205</v>
      </c>
      <c r="E149" s="230" t="s">
        <v>231</v>
      </c>
      <c r="F149" s="231" t="s">
        <v>232</v>
      </c>
      <c r="G149" s="232" t="s">
        <v>220</v>
      </c>
      <c r="H149" s="233">
        <v>1</v>
      </c>
      <c r="I149" s="234"/>
      <c r="J149" s="235">
        <f>ROUND(I149*H149,2)</f>
        <v>0</v>
      </c>
      <c r="K149" s="236"/>
      <c r="L149" s="45"/>
      <c r="M149" s="237" t="s">
        <v>1</v>
      </c>
      <c r="N149" s="238" t="s">
        <v>41</v>
      </c>
      <c r="O149" s="92"/>
      <c r="P149" s="239">
        <f>O149*H149</f>
        <v>0</v>
      </c>
      <c r="Q149" s="239">
        <v>0.026929999999999999</v>
      </c>
      <c r="R149" s="239">
        <f>Q149*H149</f>
        <v>0.026929999999999999</v>
      </c>
      <c r="S149" s="239">
        <v>0</v>
      </c>
      <c r="T149" s="24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1" t="s">
        <v>209</v>
      </c>
      <c r="AT149" s="241" t="s">
        <v>205</v>
      </c>
      <c r="AU149" s="241" t="s">
        <v>85</v>
      </c>
      <c r="AY149" s="18" t="s">
        <v>203</v>
      </c>
      <c r="BE149" s="242">
        <f>IF(N149="základní",J149,0)</f>
        <v>0</v>
      </c>
      <c r="BF149" s="242">
        <f>IF(N149="snížená",J149,0)</f>
        <v>0</v>
      </c>
      <c r="BG149" s="242">
        <f>IF(N149="zákl. přenesená",J149,0)</f>
        <v>0</v>
      </c>
      <c r="BH149" s="242">
        <f>IF(N149="sníž. přenesená",J149,0)</f>
        <v>0</v>
      </c>
      <c r="BI149" s="242">
        <f>IF(N149="nulová",J149,0)</f>
        <v>0</v>
      </c>
      <c r="BJ149" s="18" t="s">
        <v>83</v>
      </c>
      <c r="BK149" s="242">
        <f>ROUND(I149*H149,2)</f>
        <v>0</v>
      </c>
      <c r="BL149" s="18" t="s">
        <v>209</v>
      </c>
      <c r="BM149" s="241" t="s">
        <v>233</v>
      </c>
    </row>
    <row r="150" s="2" customFormat="1" ht="21.75" customHeight="1">
      <c r="A150" s="39"/>
      <c r="B150" s="40"/>
      <c r="C150" s="229" t="s">
        <v>234</v>
      </c>
      <c r="D150" s="229" t="s">
        <v>205</v>
      </c>
      <c r="E150" s="230" t="s">
        <v>235</v>
      </c>
      <c r="F150" s="231" t="s">
        <v>236</v>
      </c>
      <c r="G150" s="232" t="s">
        <v>220</v>
      </c>
      <c r="H150" s="233">
        <v>4</v>
      </c>
      <c r="I150" s="234"/>
      <c r="J150" s="235">
        <f>ROUND(I150*H150,2)</f>
        <v>0</v>
      </c>
      <c r="K150" s="236"/>
      <c r="L150" s="45"/>
      <c r="M150" s="237" t="s">
        <v>1</v>
      </c>
      <c r="N150" s="238" t="s">
        <v>41</v>
      </c>
      <c r="O150" s="92"/>
      <c r="P150" s="239">
        <f>O150*H150</f>
        <v>0</v>
      </c>
      <c r="Q150" s="239">
        <v>0.04555</v>
      </c>
      <c r="R150" s="239">
        <f>Q150*H150</f>
        <v>0.1822</v>
      </c>
      <c r="S150" s="239">
        <v>0</v>
      </c>
      <c r="T150" s="24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209</v>
      </c>
      <c r="AT150" s="241" t="s">
        <v>205</v>
      </c>
      <c r="AU150" s="241" t="s">
        <v>85</v>
      </c>
      <c r="AY150" s="18" t="s">
        <v>203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83</v>
      </c>
      <c r="BK150" s="242">
        <f>ROUND(I150*H150,2)</f>
        <v>0</v>
      </c>
      <c r="BL150" s="18" t="s">
        <v>209</v>
      </c>
      <c r="BM150" s="241" t="s">
        <v>237</v>
      </c>
    </row>
    <row r="151" s="2" customFormat="1" ht="24.15" customHeight="1">
      <c r="A151" s="39"/>
      <c r="B151" s="40"/>
      <c r="C151" s="229" t="s">
        <v>238</v>
      </c>
      <c r="D151" s="229" t="s">
        <v>205</v>
      </c>
      <c r="E151" s="230" t="s">
        <v>239</v>
      </c>
      <c r="F151" s="231" t="s">
        <v>240</v>
      </c>
      <c r="G151" s="232" t="s">
        <v>241</v>
      </c>
      <c r="H151" s="233">
        <v>0.495</v>
      </c>
      <c r="I151" s="234"/>
      <c r="J151" s="235">
        <f>ROUND(I151*H151,2)</f>
        <v>0</v>
      </c>
      <c r="K151" s="236"/>
      <c r="L151" s="45"/>
      <c r="M151" s="237" t="s">
        <v>1</v>
      </c>
      <c r="N151" s="238" t="s">
        <v>41</v>
      </c>
      <c r="O151" s="92"/>
      <c r="P151" s="239">
        <f>O151*H151</f>
        <v>0</v>
      </c>
      <c r="Q151" s="239">
        <v>1.0900000000000001</v>
      </c>
      <c r="R151" s="239">
        <f>Q151*H151</f>
        <v>0.53955000000000009</v>
      </c>
      <c r="S151" s="239">
        <v>0</v>
      </c>
      <c r="T151" s="24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1" t="s">
        <v>209</v>
      </c>
      <c r="AT151" s="241" t="s">
        <v>205</v>
      </c>
      <c r="AU151" s="241" t="s">
        <v>85</v>
      </c>
      <c r="AY151" s="18" t="s">
        <v>203</v>
      </c>
      <c r="BE151" s="242">
        <f>IF(N151="základní",J151,0)</f>
        <v>0</v>
      </c>
      <c r="BF151" s="242">
        <f>IF(N151="snížená",J151,0)</f>
        <v>0</v>
      </c>
      <c r="BG151" s="242">
        <f>IF(N151="zákl. přenesená",J151,0)</f>
        <v>0</v>
      </c>
      <c r="BH151" s="242">
        <f>IF(N151="sníž. přenesená",J151,0)</f>
        <v>0</v>
      </c>
      <c r="BI151" s="242">
        <f>IF(N151="nulová",J151,0)</f>
        <v>0</v>
      </c>
      <c r="BJ151" s="18" t="s">
        <v>83</v>
      </c>
      <c r="BK151" s="242">
        <f>ROUND(I151*H151,2)</f>
        <v>0</v>
      </c>
      <c r="BL151" s="18" t="s">
        <v>209</v>
      </c>
      <c r="BM151" s="241" t="s">
        <v>242</v>
      </c>
    </row>
    <row r="152" s="13" customFormat="1">
      <c r="A152" s="13"/>
      <c r="B152" s="243"/>
      <c r="C152" s="244"/>
      <c r="D152" s="245" t="s">
        <v>243</v>
      </c>
      <c r="E152" s="246" t="s">
        <v>1</v>
      </c>
      <c r="F152" s="247" t="s">
        <v>244</v>
      </c>
      <c r="G152" s="244"/>
      <c r="H152" s="246" t="s">
        <v>1</v>
      </c>
      <c r="I152" s="248"/>
      <c r="J152" s="244"/>
      <c r="K152" s="244"/>
      <c r="L152" s="249"/>
      <c r="M152" s="250"/>
      <c r="N152" s="251"/>
      <c r="O152" s="251"/>
      <c r="P152" s="251"/>
      <c r="Q152" s="251"/>
      <c r="R152" s="251"/>
      <c r="S152" s="251"/>
      <c r="T152" s="25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3" t="s">
        <v>243</v>
      </c>
      <c r="AU152" s="253" t="s">
        <v>85</v>
      </c>
      <c r="AV152" s="13" t="s">
        <v>83</v>
      </c>
      <c r="AW152" s="13" t="s">
        <v>32</v>
      </c>
      <c r="AX152" s="13" t="s">
        <v>76</v>
      </c>
      <c r="AY152" s="253" t="s">
        <v>203</v>
      </c>
    </row>
    <row r="153" s="14" customFormat="1">
      <c r="A153" s="14"/>
      <c r="B153" s="254"/>
      <c r="C153" s="255"/>
      <c r="D153" s="245" t="s">
        <v>243</v>
      </c>
      <c r="E153" s="256" t="s">
        <v>1</v>
      </c>
      <c r="F153" s="257" t="s">
        <v>245</v>
      </c>
      <c r="G153" s="255"/>
      <c r="H153" s="258">
        <v>0.438</v>
      </c>
      <c r="I153" s="259"/>
      <c r="J153" s="255"/>
      <c r="K153" s="255"/>
      <c r="L153" s="260"/>
      <c r="M153" s="261"/>
      <c r="N153" s="262"/>
      <c r="O153" s="262"/>
      <c r="P153" s="262"/>
      <c r="Q153" s="262"/>
      <c r="R153" s="262"/>
      <c r="S153" s="262"/>
      <c r="T153" s="26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4" t="s">
        <v>243</v>
      </c>
      <c r="AU153" s="264" t="s">
        <v>85</v>
      </c>
      <c r="AV153" s="14" t="s">
        <v>85</v>
      </c>
      <c r="AW153" s="14" t="s">
        <v>32</v>
      </c>
      <c r="AX153" s="14" t="s">
        <v>76</v>
      </c>
      <c r="AY153" s="264" t="s">
        <v>203</v>
      </c>
    </row>
    <row r="154" s="14" customFormat="1">
      <c r="A154" s="14"/>
      <c r="B154" s="254"/>
      <c r="C154" s="255"/>
      <c r="D154" s="245" t="s">
        <v>243</v>
      </c>
      <c r="E154" s="256" t="s">
        <v>1</v>
      </c>
      <c r="F154" s="257" t="s">
        <v>246</v>
      </c>
      <c r="G154" s="255"/>
      <c r="H154" s="258">
        <v>0.057000000000000002</v>
      </c>
      <c r="I154" s="259"/>
      <c r="J154" s="255"/>
      <c r="K154" s="255"/>
      <c r="L154" s="260"/>
      <c r="M154" s="261"/>
      <c r="N154" s="262"/>
      <c r="O154" s="262"/>
      <c r="P154" s="262"/>
      <c r="Q154" s="262"/>
      <c r="R154" s="262"/>
      <c r="S154" s="262"/>
      <c r="T154" s="26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4" t="s">
        <v>243</v>
      </c>
      <c r="AU154" s="264" t="s">
        <v>85</v>
      </c>
      <c r="AV154" s="14" t="s">
        <v>85</v>
      </c>
      <c r="AW154" s="14" t="s">
        <v>32</v>
      </c>
      <c r="AX154" s="14" t="s">
        <v>76</v>
      </c>
      <c r="AY154" s="264" t="s">
        <v>203</v>
      </c>
    </row>
    <row r="155" s="15" customFormat="1">
      <c r="A155" s="15"/>
      <c r="B155" s="265"/>
      <c r="C155" s="266"/>
      <c r="D155" s="245" t="s">
        <v>243</v>
      </c>
      <c r="E155" s="267" t="s">
        <v>1</v>
      </c>
      <c r="F155" s="268" t="s">
        <v>247</v>
      </c>
      <c r="G155" s="266"/>
      <c r="H155" s="269">
        <v>0.495</v>
      </c>
      <c r="I155" s="270"/>
      <c r="J155" s="266"/>
      <c r="K155" s="266"/>
      <c r="L155" s="271"/>
      <c r="M155" s="272"/>
      <c r="N155" s="273"/>
      <c r="O155" s="273"/>
      <c r="P155" s="273"/>
      <c r="Q155" s="273"/>
      <c r="R155" s="273"/>
      <c r="S155" s="273"/>
      <c r="T155" s="274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75" t="s">
        <v>243</v>
      </c>
      <c r="AU155" s="275" t="s">
        <v>85</v>
      </c>
      <c r="AV155" s="15" t="s">
        <v>209</v>
      </c>
      <c r="AW155" s="15" t="s">
        <v>32</v>
      </c>
      <c r="AX155" s="15" t="s">
        <v>83</v>
      </c>
      <c r="AY155" s="275" t="s">
        <v>203</v>
      </c>
    </row>
    <row r="156" s="2" customFormat="1" ht="21.75" customHeight="1">
      <c r="A156" s="39"/>
      <c r="B156" s="40"/>
      <c r="C156" s="229" t="s">
        <v>248</v>
      </c>
      <c r="D156" s="229" t="s">
        <v>205</v>
      </c>
      <c r="E156" s="230" t="s">
        <v>249</v>
      </c>
      <c r="F156" s="231" t="s">
        <v>250</v>
      </c>
      <c r="G156" s="232" t="s">
        <v>213</v>
      </c>
      <c r="H156" s="233">
        <v>9428</v>
      </c>
      <c r="I156" s="234"/>
      <c r="J156" s="235">
        <f>ROUND(I156*H156,2)</f>
        <v>0</v>
      </c>
      <c r="K156" s="236"/>
      <c r="L156" s="45"/>
      <c r="M156" s="237" t="s">
        <v>1</v>
      </c>
      <c r="N156" s="238" t="s">
        <v>41</v>
      </c>
      <c r="O156" s="92"/>
      <c r="P156" s="239">
        <f>O156*H156</f>
        <v>0</v>
      </c>
      <c r="Q156" s="239">
        <v>0.028570000000000002</v>
      </c>
      <c r="R156" s="239">
        <f>Q156*H156</f>
        <v>269.35795999999999</v>
      </c>
      <c r="S156" s="239">
        <v>0</v>
      </c>
      <c r="T156" s="24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1" t="s">
        <v>209</v>
      </c>
      <c r="AT156" s="241" t="s">
        <v>205</v>
      </c>
      <c r="AU156" s="241" t="s">
        <v>85</v>
      </c>
      <c r="AY156" s="18" t="s">
        <v>203</v>
      </c>
      <c r="BE156" s="242">
        <f>IF(N156="základní",J156,0)</f>
        <v>0</v>
      </c>
      <c r="BF156" s="242">
        <f>IF(N156="snížená",J156,0)</f>
        <v>0</v>
      </c>
      <c r="BG156" s="242">
        <f>IF(N156="zákl. přenesená",J156,0)</f>
        <v>0</v>
      </c>
      <c r="BH156" s="242">
        <f>IF(N156="sníž. přenesená",J156,0)</f>
        <v>0</v>
      </c>
      <c r="BI156" s="242">
        <f>IF(N156="nulová",J156,0)</f>
        <v>0</v>
      </c>
      <c r="BJ156" s="18" t="s">
        <v>83</v>
      </c>
      <c r="BK156" s="242">
        <f>ROUND(I156*H156,2)</f>
        <v>0</v>
      </c>
      <c r="BL156" s="18" t="s">
        <v>209</v>
      </c>
      <c r="BM156" s="241" t="s">
        <v>251</v>
      </c>
    </row>
    <row r="157" s="14" customFormat="1">
      <c r="A157" s="14"/>
      <c r="B157" s="254"/>
      <c r="C157" s="255"/>
      <c r="D157" s="245" t="s">
        <v>243</v>
      </c>
      <c r="E157" s="256" t="s">
        <v>1</v>
      </c>
      <c r="F157" s="257" t="s">
        <v>252</v>
      </c>
      <c r="G157" s="255"/>
      <c r="H157" s="258">
        <v>9428</v>
      </c>
      <c r="I157" s="259"/>
      <c r="J157" s="255"/>
      <c r="K157" s="255"/>
      <c r="L157" s="260"/>
      <c r="M157" s="261"/>
      <c r="N157" s="262"/>
      <c r="O157" s="262"/>
      <c r="P157" s="262"/>
      <c r="Q157" s="262"/>
      <c r="R157" s="262"/>
      <c r="S157" s="262"/>
      <c r="T157" s="26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4" t="s">
        <v>243</v>
      </c>
      <c r="AU157" s="264" t="s">
        <v>85</v>
      </c>
      <c r="AV157" s="14" t="s">
        <v>85</v>
      </c>
      <c r="AW157" s="14" t="s">
        <v>32</v>
      </c>
      <c r="AX157" s="14" t="s">
        <v>76</v>
      </c>
      <c r="AY157" s="264" t="s">
        <v>203</v>
      </c>
    </row>
    <row r="158" s="15" customFormat="1">
      <c r="A158" s="15"/>
      <c r="B158" s="265"/>
      <c r="C158" s="266"/>
      <c r="D158" s="245" t="s">
        <v>243</v>
      </c>
      <c r="E158" s="267" t="s">
        <v>1</v>
      </c>
      <c r="F158" s="268" t="s">
        <v>247</v>
      </c>
      <c r="G158" s="266"/>
      <c r="H158" s="269">
        <v>9428</v>
      </c>
      <c r="I158" s="270"/>
      <c r="J158" s="266"/>
      <c r="K158" s="266"/>
      <c r="L158" s="271"/>
      <c r="M158" s="272"/>
      <c r="N158" s="273"/>
      <c r="O158" s="273"/>
      <c r="P158" s="273"/>
      <c r="Q158" s="273"/>
      <c r="R158" s="273"/>
      <c r="S158" s="273"/>
      <c r="T158" s="274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75" t="s">
        <v>243</v>
      </c>
      <c r="AU158" s="275" t="s">
        <v>85</v>
      </c>
      <c r="AV158" s="15" t="s">
        <v>209</v>
      </c>
      <c r="AW158" s="15" t="s">
        <v>32</v>
      </c>
      <c r="AX158" s="15" t="s">
        <v>83</v>
      </c>
      <c r="AY158" s="275" t="s">
        <v>203</v>
      </c>
    </row>
    <row r="159" s="2" customFormat="1" ht="24.15" customHeight="1">
      <c r="A159" s="39"/>
      <c r="B159" s="40"/>
      <c r="C159" s="229" t="s">
        <v>253</v>
      </c>
      <c r="D159" s="229" t="s">
        <v>205</v>
      </c>
      <c r="E159" s="230" t="s">
        <v>254</v>
      </c>
      <c r="F159" s="231" t="s">
        <v>255</v>
      </c>
      <c r="G159" s="232" t="s">
        <v>213</v>
      </c>
      <c r="H159" s="233">
        <v>4714</v>
      </c>
      <c r="I159" s="234"/>
      <c r="J159" s="235">
        <f>ROUND(I159*H159,2)</f>
        <v>0</v>
      </c>
      <c r="K159" s="236"/>
      <c r="L159" s="45"/>
      <c r="M159" s="237" t="s">
        <v>1</v>
      </c>
      <c r="N159" s="238" t="s">
        <v>41</v>
      </c>
      <c r="O159" s="92"/>
      <c r="P159" s="239">
        <f>O159*H159</f>
        <v>0</v>
      </c>
      <c r="Q159" s="239">
        <v>0.04795</v>
      </c>
      <c r="R159" s="239">
        <f>Q159*H159</f>
        <v>226.03630000000001</v>
      </c>
      <c r="S159" s="239">
        <v>0</v>
      </c>
      <c r="T159" s="24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1" t="s">
        <v>209</v>
      </c>
      <c r="AT159" s="241" t="s">
        <v>205</v>
      </c>
      <c r="AU159" s="241" t="s">
        <v>85</v>
      </c>
      <c r="AY159" s="18" t="s">
        <v>203</v>
      </c>
      <c r="BE159" s="242">
        <f>IF(N159="základní",J159,0)</f>
        <v>0</v>
      </c>
      <c r="BF159" s="242">
        <f>IF(N159="snížená",J159,0)</f>
        <v>0</v>
      </c>
      <c r="BG159" s="242">
        <f>IF(N159="zákl. přenesená",J159,0)</f>
        <v>0</v>
      </c>
      <c r="BH159" s="242">
        <f>IF(N159="sníž. přenesená",J159,0)</f>
        <v>0</v>
      </c>
      <c r="BI159" s="242">
        <f>IF(N159="nulová",J159,0)</f>
        <v>0</v>
      </c>
      <c r="BJ159" s="18" t="s">
        <v>83</v>
      </c>
      <c r="BK159" s="242">
        <f>ROUND(I159*H159,2)</f>
        <v>0</v>
      </c>
      <c r="BL159" s="18" t="s">
        <v>209</v>
      </c>
      <c r="BM159" s="241" t="s">
        <v>256</v>
      </c>
    </row>
    <row r="160" s="14" customFormat="1">
      <c r="A160" s="14"/>
      <c r="B160" s="254"/>
      <c r="C160" s="255"/>
      <c r="D160" s="245" t="s">
        <v>243</v>
      </c>
      <c r="E160" s="256" t="s">
        <v>1</v>
      </c>
      <c r="F160" s="257" t="s">
        <v>257</v>
      </c>
      <c r="G160" s="255"/>
      <c r="H160" s="258">
        <v>4714</v>
      </c>
      <c r="I160" s="259"/>
      <c r="J160" s="255"/>
      <c r="K160" s="255"/>
      <c r="L160" s="260"/>
      <c r="M160" s="261"/>
      <c r="N160" s="262"/>
      <c r="O160" s="262"/>
      <c r="P160" s="262"/>
      <c r="Q160" s="262"/>
      <c r="R160" s="262"/>
      <c r="S160" s="262"/>
      <c r="T160" s="26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4" t="s">
        <v>243</v>
      </c>
      <c r="AU160" s="264" t="s">
        <v>85</v>
      </c>
      <c r="AV160" s="14" t="s">
        <v>85</v>
      </c>
      <c r="AW160" s="14" t="s">
        <v>32</v>
      </c>
      <c r="AX160" s="14" t="s">
        <v>76</v>
      </c>
      <c r="AY160" s="264" t="s">
        <v>203</v>
      </c>
    </row>
    <row r="161" s="15" customFormat="1">
      <c r="A161" s="15"/>
      <c r="B161" s="265"/>
      <c r="C161" s="266"/>
      <c r="D161" s="245" t="s">
        <v>243</v>
      </c>
      <c r="E161" s="267" t="s">
        <v>1</v>
      </c>
      <c r="F161" s="268" t="s">
        <v>247</v>
      </c>
      <c r="G161" s="266"/>
      <c r="H161" s="269">
        <v>4714</v>
      </c>
      <c r="I161" s="270"/>
      <c r="J161" s="266"/>
      <c r="K161" s="266"/>
      <c r="L161" s="271"/>
      <c r="M161" s="272"/>
      <c r="N161" s="273"/>
      <c r="O161" s="273"/>
      <c r="P161" s="273"/>
      <c r="Q161" s="273"/>
      <c r="R161" s="273"/>
      <c r="S161" s="273"/>
      <c r="T161" s="274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5" t="s">
        <v>243</v>
      </c>
      <c r="AU161" s="275" t="s">
        <v>85</v>
      </c>
      <c r="AV161" s="15" t="s">
        <v>209</v>
      </c>
      <c r="AW161" s="15" t="s">
        <v>32</v>
      </c>
      <c r="AX161" s="15" t="s">
        <v>83</v>
      </c>
      <c r="AY161" s="275" t="s">
        <v>203</v>
      </c>
    </row>
    <row r="162" s="2" customFormat="1" ht="24.15" customHeight="1">
      <c r="A162" s="39"/>
      <c r="B162" s="40"/>
      <c r="C162" s="229" t="s">
        <v>8</v>
      </c>
      <c r="D162" s="229" t="s">
        <v>205</v>
      </c>
      <c r="E162" s="230" t="s">
        <v>258</v>
      </c>
      <c r="F162" s="231" t="s">
        <v>259</v>
      </c>
      <c r="G162" s="232" t="s">
        <v>213</v>
      </c>
      <c r="H162" s="233">
        <v>828</v>
      </c>
      <c r="I162" s="234"/>
      <c r="J162" s="235">
        <f>ROUND(I162*H162,2)</f>
        <v>0</v>
      </c>
      <c r="K162" s="236"/>
      <c r="L162" s="45"/>
      <c r="M162" s="237" t="s">
        <v>1</v>
      </c>
      <c r="N162" s="238" t="s">
        <v>41</v>
      </c>
      <c r="O162" s="92"/>
      <c r="P162" s="239">
        <f>O162*H162</f>
        <v>0</v>
      </c>
      <c r="Q162" s="239">
        <v>0.11396000000000001</v>
      </c>
      <c r="R162" s="239">
        <f>Q162*H162</f>
        <v>94.358879999999999</v>
      </c>
      <c r="S162" s="239">
        <v>0</v>
      </c>
      <c r="T162" s="24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1" t="s">
        <v>209</v>
      </c>
      <c r="AT162" s="241" t="s">
        <v>205</v>
      </c>
      <c r="AU162" s="241" t="s">
        <v>85</v>
      </c>
      <c r="AY162" s="18" t="s">
        <v>203</v>
      </c>
      <c r="BE162" s="242">
        <f>IF(N162="základní",J162,0)</f>
        <v>0</v>
      </c>
      <c r="BF162" s="242">
        <f>IF(N162="snížená",J162,0)</f>
        <v>0</v>
      </c>
      <c r="BG162" s="242">
        <f>IF(N162="zákl. přenesená",J162,0)</f>
        <v>0</v>
      </c>
      <c r="BH162" s="242">
        <f>IF(N162="sníž. přenesená",J162,0)</f>
        <v>0</v>
      </c>
      <c r="BI162" s="242">
        <f>IF(N162="nulová",J162,0)</f>
        <v>0</v>
      </c>
      <c r="BJ162" s="18" t="s">
        <v>83</v>
      </c>
      <c r="BK162" s="242">
        <f>ROUND(I162*H162,2)</f>
        <v>0</v>
      </c>
      <c r="BL162" s="18" t="s">
        <v>209</v>
      </c>
      <c r="BM162" s="241" t="s">
        <v>260</v>
      </c>
    </row>
    <row r="163" s="2" customFormat="1" ht="16.5" customHeight="1">
      <c r="A163" s="39"/>
      <c r="B163" s="40"/>
      <c r="C163" s="229" t="s">
        <v>261</v>
      </c>
      <c r="D163" s="229" t="s">
        <v>205</v>
      </c>
      <c r="E163" s="230" t="s">
        <v>262</v>
      </c>
      <c r="F163" s="231" t="s">
        <v>263</v>
      </c>
      <c r="G163" s="232" t="s">
        <v>213</v>
      </c>
      <c r="H163" s="233">
        <v>1614.1600000000001</v>
      </c>
      <c r="I163" s="234"/>
      <c r="J163" s="235">
        <f>ROUND(I163*H163,2)</f>
        <v>0</v>
      </c>
      <c r="K163" s="236"/>
      <c r="L163" s="45"/>
      <c r="M163" s="237" t="s">
        <v>1</v>
      </c>
      <c r="N163" s="238" t="s">
        <v>41</v>
      </c>
      <c r="O163" s="92"/>
      <c r="P163" s="239">
        <f>O163*H163</f>
        <v>0</v>
      </c>
      <c r="Q163" s="239">
        <v>0.25364999999999999</v>
      </c>
      <c r="R163" s="239">
        <f>Q163*H163</f>
        <v>409.43168400000002</v>
      </c>
      <c r="S163" s="239">
        <v>0</v>
      </c>
      <c r="T163" s="24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1" t="s">
        <v>209</v>
      </c>
      <c r="AT163" s="241" t="s">
        <v>205</v>
      </c>
      <c r="AU163" s="241" t="s">
        <v>85</v>
      </c>
      <c r="AY163" s="18" t="s">
        <v>203</v>
      </c>
      <c r="BE163" s="242">
        <f>IF(N163="základní",J163,0)</f>
        <v>0</v>
      </c>
      <c r="BF163" s="242">
        <f>IF(N163="snížená",J163,0)</f>
        <v>0</v>
      </c>
      <c r="BG163" s="242">
        <f>IF(N163="zákl. přenesená",J163,0)</f>
        <v>0</v>
      </c>
      <c r="BH163" s="242">
        <f>IF(N163="sníž. přenesená",J163,0)</f>
        <v>0</v>
      </c>
      <c r="BI163" s="242">
        <f>IF(N163="nulová",J163,0)</f>
        <v>0</v>
      </c>
      <c r="BJ163" s="18" t="s">
        <v>83</v>
      </c>
      <c r="BK163" s="242">
        <f>ROUND(I163*H163,2)</f>
        <v>0</v>
      </c>
      <c r="BL163" s="18" t="s">
        <v>209</v>
      </c>
      <c r="BM163" s="241" t="s">
        <v>264</v>
      </c>
    </row>
    <row r="164" s="13" customFormat="1">
      <c r="A164" s="13"/>
      <c r="B164" s="243"/>
      <c r="C164" s="244"/>
      <c r="D164" s="245" t="s">
        <v>243</v>
      </c>
      <c r="E164" s="246" t="s">
        <v>1</v>
      </c>
      <c r="F164" s="247" t="s">
        <v>265</v>
      </c>
      <c r="G164" s="244"/>
      <c r="H164" s="246" t="s">
        <v>1</v>
      </c>
      <c r="I164" s="248"/>
      <c r="J164" s="244"/>
      <c r="K164" s="244"/>
      <c r="L164" s="249"/>
      <c r="M164" s="250"/>
      <c r="N164" s="251"/>
      <c r="O164" s="251"/>
      <c r="P164" s="251"/>
      <c r="Q164" s="251"/>
      <c r="R164" s="251"/>
      <c r="S164" s="251"/>
      <c r="T164" s="25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3" t="s">
        <v>243</v>
      </c>
      <c r="AU164" s="253" t="s">
        <v>85</v>
      </c>
      <c r="AV164" s="13" t="s">
        <v>83</v>
      </c>
      <c r="AW164" s="13" t="s">
        <v>32</v>
      </c>
      <c r="AX164" s="13" t="s">
        <v>76</v>
      </c>
      <c r="AY164" s="253" t="s">
        <v>203</v>
      </c>
    </row>
    <row r="165" s="14" customFormat="1">
      <c r="A165" s="14"/>
      <c r="B165" s="254"/>
      <c r="C165" s="255"/>
      <c r="D165" s="245" t="s">
        <v>243</v>
      </c>
      <c r="E165" s="256" t="s">
        <v>1</v>
      </c>
      <c r="F165" s="257" t="s">
        <v>266</v>
      </c>
      <c r="G165" s="255"/>
      <c r="H165" s="258">
        <v>1614.1600000000001</v>
      </c>
      <c r="I165" s="259"/>
      <c r="J165" s="255"/>
      <c r="K165" s="255"/>
      <c r="L165" s="260"/>
      <c r="M165" s="261"/>
      <c r="N165" s="262"/>
      <c r="O165" s="262"/>
      <c r="P165" s="262"/>
      <c r="Q165" s="262"/>
      <c r="R165" s="262"/>
      <c r="S165" s="262"/>
      <c r="T165" s="26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4" t="s">
        <v>243</v>
      </c>
      <c r="AU165" s="264" t="s">
        <v>85</v>
      </c>
      <c r="AV165" s="14" t="s">
        <v>85</v>
      </c>
      <c r="AW165" s="14" t="s">
        <v>32</v>
      </c>
      <c r="AX165" s="14" t="s">
        <v>76</v>
      </c>
      <c r="AY165" s="264" t="s">
        <v>203</v>
      </c>
    </row>
    <row r="166" s="15" customFormat="1">
      <c r="A166" s="15"/>
      <c r="B166" s="265"/>
      <c r="C166" s="266"/>
      <c r="D166" s="245" t="s">
        <v>243</v>
      </c>
      <c r="E166" s="267" t="s">
        <v>1</v>
      </c>
      <c r="F166" s="268" t="s">
        <v>247</v>
      </c>
      <c r="G166" s="266"/>
      <c r="H166" s="269">
        <v>1614.1600000000001</v>
      </c>
      <c r="I166" s="270"/>
      <c r="J166" s="266"/>
      <c r="K166" s="266"/>
      <c r="L166" s="271"/>
      <c r="M166" s="272"/>
      <c r="N166" s="273"/>
      <c r="O166" s="273"/>
      <c r="P166" s="273"/>
      <c r="Q166" s="273"/>
      <c r="R166" s="273"/>
      <c r="S166" s="273"/>
      <c r="T166" s="274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5" t="s">
        <v>243</v>
      </c>
      <c r="AU166" s="275" t="s">
        <v>85</v>
      </c>
      <c r="AV166" s="15" t="s">
        <v>209</v>
      </c>
      <c r="AW166" s="15" t="s">
        <v>32</v>
      </c>
      <c r="AX166" s="15" t="s">
        <v>83</v>
      </c>
      <c r="AY166" s="275" t="s">
        <v>203</v>
      </c>
    </row>
    <row r="167" s="2" customFormat="1" ht="16.5" customHeight="1">
      <c r="A167" s="39"/>
      <c r="B167" s="40"/>
      <c r="C167" s="229" t="s">
        <v>267</v>
      </c>
      <c r="D167" s="229" t="s">
        <v>205</v>
      </c>
      <c r="E167" s="230" t="s">
        <v>268</v>
      </c>
      <c r="F167" s="231" t="s">
        <v>269</v>
      </c>
      <c r="G167" s="232" t="s">
        <v>213</v>
      </c>
      <c r="H167" s="233">
        <v>144</v>
      </c>
      <c r="I167" s="234"/>
      <c r="J167" s="235">
        <f>ROUND(I167*H167,2)</f>
        <v>0</v>
      </c>
      <c r="K167" s="236"/>
      <c r="L167" s="45"/>
      <c r="M167" s="237" t="s">
        <v>1</v>
      </c>
      <c r="N167" s="238" t="s">
        <v>41</v>
      </c>
      <c r="O167" s="92"/>
      <c r="P167" s="239">
        <f>O167*H167</f>
        <v>0</v>
      </c>
      <c r="Q167" s="239">
        <v>0.17330000000000001</v>
      </c>
      <c r="R167" s="239">
        <f>Q167*H167</f>
        <v>24.955200000000001</v>
      </c>
      <c r="S167" s="239">
        <v>0</v>
      </c>
      <c r="T167" s="24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1" t="s">
        <v>209</v>
      </c>
      <c r="AT167" s="241" t="s">
        <v>205</v>
      </c>
      <c r="AU167" s="241" t="s">
        <v>85</v>
      </c>
      <c r="AY167" s="18" t="s">
        <v>203</v>
      </c>
      <c r="BE167" s="242">
        <f>IF(N167="základní",J167,0)</f>
        <v>0</v>
      </c>
      <c r="BF167" s="242">
        <f>IF(N167="snížená",J167,0)</f>
        <v>0</v>
      </c>
      <c r="BG167" s="242">
        <f>IF(N167="zákl. přenesená",J167,0)</f>
        <v>0</v>
      </c>
      <c r="BH167" s="242">
        <f>IF(N167="sníž. přenesená",J167,0)</f>
        <v>0</v>
      </c>
      <c r="BI167" s="242">
        <f>IF(N167="nulová",J167,0)</f>
        <v>0</v>
      </c>
      <c r="BJ167" s="18" t="s">
        <v>83</v>
      </c>
      <c r="BK167" s="242">
        <f>ROUND(I167*H167,2)</f>
        <v>0</v>
      </c>
      <c r="BL167" s="18" t="s">
        <v>209</v>
      </c>
      <c r="BM167" s="241" t="s">
        <v>270</v>
      </c>
    </row>
    <row r="168" s="12" customFormat="1" ht="22.8" customHeight="1">
      <c r="A168" s="12"/>
      <c r="B168" s="213"/>
      <c r="C168" s="214"/>
      <c r="D168" s="215" t="s">
        <v>75</v>
      </c>
      <c r="E168" s="227" t="s">
        <v>209</v>
      </c>
      <c r="F168" s="227" t="s">
        <v>271</v>
      </c>
      <c r="G168" s="214"/>
      <c r="H168" s="214"/>
      <c r="I168" s="217"/>
      <c r="J168" s="228">
        <f>BK168</f>
        <v>0</v>
      </c>
      <c r="K168" s="214"/>
      <c r="L168" s="219"/>
      <c r="M168" s="220"/>
      <c r="N168" s="221"/>
      <c r="O168" s="221"/>
      <c r="P168" s="222">
        <f>SUM(P169:P176)</f>
        <v>0</v>
      </c>
      <c r="Q168" s="221"/>
      <c r="R168" s="222">
        <f>SUM(R169:R176)</f>
        <v>19.539935389999997</v>
      </c>
      <c r="S168" s="221"/>
      <c r="T168" s="223">
        <f>SUM(T169:T176)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4" t="s">
        <v>83</v>
      </c>
      <c r="AT168" s="225" t="s">
        <v>75</v>
      </c>
      <c r="AU168" s="225" t="s">
        <v>83</v>
      </c>
      <c r="AY168" s="224" t="s">
        <v>203</v>
      </c>
      <c r="BK168" s="226">
        <f>SUM(BK169:BK176)</f>
        <v>0</v>
      </c>
    </row>
    <row r="169" s="2" customFormat="1" ht="16.5" customHeight="1">
      <c r="A169" s="39"/>
      <c r="B169" s="40"/>
      <c r="C169" s="229" t="s">
        <v>272</v>
      </c>
      <c r="D169" s="229" t="s">
        <v>205</v>
      </c>
      <c r="E169" s="230" t="s">
        <v>273</v>
      </c>
      <c r="F169" s="231" t="s">
        <v>274</v>
      </c>
      <c r="G169" s="232" t="s">
        <v>208</v>
      </c>
      <c r="H169" s="233">
        <v>4.9699999999999998</v>
      </c>
      <c r="I169" s="234"/>
      <c r="J169" s="235">
        <f>ROUND(I169*H169,2)</f>
        <v>0</v>
      </c>
      <c r="K169" s="236"/>
      <c r="L169" s="45"/>
      <c r="M169" s="237" t="s">
        <v>1</v>
      </c>
      <c r="N169" s="238" t="s">
        <v>41</v>
      </c>
      <c r="O169" s="92"/>
      <c r="P169" s="239">
        <f>O169*H169</f>
        <v>0</v>
      </c>
      <c r="Q169" s="239">
        <v>2.3011599999999999</v>
      </c>
      <c r="R169" s="239">
        <f>Q169*H169</f>
        <v>11.436765199999998</v>
      </c>
      <c r="S169" s="239">
        <v>0</v>
      </c>
      <c r="T169" s="24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1" t="s">
        <v>209</v>
      </c>
      <c r="AT169" s="241" t="s">
        <v>205</v>
      </c>
      <c r="AU169" s="241" t="s">
        <v>85</v>
      </c>
      <c r="AY169" s="18" t="s">
        <v>203</v>
      </c>
      <c r="BE169" s="242">
        <f>IF(N169="základní",J169,0)</f>
        <v>0</v>
      </c>
      <c r="BF169" s="242">
        <f>IF(N169="snížená",J169,0)</f>
        <v>0</v>
      </c>
      <c r="BG169" s="242">
        <f>IF(N169="zákl. přenesená",J169,0)</f>
        <v>0</v>
      </c>
      <c r="BH169" s="242">
        <f>IF(N169="sníž. přenesená",J169,0)</f>
        <v>0</v>
      </c>
      <c r="BI169" s="242">
        <f>IF(N169="nulová",J169,0)</f>
        <v>0</v>
      </c>
      <c r="BJ169" s="18" t="s">
        <v>83</v>
      </c>
      <c r="BK169" s="242">
        <f>ROUND(I169*H169,2)</f>
        <v>0</v>
      </c>
      <c r="BL169" s="18" t="s">
        <v>209</v>
      </c>
      <c r="BM169" s="241" t="s">
        <v>275</v>
      </c>
    </row>
    <row r="170" s="14" customFormat="1">
      <c r="A170" s="14"/>
      <c r="B170" s="254"/>
      <c r="C170" s="255"/>
      <c r="D170" s="245" t="s">
        <v>243</v>
      </c>
      <c r="E170" s="256" t="s">
        <v>1</v>
      </c>
      <c r="F170" s="257" t="s">
        <v>276</v>
      </c>
      <c r="G170" s="255"/>
      <c r="H170" s="258">
        <v>4.9699999999999998</v>
      </c>
      <c r="I170" s="259"/>
      <c r="J170" s="255"/>
      <c r="K170" s="255"/>
      <c r="L170" s="260"/>
      <c r="M170" s="261"/>
      <c r="N170" s="262"/>
      <c r="O170" s="262"/>
      <c r="P170" s="262"/>
      <c r="Q170" s="262"/>
      <c r="R170" s="262"/>
      <c r="S170" s="262"/>
      <c r="T170" s="26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4" t="s">
        <v>243</v>
      </c>
      <c r="AU170" s="264" t="s">
        <v>85</v>
      </c>
      <c r="AV170" s="14" t="s">
        <v>85</v>
      </c>
      <c r="AW170" s="14" t="s">
        <v>32</v>
      </c>
      <c r="AX170" s="14" t="s">
        <v>76</v>
      </c>
      <c r="AY170" s="264" t="s">
        <v>203</v>
      </c>
    </row>
    <row r="171" s="15" customFormat="1">
      <c r="A171" s="15"/>
      <c r="B171" s="265"/>
      <c r="C171" s="266"/>
      <c r="D171" s="245" t="s">
        <v>243</v>
      </c>
      <c r="E171" s="267" t="s">
        <v>1</v>
      </c>
      <c r="F171" s="268" t="s">
        <v>247</v>
      </c>
      <c r="G171" s="266"/>
      <c r="H171" s="269">
        <v>4.9699999999999998</v>
      </c>
      <c r="I171" s="270"/>
      <c r="J171" s="266"/>
      <c r="K171" s="266"/>
      <c r="L171" s="271"/>
      <c r="M171" s="272"/>
      <c r="N171" s="273"/>
      <c r="O171" s="273"/>
      <c r="P171" s="273"/>
      <c r="Q171" s="273"/>
      <c r="R171" s="273"/>
      <c r="S171" s="273"/>
      <c r="T171" s="274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5" t="s">
        <v>243</v>
      </c>
      <c r="AU171" s="275" t="s">
        <v>85</v>
      </c>
      <c r="AV171" s="15" t="s">
        <v>209</v>
      </c>
      <c r="AW171" s="15" t="s">
        <v>32</v>
      </c>
      <c r="AX171" s="15" t="s">
        <v>83</v>
      </c>
      <c r="AY171" s="275" t="s">
        <v>203</v>
      </c>
    </row>
    <row r="172" s="2" customFormat="1" ht="21.75" customHeight="1">
      <c r="A172" s="39"/>
      <c r="B172" s="40"/>
      <c r="C172" s="229" t="s">
        <v>277</v>
      </c>
      <c r="D172" s="229" t="s">
        <v>205</v>
      </c>
      <c r="E172" s="230" t="s">
        <v>278</v>
      </c>
      <c r="F172" s="231" t="s">
        <v>279</v>
      </c>
      <c r="G172" s="232" t="s">
        <v>241</v>
      </c>
      <c r="H172" s="233">
        <v>2.0470000000000002</v>
      </c>
      <c r="I172" s="234"/>
      <c r="J172" s="235">
        <f>ROUND(I172*H172,2)</f>
        <v>0</v>
      </c>
      <c r="K172" s="236"/>
      <c r="L172" s="45"/>
      <c r="M172" s="237" t="s">
        <v>1</v>
      </c>
      <c r="N172" s="238" t="s">
        <v>41</v>
      </c>
      <c r="O172" s="92"/>
      <c r="P172" s="239">
        <f>O172*H172</f>
        <v>0</v>
      </c>
      <c r="Q172" s="239">
        <v>1.06277</v>
      </c>
      <c r="R172" s="239">
        <f>Q172*H172</f>
        <v>2.1754901900000001</v>
      </c>
      <c r="S172" s="239">
        <v>0</v>
      </c>
      <c r="T172" s="24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1" t="s">
        <v>209</v>
      </c>
      <c r="AT172" s="241" t="s">
        <v>205</v>
      </c>
      <c r="AU172" s="241" t="s">
        <v>85</v>
      </c>
      <c r="AY172" s="18" t="s">
        <v>203</v>
      </c>
      <c r="BE172" s="242">
        <f>IF(N172="základní",J172,0)</f>
        <v>0</v>
      </c>
      <c r="BF172" s="242">
        <f>IF(N172="snížená",J172,0)</f>
        <v>0</v>
      </c>
      <c r="BG172" s="242">
        <f>IF(N172="zákl. přenesená",J172,0)</f>
        <v>0</v>
      </c>
      <c r="BH172" s="242">
        <f>IF(N172="sníž. přenesená",J172,0)</f>
        <v>0</v>
      </c>
      <c r="BI172" s="242">
        <f>IF(N172="nulová",J172,0)</f>
        <v>0</v>
      </c>
      <c r="BJ172" s="18" t="s">
        <v>83</v>
      </c>
      <c r="BK172" s="242">
        <f>ROUND(I172*H172,2)</f>
        <v>0</v>
      </c>
      <c r="BL172" s="18" t="s">
        <v>209</v>
      </c>
      <c r="BM172" s="241" t="s">
        <v>280</v>
      </c>
    </row>
    <row r="173" s="14" customFormat="1">
      <c r="A173" s="14"/>
      <c r="B173" s="254"/>
      <c r="C173" s="255"/>
      <c r="D173" s="245" t="s">
        <v>243</v>
      </c>
      <c r="E173" s="256" t="s">
        <v>1</v>
      </c>
      <c r="F173" s="257" t="s">
        <v>281</v>
      </c>
      <c r="G173" s="255"/>
      <c r="H173" s="258">
        <v>0.497</v>
      </c>
      <c r="I173" s="259"/>
      <c r="J173" s="255"/>
      <c r="K173" s="255"/>
      <c r="L173" s="260"/>
      <c r="M173" s="261"/>
      <c r="N173" s="262"/>
      <c r="O173" s="262"/>
      <c r="P173" s="262"/>
      <c r="Q173" s="262"/>
      <c r="R173" s="262"/>
      <c r="S173" s="262"/>
      <c r="T173" s="26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4" t="s">
        <v>243</v>
      </c>
      <c r="AU173" s="264" t="s">
        <v>85</v>
      </c>
      <c r="AV173" s="14" t="s">
        <v>85</v>
      </c>
      <c r="AW173" s="14" t="s">
        <v>32</v>
      </c>
      <c r="AX173" s="14" t="s">
        <v>76</v>
      </c>
      <c r="AY173" s="264" t="s">
        <v>203</v>
      </c>
    </row>
    <row r="174" s="14" customFormat="1">
      <c r="A174" s="14"/>
      <c r="B174" s="254"/>
      <c r="C174" s="255"/>
      <c r="D174" s="245" t="s">
        <v>243</v>
      </c>
      <c r="E174" s="256" t="s">
        <v>1</v>
      </c>
      <c r="F174" s="257" t="s">
        <v>282</v>
      </c>
      <c r="G174" s="255"/>
      <c r="H174" s="258">
        <v>1.55</v>
      </c>
      <c r="I174" s="259"/>
      <c r="J174" s="255"/>
      <c r="K174" s="255"/>
      <c r="L174" s="260"/>
      <c r="M174" s="261"/>
      <c r="N174" s="262"/>
      <c r="O174" s="262"/>
      <c r="P174" s="262"/>
      <c r="Q174" s="262"/>
      <c r="R174" s="262"/>
      <c r="S174" s="262"/>
      <c r="T174" s="26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4" t="s">
        <v>243</v>
      </c>
      <c r="AU174" s="264" t="s">
        <v>85</v>
      </c>
      <c r="AV174" s="14" t="s">
        <v>85</v>
      </c>
      <c r="AW174" s="14" t="s">
        <v>32</v>
      </c>
      <c r="AX174" s="14" t="s">
        <v>76</v>
      </c>
      <c r="AY174" s="264" t="s">
        <v>203</v>
      </c>
    </row>
    <row r="175" s="15" customFormat="1">
      <c r="A175" s="15"/>
      <c r="B175" s="265"/>
      <c r="C175" s="266"/>
      <c r="D175" s="245" t="s">
        <v>243</v>
      </c>
      <c r="E175" s="267" t="s">
        <v>1</v>
      </c>
      <c r="F175" s="268" t="s">
        <v>247</v>
      </c>
      <c r="G175" s="266"/>
      <c r="H175" s="269">
        <v>2.0470000000000002</v>
      </c>
      <c r="I175" s="270"/>
      <c r="J175" s="266"/>
      <c r="K175" s="266"/>
      <c r="L175" s="271"/>
      <c r="M175" s="272"/>
      <c r="N175" s="273"/>
      <c r="O175" s="273"/>
      <c r="P175" s="273"/>
      <c r="Q175" s="273"/>
      <c r="R175" s="273"/>
      <c r="S175" s="273"/>
      <c r="T175" s="274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75" t="s">
        <v>243</v>
      </c>
      <c r="AU175" s="275" t="s">
        <v>85</v>
      </c>
      <c r="AV175" s="15" t="s">
        <v>209</v>
      </c>
      <c r="AW175" s="15" t="s">
        <v>32</v>
      </c>
      <c r="AX175" s="15" t="s">
        <v>83</v>
      </c>
      <c r="AY175" s="275" t="s">
        <v>203</v>
      </c>
    </row>
    <row r="176" s="2" customFormat="1" ht="16.5" customHeight="1">
      <c r="A176" s="39"/>
      <c r="B176" s="40"/>
      <c r="C176" s="229" t="s">
        <v>283</v>
      </c>
      <c r="D176" s="229" t="s">
        <v>205</v>
      </c>
      <c r="E176" s="230" t="s">
        <v>284</v>
      </c>
      <c r="F176" s="231" t="s">
        <v>285</v>
      </c>
      <c r="G176" s="232" t="s">
        <v>220</v>
      </c>
      <c r="H176" s="233">
        <v>88</v>
      </c>
      <c r="I176" s="234"/>
      <c r="J176" s="235">
        <f>ROUND(I176*H176,2)</f>
        <v>0</v>
      </c>
      <c r="K176" s="236"/>
      <c r="L176" s="45"/>
      <c r="M176" s="237" t="s">
        <v>1</v>
      </c>
      <c r="N176" s="238" t="s">
        <v>41</v>
      </c>
      <c r="O176" s="92"/>
      <c r="P176" s="239">
        <f>O176*H176</f>
        <v>0</v>
      </c>
      <c r="Q176" s="239">
        <v>0.067360000000000003</v>
      </c>
      <c r="R176" s="239">
        <f>Q176*H176</f>
        <v>5.9276800000000005</v>
      </c>
      <c r="S176" s="239">
        <v>0</v>
      </c>
      <c r="T176" s="24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1" t="s">
        <v>209</v>
      </c>
      <c r="AT176" s="241" t="s">
        <v>205</v>
      </c>
      <c r="AU176" s="241" t="s">
        <v>85</v>
      </c>
      <c r="AY176" s="18" t="s">
        <v>203</v>
      </c>
      <c r="BE176" s="242">
        <f>IF(N176="základní",J176,0)</f>
        <v>0</v>
      </c>
      <c r="BF176" s="242">
        <f>IF(N176="snížená",J176,0)</f>
        <v>0</v>
      </c>
      <c r="BG176" s="242">
        <f>IF(N176="zákl. přenesená",J176,0)</f>
        <v>0</v>
      </c>
      <c r="BH176" s="242">
        <f>IF(N176="sníž. přenesená",J176,0)</f>
        <v>0</v>
      </c>
      <c r="BI176" s="242">
        <f>IF(N176="nulová",J176,0)</f>
        <v>0</v>
      </c>
      <c r="BJ176" s="18" t="s">
        <v>83</v>
      </c>
      <c r="BK176" s="242">
        <f>ROUND(I176*H176,2)</f>
        <v>0</v>
      </c>
      <c r="BL176" s="18" t="s">
        <v>209</v>
      </c>
      <c r="BM176" s="241" t="s">
        <v>286</v>
      </c>
    </row>
    <row r="177" s="12" customFormat="1" ht="22.8" customHeight="1">
      <c r="A177" s="12"/>
      <c r="B177" s="213"/>
      <c r="C177" s="214"/>
      <c r="D177" s="215" t="s">
        <v>75</v>
      </c>
      <c r="E177" s="227" t="s">
        <v>226</v>
      </c>
      <c r="F177" s="227" t="s">
        <v>287</v>
      </c>
      <c r="G177" s="214"/>
      <c r="H177" s="214"/>
      <c r="I177" s="217"/>
      <c r="J177" s="228">
        <f>BK177</f>
        <v>0</v>
      </c>
      <c r="K177" s="214"/>
      <c r="L177" s="219"/>
      <c r="M177" s="220"/>
      <c r="N177" s="221"/>
      <c r="O177" s="221"/>
      <c r="P177" s="222">
        <f>SUM(P178:P275)</f>
        <v>0</v>
      </c>
      <c r="Q177" s="221"/>
      <c r="R177" s="222">
        <f>SUM(R178:R275)</f>
        <v>2171.36029469</v>
      </c>
      <c r="S177" s="221"/>
      <c r="T177" s="223">
        <f>SUM(T178:T275)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24" t="s">
        <v>83</v>
      </c>
      <c r="AT177" s="225" t="s">
        <v>75</v>
      </c>
      <c r="AU177" s="225" t="s">
        <v>83</v>
      </c>
      <c r="AY177" s="224" t="s">
        <v>203</v>
      </c>
      <c r="BK177" s="226">
        <f>SUM(BK178:BK275)</f>
        <v>0</v>
      </c>
    </row>
    <row r="178" s="2" customFormat="1" ht="24.15" customHeight="1">
      <c r="A178" s="39"/>
      <c r="B178" s="40"/>
      <c r="C178" s="229" t="s">
        <v>288</v>
      </c>
      <c r="D178" s="229" t="s">
        <v>205</v>
      </c>
      <c r="E178" s="230" t="s">
        <v>289</v>
      </c>
      <c r="F178" s="231" t="s">
        <v>290</v>
      </c>
      <c r="G178" s="232" t="s">
        <v>213</v>
      </c>
      <c r="H178" s="233">
        <v>12474.4</v>
      </c>
      <c r="I178" s="234"/>
      <c r="J178" s="235">
        <f>ROUND(I178*H178,2)</f>
        <v>0</v>
      </c>
      <c r="K178" s="236"/>
      <c r="L178" s="45"/>
      <c r="M178" s="237" t="s">
        <v>1</v>
      </c>
      <c r="N178" s="238" t="s">
        <v>41</v>
      </c>
      <c r="O178" s="92"/>
      <c r="P178" s="239">
        <f>O178*H178</f>
        <v>0</v>
      </c>
      <c r="Q178" s="239">
        <v>0.0073499999999999998</v>
      </c>
      <c r="R178" s="239">
        <f>Q178*H178</f>
        <v>91.686839999999989</v>
      </c>
      <c r="S178" s="239">
        <v>0</v>
      </c>
      <c r="T178" s="24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1" t="s">
        <v>209</v>
      </c>
      <c r="AT178" s="241" t="s">
        <v>205</v>
      </c>
      <c r="AU178" s="241" t="s">
        <v>85</v>
      </c>
      <c r="AY178" s="18" t="s">
        <v>203</v>
      </c>
      <c r="BE178" s="242">
        <f>IF(N178="základní",J178,0)</f>
        <v>0</v>
      </c>
      <c r="BF178" s="242">
        <f>IF(N178="snížená",J178,0)</f>
        <v>0</v>
      </c>
      <c r="BG178" s="242">
        <f>IF(N178="zákl. přenesená",J178,0)</f>
        <v>0</v>
      </c>
      <c r="BH178" s="242">
        <f>IF(N178="sníž. přenesená",J178,0)</f>
        <v>0</v>
      </c>
      <c r="BI178" s="242">
        <f>IF(N178="nulová",J178,0)</f>
        <v>0</v>
      </c>
      <c r="BJ178" s="18" t="s">
        <v>83</v>
      </c>
      <c r="BK178" s="242">
        <f>ROUND(I178*H178,2)</f>
        <v>0</v>
      </c>
      <c r="BL178" s="18" t="s">
        <v>209</v>
      </c>
      <c r="BM178" s="241" t="s">
        <v>291</v>
      </c>
    </row>
    <row r="179" s="14" customFormat="1">
      <c r="A179" s="14"/>
      <c r="B179" s="254"/>
      <c r="C179" s="255"/>
      <c r="D179" s="245" t="s">
        <v>243</v>
      </c>
      <c r="E179" s="256" t="s">
        <v>1</v>
      </c>
      <c r="F179" s="257" t="s">
        <v>292</v>
      </c>
      <c r="G179" s="255"/>
      <c r="H179" s="258">
        <v>9428</v>
      </c>
      <c r="I179" s="259"/>
      <c r="J179" s="255"/>
      <c r="K179" s="255"/>
      <c r="L179" s="260"/>
      <c r="M179" s="261"/>
      <c r="N179" s="262"/>
      <c r="O179" s="262"/>
      <c r="P179" s="262"/>
      <c r="Q179" s="262"/>
      <c r="R179" s="262"/>
      <c r="S179" s="262"/>
      <c r="T179" s="26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4" t="s">
        <v>243</v>
      </c>
      <c r="AU179" s="264" t="s">
        <v>85</v>
      </c>
      <c r="AV179" s="14" t="s">
        <v>85</v>
      </c>
      <c r="AW179" s="14" t="s">
        <v>32</v>
      </c>
      <c r="AX179" s="14" t="s">
        <v>76</v>
      </c>
      <c r="AY179" s="264" t="s">
        <v>203</v>
      </c>
    </row>
    <row r="180" s="14" customFormat="1">
      <c r="A180" s="14"/>
      <c r="B180" s="254"/>
      <c r="C180" s="255"/>
      <c r="D180" s="245" t="s">
        <v>243</v>
      </c>
      <c r="E180" s="256" t="s">
        <v>1</v>
      </c>
      <c r="F180" s="257" t="s">
        <v>293</v>
      </c>
      <c r="G180" s="255"/>
      <c r="H180" s="258">
        <v>3046.4000000000001</v>
      </c>
      <c r="I180" s="259"/>
      <c r="J180" s="255"/>
      <c r="K180" s="255"/>
      <c r="L180" s="260"/>
      <c r="M180" s="261"/>
      <c r="N180" s="262"/>
      <c r="O180" s="262"/>
      <c r="P180" s="262"/>
      <c r="Q180" s="262"/>
      <c r="R180" s="262"/>
      <c r="S180" s="262"/>
      <c r="T180" s="26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4" t="s">
        <v>243</v>
      </c>
      <c r="AU180" s="264" t="s">
        <v>85</v>
      </c>
      <c r="AV180" s="14" t="s">
        <v>85</v>
      </c>
      <c r="AW180" s="14" t="s">
        <v>32</v>
      </c>
      <c r="AX180" s="14" t="s">
        <v>76</v>
      </c>
      <c r="AY180" s="264" t="s">
        <v>203</v>
      </c>
    </row>
    <row r="181" s="15" customFormat="1">
      <c r="A181" s="15"/>
      <c r="B181" s="265"/>
      <c r="C181" s="266"/>
      <c r="D181" s="245" t="s">
        <v>243</v>
      </c>
      <c r="E181" s="267" t="s">
        <v>1</v>
      </c>
      <c r="F181" s="268" t="s">
        <v>247</v>
      </c>
      <c r="G181" s="266"/>
      <c r="H181" s="269">
        <v>12474.4</v>
      </c>
      <c r="I181" s="270"/>
      <c r="J181" s="266"/>
      <c r="K181" s="266"/>
      <c r="L181" s="271"/>
      <c r="M181" s="272"/>
      <c r="N181" s="273"/>
      <c r="O181" s="273"/>
      <c r="P181" s="273"/>
      <c r="Q181" s="273"/>
      <c r="R181" s="273"/>
      <c r="S181" s="273"/>
      <c r="T181" s="274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5" t="s">
        <v>243</v>
      </c>
      <c r="AU181" s="275" t="s">
        <v>85</v>
      </c>
      <c r="AV181" s="15" t="s">
        <v>209</v>
      </c>
      <c r="AW181" s="15" t="s">
        <v>32</v>
      </c>
      <c r="AX181" s="15" t="s">
        <v>83</v>
      </c>
      <c r="AY181" s="275" t="s">
        <v>203</v>
      </c>
    </row>
    <row r="182" s="2" customFormat="1" ht="24.15" customHeight="1">
      <c r="A182" s="39"/>
      <c r="B182" s="40"/>
      <c r="C182" s="229" t="s">
        <v>294</v>
      </c>
      <c r="D182" s="229" t="s">
        <v>205</v>
      </c>
      <c r="E182" s="230" t="s">
        <v>295</v>
      </c>
      <c r="F182" s="231" t="s">
        <v>296</v>
      </c>
      <c r="G182" s="232" t="s">
        <v>213</v>
      </c>
      <c r="H182" s="233">
        <v>12469.861999999999</v>
      </c>
      <c r="I182" s="234"/>
      <c r="J182" s="235">
        <f>ROUND(I182*H182,2)</f>
        <v>0</v>
      </c>
      <c r="K182" s="236"/>
      <c r="L182" s="45"/>
      <c r="M182" s="237" t="s">
        <v>1</v>
      </c>
      <c r="N182" s="238" t="s">
        <v>41</v>
      </c>
      <c r="O182" s="92"/>
      <c r="P182" s="239">
        <f>O182*H182</f>
        <v>0</v>
      </c>
      <c r="Q182" s="239">
        <v>0.00025999999999999998</v>
      </c>
      <c r="R182" s="239">
        <f>Q182*H182</f>
        <v>3.2421641199999995</v>
      </c>
      <c r="S182" s="239">
        <v>0</v>
      </c>
      <c r="T182" s="24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1" t="s">
        <v>209</v>
      </c>
      <c r="AT182" s="241" t="s">
        <v>205</v>
      </c>
      <c r="AU182" s="241" t="s">
        <v>85</v>
      </c>
      <c r="AY182" s="18" t="s">
        <v>203</v>
      </c>
      <c r="BE182" s="242">
        <f>IF(N182="základní",J182,0)</f>
        <v>0</v>
      </c>
      <c r="BF182" s="242">
        <f>IF(N182="snížená",J182,0)</f>
        <v>0</v>
      </c>
      <c r="BG182" s="242">
        <f>IF(N182="zákl. přenesená",J182,0)</f>
        <v>0</v>
      </c>
      <c r="BH182" s="242">
        <f>IF(N182="sníž. přenesená",J182,0)</f>
        <v>0</v>
      </c>
      <c r="BI182" s="242">
        <f>IF(N182="nulová",J182,0)</f>
        <v>0</v>
      </c>
      <c r="BJ182" s="18" t="s">
        <v>83</v>
      </c>
      <c r="BK182" s="242">
        <f>ROUND(I182*H182,2)</f>
        <v>0</v>
      </c>
      <c r="BL182" s="18" t="s">
        <v>209</v>
      </c>
      <c r="BM182" s="241" t="s">
        <v>297</v>
      </c>
    </row>
    <row r="183" s="14" customFormat="1">
      <c r="A183" s="14"/>
      <c r="B183" s="254"/>
      <c r="C183" s="255"/>
      <c r="D183" s="245" t="s">
        <v>243</v>
      </c>
      <c r="E183" s="256" t="s">
        <v>1</v>
      </c>
      <c r="F183" s="257" t="s">
        <v>298</v>
      </c>
      <c r="G183" s="255"/>
      <c r="H183" s="258">
        <v>12469.861999999999</v>
      </c>
      <c r="I183" s="259"/>
      <c r="J183" s="255"/>
      <c r="K183" s="255"/>
      <c r="L183" s="260"/>
      <c r="M183" s="261"/>
      <c r="N183" s="262"/>
      <c r="O183" s="262"/>
      <c r="P183" s="262"/>
      <c r="Q183" s="262"/>
      <c r="R183" s="262"/>
      <c r="S183" s="262"/>
      <c r="T183" s="26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4" t="s">
        <v>243</v>
      </c>
      <c r="AU183" s="264" t="s">
        <v>85</v>
      </c>
      <c r="AV183" s="14" t="s">
        <v>85</v>
      </c>
      <c r="AW183" s="14" t="s">
        <v>32</v>
      </c>
      <c r="AX183" s="14" t="s">
        <v>76</v>
      </c>
      <c r="AY183" s="264" t="s">
        <v>203</v>
      </c>
    </row>
    <row r="184" s="15" customFormat="1">
      <c r="A184" s="15"/>
      <c r="B184" s="265"/>
      <c r="C184" s="266"/>
      <c r="D184" s="245" t="s">
        <v>243</v>
      </c>
      <c r="E184" s="267" t="s">
        <v>1</v>
      </c>
      <c r="F184" s="268" t="s">
        <v>247</v>
      </c>
      <c r="G184" s="266"/>
      <c r="H184" s="269">
        <v>12469.861999999999</v>
      </c>
      <c r="I184" s="270"/>
      <c r="J184" s="266"/>
      <c r="K184" s="266"/>
      <c r="L184" s="271"/>
      <c r="M184" s="272"/>
      <c r="N184" s="273"/>
      <c r="O184" s="273"/>
      <c r="P184" s="273"/>
      <c r="Q184" s="273"/>
      <c r="R184" s="273"/>
      <c r="S184" s="273"/>
      <c r="T184" s="274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75" t="s">
        <v>243</v>
      </c>
      <c r="AU184" s="275" t="s">
        <v>85</v>
      </c>
      <c r="AV184" s="15" t="s">
        <v>209</v>
      </c>
      <c r="AW184" s="15" t="s">
        <v>32</v>
      </c>
      <c r="AX184" s="15" t="s">
        <v>83</v>
      </c>
      <c r="AY184" s="275" t="s">
        <v>203</v>
      </c>
    </row>
    <row r="185" s="2" customFormat="1" ht="21.75" customHeight="1">
      <c r="A185" s="39"/>
      <c r="B185" s="40"/>
      <c r="C185" s="229" t="s">
        <v>299</v>
      </c>
      <c r="D185" s="229" t="s">
        <v>205</v>
      </c>
      <c r="E185" s="230" t="s">
        <v>300</v>
      </c>
      <c r="F185" s="231" t="s">
        <v>301</v>
      </c>
      <c r="G185" s="232" t="s">
        <v>213</v>
      </c>
      <c r="H185" s="233">
        <v>1248</v>
      </c>
      <c r="I185" s="234"/>
      <c r="J185" s="235">
        <f>ROUND(I185*H185,2)</f>
        <v>0</v>
      </c>
      <c r="K185" s="236"/>
      <c r="L185" s="45"/>
      <c r="M185" s="237" t="s">
        <v>1</v>
      </c>
      <c r="N185" s="238" t="s">
        <v>41</v>
      </c>
      <c r="O185" s="92"/>
      <c r="P185" s="239">
        <f>O185*H185</f>
        <v>0</v>
      </c>
      <c r="Q185" s="239">
        <v>0.056000000000000001</v>
      </c>
      <c r="R185" s="239">
        <f>Q185*H185</f>
        <v>69.888000000000005</v>
      </c>
      <c r="S185" s="239">
        <v>0</v>
      </c>
      <c r="T185" s="24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1" t="s">
        <v>209</v>
      </c>
      <c r="AT185" s="241" t="s">
        <v>205</v>
      </c>
      <c r="AU185" s="241" t="s">
        <v>85</v>
      </c>
      <c r="AY185" s="18" t="s">
        <v>203</v>
      </c>
      <c r="BE185" s="242">
        <f>IF(N185="základní",J185,0)</f>
        <v>0</v>
      </c>
      <c r="BF185" s="242">
        <f>IF(N185="snížená",J185,0)</f>
        <v>0</v>
      </c>
      <c r="BG185" s="242">
        <f>IF(N185="zákl. přenesená",J185,0)</f>
        <v>0</v>
      </c>
      <c r="BH185" s="242">
        <f>IF(N185="sníž. přenesená",J185,0)</f>
        <v>0</v>
      </c>
      <c r="BI185" s="242">
        <f>IF(N185="nulová",J185,0)</f>
        <v>0</v>
      </c>
      <c r="BJ185" s="18" t="s">
        <v>83</v>
      </c>
      <c r="BK185" s="242">
        <f>ROUND(I185*H185,2)</f>
        <v>0</v>
      </c>
      <c r="BL185" s="18" t="s">
        <v>209</v>
      </c>
      <c r="BM185" s="241" t="s">
        <v>302</v>
      </c>
    </row>
    <row r="186" s="2" customFormat="1" ht="24.15" customHeight="1">
      <c r="A186" s="39"/>
      <c r="B186" s="40"/>
      <c r="C186" s="229" t="s">
        <v>7</v>
      </c>
      <c r="D186" s="229" t="s">
        <v>205</v>
      </c>
      <c r="E186" s="230" t="s">
        <v>303</v>
      </c>
      <c r="F186" s="231" t="s">
        <v>304</v>
      </c>
      <c r="G186" s="232" t="s">
        <v>213</v>
      </c>
      <c r="H186" s="233">
        <v>12474.4</v>
      </c>
      <c r="I186" s="234"/>
      <c r="J186" s="235">
        <f>ROUND(I186*H186,2)</f>
        <v>0</v>
      </c>
      <c r="K186" s="236"/>
      <c r="L186" s="45"/>
      <c r="M186" s="237" t="s">
        <v>1</v>
      </c>
      <c r="N186" s="238" t="s">
        <v>41</v>
      </c>
      <c r="O186" s="92"/>
      <c r="P186" s="239">
        <f>O186*H186</f>
        <v>0</v>
      </c>
      <c r="Q186" s="239">
        <v>0.0043800000000000002</v>
      </c>
      <c r="R186" s="239">
        <f>Q186*H186</f>
        <v>54.637872000000002</v>
      </c>
      <c r="S186" s="239">
        <v>0</v>
      </c>
      <c r="T186" s="24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1" t="s">
        <v>209</v>
      </c>
      <c r="AT186" s="241" t="s">
        <v>205</v>
      </c>
      <c r="AU186" s="241" t="s">
        <v>85</v>
      </c>
      <c r="AY186" s="18" t="s">
        <v>203</v>
      </c>
      <c r="BE186" s="242">
        <f>IF(N186="základní",J186,0)</f>
        <v>0</v>
      </c>
      <c r="BF186" s="242">
        <f>IF(N186="snížená",J186,0)</f>
        <v>0</v>
      </c>
      <c r="BG186" s="242">
        <f>IF(N186="zákl. přenesená",J186,0)</f>
        <v>0</v>
      </c>
      <c r="BH186" s="242">
        <f>IF(N186="sníž. přenesená",J186,0)</f>
        <v>0</v>
      </c>
      <c r="BI186" s="242">
        <f>IF(N186="nulová",J186,0)</f>
        <v>0</v>
      </c>
      <c r="BJ186" s="18" t="s">
        <v>83</v>
      </c>
      <c r="BK186" s="242">
        <f>ROUND(I186*H186,2)</f>
        <v>0</v>
      </c>
      <c r="BL186" s="18" t="s">
        <v>209</v>
      </c>
      <c r="BM186" s="241" t="s">
        <v>305</v>
      </c>
    </row>
    <row r="187" s="2" customFormat="1" ht="44.25" customHeight="1">
      <c r="A187" s="39"/>
      <c r="B187" s="40"/>
      <c r="C187" s="229" t="s">
        <v>306</v>
      </c>
      <c r="D187" s="229" t="s">
        <v>205</v>
      </c>
      <c r="E187" s="230" t="s">
        <v>307</v>
      </c>
      <c r="F187" s="231" t="s">
        <v>308</v>
      </c>
      <c r="G187" s="232" t="s">
        <v>213</v>
      </c>
      <c r="H187" s="233">
        <v>12469.861999999999</v>
      </c>
      <c r="I187" s="234"/>
      <c r="J187" s="235">
        <f>ROUND(I187*H187,2)</f>
        <v>0</v>
      </c>
      <c r="K187" s="236"/>
      <c r="L187" s="45"/>
      <c r="M187" s="237" t="s">
        <v>1</v>
      </c>
      <c r="N187" s="238" t="s">
        <v>41</v>
      </c>
      <c r="O187" s="92"/>
      <c r="P187" s="239">
        <f>O187*H187</f>
        <v>0</v>
      </c>
      <c r="Q187" s="239">
        <v>0</v>
      </c>
      <c r="R187" s="239">
        <f>Q187*H187</f>
        <v>0</v>
      </c>
      <c r="S187" s="239">
        <v>0</v>
      </c>
      <c r="T187" s="24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1" t="s">
        <v>209</v>
      </c>
      <c r="AT187" s="241" t="s">
        <v>205</v>
      </c>
      <c r="AU187" s="241" t="s">
        <v>85</v>
      </c>
      <c r="AY187" s="18" t="s">
        <v>203</v>
      </c>
      <c r="BE187" s="242">
        <f>IF(N187="základní",J187,0)</f>
        <v>0</v>
      </c>
      <c r="BF187" s="242">
        <f>IF(N187="snížená",J187,0)</f>
        <v>0</v>
      </c>
      <c r="BG187" s="242">
        <f>IF(N187="zákl. přenesená",J187,0)</f>
        <v>0</v>
      </c>
      <c r="BH187" s="242">
        <f>IF(N187="sníž. přenesená",J187,0)</f>
        <v>0</v>
      </c>
      <c r="BI187" s="242">
        <f>IF(N187="nulová",J187,0)</f>
        <v>0</v>
      </c>
      <c r="BJ187" s="18" t="s">
        <v>83</v>
      </c>
      <c r="BK187" s="242">
        <f>ROUND(I187*H187,2)</f>
        <v>0</v>
      </c>
      <c r="BL187" s="18" t="s">
        <v>209</v>
      </c>
      <c r="BM187" s="241" t="s">
        <v>309</v>
      </c>
    </row>
    <row r="188" s="13" customFormat="1">
      <c r="A188" s="13"/>
      <c r="B188" s="243"/>
      <c r="C188" s="244"/>
      <c r="D188" s="245" t="s">
        <v>243</v>
      </c>
      <c r="E188" s="246" t="s">
        <v>1</v>
      </c>
      <c r="F188" s="247" t="s">
        <v>310</v>
      </c>
      <c r="G188" s="244"/>
      <c r="H188" s="246" t="s">
        <v>1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3" t="s">
        <v>243</v>
      </c>
      <c r="AU188" s="253" t="s">
        <v>85</v>
      </c>
      <c r="AV188" s="13" t="s">
        <v>83</v>
      </c>
      <c r="AW188" s="13" t="s">
        <v>32</v>
      </c>
      <c r="AX188" s="13" t="s">
        <v>76</v>
      </c>
      <c r="AY188" s="253" t="s">
        <v>203</v>
      </c>
    </row>
    <row r="189" s="14" customFormat="1">
      <c r="A189" s="14"/>
      <c r="B189" s="254"/>
      <c r="C189" s="255"/>
      <c r="D189" s="245" t="s">
        <v>243</v>
      </c>
      <c r="E189" s="256" t="s">
        <v>1</v>
      </c>
      <c r="F189" s="257" t="s">
        <v>311</v>
      </c>
      <c r="G189" s="255"/>
      <c r="H189" s="258">
        <v>12469.861999999999</v>
      </c>
      <c r="I189" s="259"/>
      <c r="J189" s="255"/>
      <c r="K189" s="255"/>
      <c r="L189" s="260"/>
      <c r="M189" s="261"/>
      <c r="N189" s="262"/>
      <c r="O189" s="262"/>
      <c r="P189" s="262"/>
      <c r="Q189" s="262"/>
      <c r="R189" s="262"/>
      <c r="S189" s="262"/>
      <c r="T189" s="26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4" t="s">
        <v>243</v>
      </c>
      <c r="AU189" s="264" t="s">
        <v>85</v>
      </c>
      <c r="AV189" s="14" t="s">
        <v>85</v>
      </c>
      <c r="AW189" s="14" t="s">
        <v>32</v>
      </c>
      <c r="AX189" s="14" t="s">
        <v>76</v>
      </c>
      <c r="AY189" s="264" t="s">
        <v>203</v>
      </c>
    </row>
    <row r="190" s="15" customFormat="1">
      <c r="A190" s="15"/>
      <c r="B190" s="265"/>
      <c r="C190" s="266"/>
      <c r="D190" s="245" t="s">
        <v>243</v>
      </c>
      <c r="E190" s="267" t="s">
        <v>1</v>
      </c>
      <c r="F190" s="268" t="s">
        <v>247</v>
      </c>
      <c r="G190" s="266"/>
      <c r="H190" s="269">
        <v>12469.861999999999</v>
      </c>
      <c r="I190" s="270"/>
      <c r="J190" s="266"/>
      <c r="K190" s="266"/>
      <c r="L190" s="271"/>
      <c r="M190" s="272"/>
      <c r="N190" s="273"/>
      <c r="O190" s="273"/>
      <c r="P190" s="273"/>
      <c r="Q190" s="273"/>
      <c r="R190" s="273"/>
      <c r="S190" s="273"/>
      <c r="T190" s="274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75" t="s">
        <v>243</v>
      </c>
      <c r="AU190" s="275" t="s">
        <v>85</v>
      </c>
      <c r="AV190" s="15" t="s">
        <v>209</v>
      </c>
      <c r="AW190" s="15" t="s">
        <v>32</v>
      </c>
      <c r="AX190" s="15" t="s">
        <v>83</v>
      </c>
      <c r="AY190" s="275" t="s">
        <v>203</v>
      </c>
    </row>
    <row r="191" s="2" customFormat="1" ht="24.15" customHeight="1">
      <c r="A191" s="39"/>
      <c r="B191" s="40"/>
      <c r="C191" s="229" t="s">
        <v>312</v>
      </c>
      <c r="D191" s="229" t="s">
        <v>205</v>
      </c>
      <c r="E191" s="230" t="s">
        <v>313</v>
      </c>
      <c r="F191" s="231" t="s">
        <v>314</v>
      </c>
      <c r="G191" s="232" t="s">
        <v>213</v>
      </c>
      <c r="H191" s="233">
        <v>12469.861999999999</v>
      </c>
      <c r="I191" s="234"/>
      <c r="J191" s="235">
        <f>ROUND(I191*H191,2)</f>
        <v>0</v>
      </c>
      <c r="K191" s="236"/>
      <c r="L191" s="45"/>
      <c r="M191" s="237" t="s">
        <v>1</v>
      </c>
      <c r="N191" s="238" t="s">
        <v>41</v>
      </c>
      <c r="O191" s="92"/>
      <c r="P191" s="239">
        <f>O191*H191</f>
        <v>0</v>
      </c>
      <c r="Q191" s="239">
        <v>0.0040000000000000001</v>
      </c>
      <c r="R191" s="239">
        <f>Q191*H191</f>
        <v>49.879447999999996</v>
      </c>
      <c r="S191" s="239">
        <v>0</v>
      </c>
      <c r="T191" s="24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41" t="s">
        <v>209</v>
      </c>
      <c r="AT191" s="241" t="s">
        <v>205</v>
      </c>
      <c r="AU191" s="241" t="s">
        <v>85</v>
      </c>
      <c r="AY191" s="18" t="s">
        <v>203</v>
      </c>
      <c r="BE191" s="242">
        <f>IF(N191="základní",J191,0)</f>
        <v>0</v>
      </c>
      <c r="BF191" s="242">
        <f>IF(N191="snížená",J191,0)</f>
        <v>0</v>
      </c>
      <c r="BG191" s="242">
        <f>IF(N191="zákl. přenesená",J191,0)</f>
        <v>0</v>
      </c>
      <c r="BH191" s="242">
        <f>IF(N191="sníž. přenesená",J191,0)</f>
        <v>0</v>
      </c>
      <c r="BI191" s="242">
        <f>IF(N191="nulová",J191,0)</f>
        <v>0</v>
      </c>
      <c r="BJ191" s="18" t="s">
        <v>83</v>
      </c>
      <c r="BK191" s="242">
        <f>ROUND(I191*H191,2)</f>
        <v>0</v>
      </c>
      <c r="BL191" s="18" t="s">
        <v>209</v>
      </c>
      <c r="BM191" s="241" t="s">
        <v>315</v>
      </c>
    </row>
    <row r="192" s="2" customFormat="1" ht="24.15" customHeight="1">
      <c r="A192" s="39"/>
      <c r="B192" s="40"/>
      <c r="C192" s="229" t="s">
        <v>316</v>
      </c>
      <c r="D192" s="229" t="s">
        <v>205</v>
      </c>
      <c r="E192" s="230" t="s">
        <v>317</v>
      </c>
      <c r="F192" s="231" t="s">
        <v>318</v>
      </c>
      <c r="G192" s="232" t="s">
        <v>213</v>
      </c>
      <c r="H192" s="233">
        <v>12478.938</v>
      </c>
      <c r="I192" s="234"/>
      <c r="J192" s="235">
        <f>ROUND(I192*H192,2)</f>
        <v>0</v>
      </c>
      <c r="K192" s="236"/>
      <c r="L192" s="45"/>
      <c r="M192" s="237" t="s">
        <v>1</v>
      </c>
      <c r="N192" s="238" t="s">
        <v>41</v>
      </c>
      <c r="O192" s="92"/>
      <c r="P192" s="239">
        <f>O192*H192</f>
        <v>0</v>
      </c>
      <c r="Q192" s="239">
        <v>0.01575</v>
      </c>
      <c r="R192" s="239">
        <f>Q192*H192</f>
        <v>196.5432735</v>
      </c>
      <c r="S192" s="239">
        <v>0</v>
      </c>
      <c r="T192" s="24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1" t="s">
        <v>209</v>
      </c>
      <c r="AT192" s="241" t="s">
        <v>205</v>
      </c>
      <c r="AU192" s="241" t="s">
        <v>85</v>
      </c>
      <c r="AY192" s="18" t="s">
        <v>203</v>
      </c>
      <c r="BE192" s="242">
        <f>IF(N192="základní",J192,0)</f>
        <v>0</v>
      </c>
      <c r="BF192" s="242">
        <f>IF(N192="snížená",J192,0)</f>
        <v>0</v>
      </c>
      <c r="BG192" s="242">
        <f>IF(N192="zákl. přenesená",J192,0)</f>
        <v>0</v>
      </c>
      <c r="BH192" s="242">
        <f>IF(N192="sníž. přenesená",J192,0)</f>
        <v>0</v>
      </c>
      <c r="BI192" s="242">
        <f>IF(N192="nulová",J192,0)</f>
        <v>0</v>
      </c>
      <c r="BJ192" s="18" t="s">
        <v>83</v>
      </c>
      <c r="BK192" s="242">
        <f>ROUND(I192*H192,2)</f>
        <v>0</v>
      </c>
      <c r="BL192" s="18" t="s">
        <v>209</v>
      </c>
      <c r="BM192" s="241" t="s">
        <v>319</v>
      </c>
    </row>
    <row r="193" s="13" customFormat="1">
      <c r="A193" s="13"/>
      <c r="B193" s="243"/>
      <c r="C193" s="244"/>
      <c r="D193" s="245" t="s">
        <v>243</v>
      </c>
      <c r="E193" s="246" t="s">
        <v>1</v>
      </c>
      <c r="F193" s="247" t="s">
        <v>320</v>
      </c>
      <c r="G193" s="244"/>
      <c r="H193" s="246" t="s">
        <v>1</v>
      </c>
      <c r="I193" s="248"/>
      <c r="J193" s="244"/>
      <c r="K193" s="244"/>
      <c r="L193" s="249"/>
      <c r="M193" s="250"/>
      <c r="N193" s="251"/>
      <c r="O193" s="251"/>
      <c r="P193" s="251"/>
      <c r="Q193" s="251"/>
      <c r="R193" s="251"/>
      <c r="S193" s="251"/>
      <c r="T193" s="25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3" t="s">
        <v>243</v>
      </c>
      <c r="AU193" s="253" t="s">
        <v>85</v>
      </c>
      <c r="AV193" s="13" t="s">
        <v>83</v>
      </c>
      <c r="AW193" s="13" t="s">
        <v>32</v>
      </c>
      <c r="AX193" s="13" t="s">
        <v>76</v>
      </c>
      <c r="AY193" s="253" t="s">
        <v>203</v>
      </c>
    </row>
    <row r="194" s="14" customFormat="1">
      <c r="A194" s="14"/>
      <c r="B194" s="254"/>
      <c r="C194" s="255"/>
      <c r="D194" s="245" t="s">
        <v>243</v>
      </c>
      <c r="E194" s="256" t="s">
        <v>1</v>
      </c>
      <c r="F194" s="257" t="s">
        <v>321</v>
      </c>
      <c r="G194" s="255"/>
      <c r="H194" s="258">
        <v>12474.4</v>
      </c>
      <c r="I194" s="259"/>
      <c r="J194" s="255"/>
      <c r="K194" s="255"/>
      <c r="L194" s="260"/>
      <c r="M194" s="261"/>
      <c r="N194" s="262"/>
      <c r="O194" s="262"/>
      <c r="P194" s="262"/>
      <c r="Q194" s="262"/>
      <c r="R194" s="262"/>
      <c r="S194" s="262"/>
      <c r="T194" s="26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4" t="s">
        <v>243</v>
      </c>
      <c r="AU194" s="264" t="s">
        <v>85</v>
      </c>
      <c r="AV194" s="14" t="s">
        <v>85</v>
      </c>
      <c r="AW194" s="14" t="s">
        <v>32</v>
      </c>
      <c r="AX194" s="14" t="s">
        <v>76</v>
      </c>
      <c r="AY194" s="264" t="s">
        <v>203</v>
      </c>
    </row>
    <row r="195" s="13" customFormat="1">
      <c r="A195" s="13"/>
      <c r="B195" s="243"/>
      <c r="C195" s="244"/>
      <c r="D195" s="245" t="s">
        <v>243</v>
      </c>
      <c r="E195" s="246" t="s">
        <v>1</v>
      </c>
      <c r="F195" s="247" t="s">
        <v>322</v>
      </c>
      <c r="G195" s="244"/>
      <c r="H195" s="246" t="s">
        <v>1</v>
      </c>
      <c r="I195" s="248"/>
      <c r="J195" s="244"/>
      <c r="K195" s="244"/>
      <c r="L195" s="249"/>
      <c r="M195" s="250"/>
      <c r="N195" s="251"/>
      <c r="O195" s="251"/>
      <c r="P195" s="251"/>
      <c r="Q195" s="251"/>
      <c r="R195" s="251"/>
      <c r="S195" s="251"/>
      <c r="T195" s="25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3" t="s">
        <v>243</v>
      </c>
      <c r="AU195" s="253" t="s">
        <v>85</v>
      </c>
      <c r="AV195" s="13" t="s">
        <v>83</v>
      </c>
      <c r="AW195" s="13" t="s">
        <v>32</v>
      </c>
      <c r="AX195" s="13" t="s">
        <v>76</v>
      </c>
      <c r="AY195" s="253" t="s">
        <v>203</v>
      </c>
    </row>
    <row r="196" s="14" customFormat="1">
      <c r="A196" s="14"/>
      <c r="B196" s="254"/>
      <c r="C196" s="255"/>
      <c r="D196" s="245" t="s">
        <v>243</v>
      </c>
      <c r="E196" s="256" t="s">
        <v>1</v>
      </c>
      <c r="F196" s="257" t="s">
        <v>323</v>
      </c>
      <c r="G196" s="255"/>
      <c r="H196" s="258">
        <v>4.5380000000000003</v>
      </c>
      <c r="I196" s="259"/>
      <c r="J196" s="255"/>
      <c r="K196" s="255"/>
      <c r="L196" s="260"/>
      <c r="M196" s="261"/>
      <c r="N196" s="262"/>
      <c r="O196" s="262"/>
      <c r="P196" s="262"/>
      <c r="Q196" s="262"/>
      <c r="R196" s="262"/>
      <c r="S196" s="262"/>
      <c r="T196" s="26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4" t="s">
        <v>243</v>
      </c>
      <c r="AU196" s="264" t="s">
        <v>85</v>
      </c>
      <c r="AV196" s="14" t="s">
        <v>85</v>
      </c>
      <c r="AW196" s="14" t="s">
        <v>32</v>
      </c>
      <c r="AX196" s="14" t="s">
        <v>76</v>
      </c>
      <c r="AY196" s="264" t="s">
        <v>203</v>
      </c>
    </row>
    <row r="197" s="15" customFormat="1">
      <c r="A197" s="15"/>
      <c r="B197" s="265"/>
      <c r="C197" s="266"/>
      <c r="D197" s="245" t="s">
        <v>243</v>
      </c>
      <c r="E197" s="267" t="s">
        <v>1</v>
      </c>
      <c r="F197" s="268" t="s">
        <v>247</v>
      </c>
      <c r="G197" s="266"/>
      <c r="H197" s="269">
        <v>12478.938</v>
      </c>
      <c r="I197" s="270"/>
      <c r="J197" s="266"/>
      <c r="K197" s="266"/>
      <c r="L197" s="271"/>
      <c r="M197" s="272"/>
      <c r="N197" s="273"/>
      <c r="O197" s="273"/>
      <c r="P197" s="273"/>
      <c r="Q197" s="273"/>
      <c r="R197" s="273"/>
      <c r="S197" s="273"/>
      <c r="T197" s="274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5" t="s">
        <v>243</v>
      </c>
      <c r="AU197" s="275" t="s">
        <v>85</v>
      </c>
      <c r="AV197" s="15" t="s">
        <v>209</v>
      </c>
      <c r="AW197" s="15" t="s">
        <v>32</v>
      </c>
      <c r="AX197" s="15" t="s">
        <v>83</v>
      </c>
      <c r="AY197" s="275" t="s">
        <v>203</v>
      </c>
    </row>
    <row r="198" s="2" customFormat="1" ht="24.15" customHeight="1">
      <c r="A198" s="39"/>
      <c r="B198" s="40"/>
      <c r="C198" s="229" t="s">
        <v>324</v>
      </c>
      <c r="D198" s="229" t="s">
        <v>205</v>
      </c>
      <c r="E198" s="230" t="s">
        <v>325</v>
      </c>
      <c r="F198" s="231" t="s">
        <v>326</v>
      </c>
      <c r="G198" s="232" t="s">
        <v>213</v>
      </c>
      <c r="H198" s="233">
        <v>99831.504000000001</v>
      </c>
      <c r="I198" s="234"/>
      <c r="J198" s="235">
        <f>ROUND(I198*H198,2)</f>
        <v>0</v>
      </c>
      <c r="K198" s="236"/>
      <c r="L198" s="45"/>
      <c r="M198" s="237" t="s">
        <v>1</v>
      </c>
      <c r="N198" s="238" t="s">
        <v>41</v>
      </c>
      <c r="O198" s="92"/>
      <c r="P198" s="239">
        <f>O198*H198</f>
        <v>0</v>
      </c>
      <c r="Q198" s="239">
        <v>0.0079000000000000008</v>
      </c>
      <c r="R198" s="239">
        <f>Q198*H198</f>
        <v>788.66888160000008</v>
      </c>
      <c r="S198" s="239">
        <v>0</v>
      </c>
      <c r="T198" s="24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1" t="s">
        <v>209</v>
      </c>
      <c r="AT198" s="241" t="s">
        <v>205</v>
      </c>
      <c r="AU198" s="241" t="s">
        <v>85</v>
      </c>
      <c r="AY198" s="18" t="s">
        <v>203</v>
      </c>
      <c r="BE198" s="242">
        <f>IF(N198="základní",J198,0)</f>
        <v>0</v>
      </c>
      <c r="BF198" s="242">
        <f>IF(N198="snížená",J198,0)</f>
        <v>0</v>
      </c>
      <c r="BG198" s="242">
        <f>IF(N198="zákl. přenesená",J198,0)</f>
        <v>0</v>
      </c>
      <c r="BH198" s="242">
        <f>IF(N198="sníž. přenesená",J198,0)</f>
        <v>0</v>
      </c>
      <c r="BI198" s="242">
        <f>IF(N198="nulová",J198,0)</f>
        <v>0</v>
      </c>
      <c r="BJ198" s="18" t="s">
        <v>83</v>
      </c>
      <c r="BK198" s="242">
        <f>ROUND(I198*H198,2)</f>
        <v>0</v>
      </c>
      <c r="BL198" s="18" t="s">
        <v>209</v>
      </c>
      <c r="BM198" s="241" t="s">
        <v>327</v>
      </c>
    </row>
    <row r="199" s="14" customFormat="1">
      <c r="A199" s="14"/>
      <c r="B199" s="254"/>
      <c r="C199" s="255"/>
      <c r="D199" s="245" t="s">
        <v>243</v>
      </c>
      <c r="E199" s="255"/>
      <c r="F199" s="257" t="s">
        <v>328</v>
      </c>
      <c r="G199" s="255"/>
      <c r="H199" s="258">
        <v>99831.504000000001</v>
      </c>
      <c r="I199" s="259"/>
      <c r="J199" s="255"/>
      <c r="K199" s="255"/>
      <c r="L199" s="260"/>
      <c r="M199" s="261"/>
      <c r="N199" s="262"/>
      <c r="O199" s="262"/>
      <c r="P199" s="262"/>
      <c r="Q199" s="262"/>
      <c r="R199" s="262"/>
      <c r="S199" s="262"/>
      <c r="T199" s="26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4" t="s">
        <v>243</v>
      </c>
      <c r="AU199" s="264" t="s">
        <v>85</v>
      </c>
      <c r="AV199" s="14" t="s">
        <v>85</v>
      </c>
      <c r="AW199" s="14" t="s">
        <v>4</v>
      </c>
      <c r="AX199" s="14" t="s">
        <v>83</v>
      </c>
      <c r="AY199" s="264" t="s">
        <v>203</v>
      </c>
    </row>
    <row r="200" s="2" customFormat="1" ht="16.5" customHeight="1">
      <c r="A200" s="39"/>
      <c r="B200" s="40"/>
      <c r="C200" s="229" t="s">
        <v>329</v>
      </c>
      <c r="D200" s="229" t="s">
        <v>205</v>
      </c>
      <c r="E200" s="230" t="s">
        <v>330</v>
      </c>
      <c r="F200" s="231" t="s">
        <v>331</v>
      </c>
      <c r="G200" s="232" t="s">
        <v>213</v>
      </c>
      <c r="H200" s="233">
        <v>144</v>
      </c>
      <c r="I200" s="234"/>
      <c r="J200" s="235">
        <f>ROUND(I200*H200,2)</f>
        <v>0</v>
      </c>
      <c r="K200" s="236"/>
      <c r="L200" s="45"/>
      <c r="M200" s="237" t="s">
        <v>1</v>
      </c>
      <c r="N200" s="238" t="s">
        <v>41</v>
      </c>
      <c r="O200" s="92"/>
      <c r="P200" s="239">
        <f>O200*H200</f>
        <v>0</v>
      </c>
      <c r="Q200" s="239">
        <v>0.00084999999999999995</v>
      </c>
      <c r="R200" s="239">
        <f>Q200*H200</f>
        <v>0.1224</v>
      </c>
      <c r="S200" s="239">
        <v>0</v>
      </c>
      <c r="T200" s="24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1" t="s">
        <v>209</v>
      </c>
      <c r="AT200" s="241" t="s">
        <v>205</v>
      </c>
      <c r="AU200" s="241" t="s">
        <v>85</v>
      </c>
      <c r="AY200" s="18" t="s">
        <v>203</v>
      </c>
      <c r="BE200" s="242">
        <f>IF(N200="základní",J200,0)</f>
        <v>0</v>
      </c>
      <c r="BF200" s="242">
        <f>IF(N200="snížená",J200,0)</f>
        <v>0</v>
      </c>
      <c r="BG200" s="242">
        <f>IF(N200="zákl. přenesená",J200,0)</f>
        <v>0</v>
      </c>
      <c r="BH200" s="242">
        <f>IF(N200="sníž. přenesená",J200,0)</f>
        <v>0</v>
      </c>
      <c r="BI200" s="242">
        <f>IF(N200="nulová",J200,0)</f>
        <v>0</v>
      </c>
      <c r="BJ200" s="18" t="s">
        <v>83</v>
      </c>
      <c r="BK200" s="242">
        <f>ROUND(I200*H200,2)</f>
        <v>0</v>
      </c>
      <c r="BL200" s="18" t="s">
        <v>209</v>
      </c>
      <c r="BM200" s="241" t="s">
        <v>332</v>
      </c>
    </row>
    <row r="201" s="2" customFormat="1" ht="24.15" customHeight="1">
      <c r="A201" s="39"/>
      <c r="B201" s="40"/>
      <c r="C201" s="229" t="s">
        <v>333</v>
      </c>
      <c r="D201" s="229" t="s">
        <v>205</v>
      </c>
      <c r="E201" s="230" t="s">
        <v>334</v>
      </c>
      <c r="F201" s="231" t="s">
        <v>335</v>
      </c>
      <c r="G201" s="232" t="s">
        <v>336</v>
      </c>
      <c r="H201" s="233">
        <v>2028</v>
      </c>
      <c r="I201" s="234"/>
      <c r="J201" s="235">
        <f>ROUND(I201*H201,2)</f>
        <v>0</v>
      </c>
      <c r="K201" s="236"/>
      <c r="L201" s="45"/>
      <c r="M201" s="237" t="s">
        <v>1</v>
      </c>
      <c r="N201" s="238" t="s">
        <v>41</v>
      </c>
      <c r="O201" s="92"/>
      <c r="P201" s="239">
        <f>O201*H201</f>
        <v>0</v>
      </c>
      <c r="Q201" s="239">
        <v>0.0015</v>
      </c>
      <c r="R201" s="239">
        <f>Q201*H201</f>
        <v>3.0420000000000003</v>
      </c>
      <c r="S201" s="239">
        <v>0</v>
      </c>
      <c r="T201" s="24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1" t="s">
        <v>209</v>
      </c>
      <c r="AT201" s="241" t="s">
        <v>205</v>
      </c>
      <c r="AU201" s="241" t="s">
        <v>85</v>
      </c>
      <c r="AY201" s="18" t="s">
        <v>203</v>
      </c>
      <c r="BE201" s="242">
        <f>IF(N201="základní",J201,0)</f>
        <v>0</v>
      </c>
      <c r="BF201" s="242">
        <f>IF(N201="snížená",J201,0)</f>
        <v>0</v>
      </c>
      <c r="BG201" s="242">
        <f>IF(N201="zákl. přenesená",J201,0)</f>
        <v>0</v>
      </c>
      <c r="BH201" s="242">
        <f>IF(N201="sníž. přenesená",J201,0)</f>
        <v>0</v>
      </c>
      <c r="BI201" s="242">
        <f>IF(N201="nulová",J201,0)</f>
        <v>0</v>
      </c>
      <c r="BJ201" s="18" t="s">
        <v>83</v>
      </c>
      <c r="BK201" s="242">
        <f>ROUND(I201*H201,2)</f>
        <v>0</v>
      </c>
      <c r="BL201" s="18" t="s">
        <v>209</v>
      </c>
      <c r="BM201" s="241" t="s">
        <v>337</v>
      </c>
    </row>
    <row r="202" s="2" customFormat="1" ht="24.15" customHeight="1">
      <c r="A202" s="39"/>
      <c r="B202" s="40"/>
      <c r="C202" s="229" t="s">
        <v>338</v>
      </c>
      <c r="D202" s="229" t="s">
        <v>205</v>
      </c>
      <c r="E202" s="230" t="s">
        <v>339</v>
      </c>
      <c r="F202" s="231" t="s">
        <v>340</v>
      </c>
      <c r="G202" s="232" t="s">
        <v>208</v>
      </c>
      <c r="H202" s="233">
        <v>1.8180000000000001</v>
      </c>
      <c r="I202" s="234"/>
      <c r="J202" s="235">
        <f>ROUND(I202*H202,2)</f>
        <v>0</v>
      </c>
      <c r="K202" s="236"/>
      <c r="L202" s="45"/>
      <c r="M202" s="237" t="s">
        <v>1</v>
      </c>
      <c r="N202" s="238" t="s">
        <v>41</v>
      </c>
      <c r="O202" s="92"/>
      <c r="P202" s="239">
        <f>O202*H202</f>
        <v>0</v>
      </c>
      <c r="Q202" s="239">
        <v>2.5018699999999998</v>
      </c>
      <c r="R202" s="239">
        <f>Q202*H202</f>
        <v>4.5483996599999994</v>
      </c>
      <c r="S202" s="239">
        <v>0</v>
      </c>
      <c r="T202" s="240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1" t="s">
        <v>209</v>
      </c>
      <c r="AT202" s="241" t="s">
        <v>205</v>
      </c>
      <c r="AU202" s="241" t="s">
        <v>85</v>
      </c>
      <c r="AY202" s="18" t="s">
        <v>203</v>
      </c>
      <c r="BE202" s="242">
        <f>IF(N202="základní",J202,0)</f>
        <v>0</v>
      </c>
      <c r="BF202" s="242">
        <f>IF(N202="snížená",J202,0)</f>
        <v>0</v>
      </c>
      <c r="BG202" s="242">
        <f>IF(N202="zákl. přenesená",J202,0)</f>
        <v>0</v>
      </c>
      <c r="BH202" s="242">
        <f>IF(N202="sníž. přenesená",J202,0)</f>
        <v>0</v>
      </c>
      <c r="BI202" s="242">
        <f>IF(N202="nulová",J202,0)</f>
        <v>0</v>
      </c>
      <c r="BJ202" s="18" t="s">
        <v>83</v>
      </c>
      <c r="BK202" s="242">
        <f>ROUND(I202*H202,2)</f>
        <v>0</v>
      </c>
      <c r="BL202" s="18" t="s">
        <v>209</v>
      </c>
      <c r="BM202" s="241" t="s">
        <v>341</v>
      </c>
    </row>
    <row r="203" s="14" customFormat="1">
      <c r="A203" s="14"/>
      <c r="B203" s="254"/>
      <c r="C203" s="255"/>
      <c r="D203" s="245" t="s">
        <v>243</v>
      </c>
      <c r="E203" s="256" t="s">
        <v>1</v>
      </c>
      <c r="F203" s="257" t="s">
        <v>342</v>
      </c>
      <c r="G203" s="255"/>
      <c r="H203" s="258">
        <v>1.8180000000000001</v>
      </c>
      <c r="I203" s="259"/>
      <c r="J203" s="255"/>
      <c r="K203" s="255"/>
      <c r="L203" s="260"/>
      <c r="M203" s="261"/>
      <c r="N203" s="262"/>
      <c r="O203" s="262"/>
      <c r="P203" s="262"/>
      <c r="Q203" s="262"/>
      <c r="R203" s="262"/>
      <c r="S203" s="262"/>
      <c r="T203" s="263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4" t="s">
        <v>243</v>
      </c>
      <c r="AU203" s="264" t="s">
        <v>85</v>
      </c>
      <c r="AV203" s="14" t="s">
        <v>85</v>
      </c>
      <c r="AW203" s="14" t="s">
        <v>32</v>
      </c>
      <c r="AX203" s="14" t="s">
        <v>76</v>
      </c>
      <c r="AY203" s="264" t="s">
        <v>203</v>
      </c>
    </row>
    <row r="204" s="15" customFormat="1">
      <c r="A204" s="15"/>
      <c r="B204" s="265"/>
      <c r="C204" s="266"/>
      <c r="D204" s="245" t="s">
        <v>243</v>
      </c>
      <c r="E204" s="267" t="s">
        <v>1</v>
      </c>
      <c r="F204" s="268" t="s">
        <v>247</v>
      </c>
      <c r="G204" s="266"/>
      <c r="H204" s="269">
        <v>1.8180000000000001</v>
      </c>
      <c r="I204" s="270"/>
      <c r="J204" s="266"/>
      <c r="K204" s="266"/>
      <c r="L204" s="271"/>
      <c r="M204" s="272"/>
      <c r="N204" s="273"/>
      <c r="O204" s="273"/>
      <c r="P204" s="273"/>
      <c r="Q204" s="273"/>
      <c r="R204" s="273"/>
      <c r="S204" s="273"/>
      <c r="T204" s="274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75" t="s">
        <v>243</v>
      </c>
      <c r="AU204" s="275" t="s">
        <v>85</v>
      </c>
      <c r="AV204" s="15" t="s">
        <v>209</v>
      </c>
      <c r="AW204" s="15" t="s">
        <v>32</v>
      </c>
      <c r="AX204" s="15" t="s">
        <v>83</v>
      </c>
      <c r="AY204" s="275" t="s">
        <v>203</v>
      </c>
    </row>
    <row r="205" s="2" customFormat="1" ht="24.15" customHeight="1">
      <c r="A205" s="39"/>
      <c r="B205" s="40"/>
      <c r="C205" s="229" t="s">
        <v>343</v>
      </c>
      <c r="D205" s="229" t="s">
        <v>205</v>
      </c>
      <c r="E205" s="230" t="s">
        <v>344</v>
      </c>
      <c r="F205" s="231" t="s">
        <v>345</v>
      </c>
      <c r="G205" s="232" t="s">
        <v>208</v>
      </c>
      <c r="H205" s="233">
        <v>48.863</v>
      </c>
      <c r="I205" s="234"/>
      <c r="J205" s="235">
        <f>ROUND(I205*H205,2)</f>
        <v>0</v>
      </c>
      <c r="K205" s="236"/>
      <c r="L205" s="45"/>
      <c r="M205" s="237" t="s">
        <v>1</v>
      </c>
      <c r="N205" s="238" t="s">
        <v>41</v>
      </c>
      <c r="O205" s="92"/>
      <c r="P205" s="239">
        <f>O205*H205</f>
        <v>0</v>
      </c>
      <c r="Q205" s="239">
        <v>2.5018699999999998</v>
      </c>
      <c r="R205" s="239">
        <f>Q205*H205</f>
        <v>122.24887380999999</v>
      </c>
      <c r="S205" s="239">
        <v>0</v>
      </c>
      <c r="T205" s="240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1" t="s">
        <v>209</v>
      </c>
      <c r="AT205" s="241" t="s">
        <v>205</v>
      </c>
      <c r="AU205" s="241" t="s">
        <v>85</v>
      </c>
      <c r="AY205" s="18" t="s">
        <v>203</v>
      </c>
      <c r="BE205" s="242">
        <f>IF(N205="základní",J205,0)</f>
        <v>0</v>
      </c>
      <c r="BF205" s="242">
        <f>IF(N205="snížená",J205,0)</f>
        <v>0</v>
      </c>
      <c r="BG205" s="242">
        <f>IF(N205="zákl. přenesená",J205,0)</f>
        <v>0</v>
      </c>
      <c r="BH205" s="242">
        <f>IF(N205="sníž. přenesená",J205,0)</f>
        <v>0</v>
      </c>
      <c r="BI205" s="242">
        <f>IF(N205="nulová",J205,0)</f>
        <v>0</v>
      </c>
      <c r="BJ205" s="18" t="s">
        <v>83</v>
      </c>
      <c r="BK205" s="242">
        <f>ROUND(I205*H205,2)</f>
        <v>0</v>
      </c>
      <c r="BL205" s="18" t="s">
        <v>209</v>
      </c>
      <c r="BM205" s="241" t="s">
        <v>346</v>
      </c>
    </row>
    <row r="206" s="14" customFormat="1">
      <c r="A206" s="14"/>
      <c r="B206" s="254"/>
      <c r="C206" s="255"/>
      <c r="D206" s="245" t="s">
        <v>243</v>
      </c>
      <c r="E206" s="256" t="s">
        <v>1</v>
      </c>
      <c r="F206" s="257" t="s">
        <v>347</v>
      </c>
      <c r="G206" s="255"/>
      <c r="H206" s="258">
        <v>18.16</v>
      </c>
      <c r="I206" s="259"/>
      <c r="J206" s="255"/>
      <c r="K206" s="255"/>
      <c r="L206" s="260"/>
      <c r="M206" s="261"/>
      <c r="N206" s="262"/>
      <c r="O206" s="262"/>
      <c r="P206" s="262"/>
      <c r="Q206" s="262"/>
      <c r="R206" s="262"/>
      <c r="S206" s="262"/>
      <c r="T206" s="26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4" t="s">
        <v>243</v>
      </c>
      <c r="AU206" s="264" t="s">
        <v>85</v>
      </c>
      <c r="AV206" s="14" t="s">
        <v>85</v>
      </c>
      <c r="AW206" s="14" t="s">
        <v>32</v>
      </c>
      <c r="AX206" s="14" t="s">
        <v>76</v>
      </c>
      <c r="AY206" s="264" t="s">
        <v>203</v>
      </c>
    </row>
    <row r="207" s="14" customFormat="1">
      <c r="A207" s="14"/>
      <c r="B207" s="254"/>
      <c r="C207" s="255"/>
      <c r="D207" s="245" t="s">
        <v>243</v>
      </c>
      <c r="E207" s="256" t="s">
        <v>1</v>
      </c>
      <c r="F207" s="257" t="s">
        <v>348</v>
      </c>
      <c r="G207" s="255"/>
      <c r="H207" s="258">
        <v>0.91500000000000004</v>
      </c>
      <c r="I207" s="259"/>
      <c r="J207" s="255"/>
      <c r="K207" s="255"/>
      <c r="L207" s="260"/>
      <c r="M207" s="261"/>
      <c r="N207" s="262"/>
      <c r="O207" s="262"/>
      <c r="P207" s="262"/>
      <c r="Q207" s="262"/>
      <c r="R207" s="262"/>
      <c r="S207" s="262"/>
      <c r="T207" s="26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4" t="s">
        <v>243</v>
      </c>
      <c r="AU207" s="264" t="s">
        <v>85</v>
      </c>
      <c r="AV207" s="14" t="s">
        <v>85</v>
      </c>
      <c r="AW207" s="14" t="s">
        <v>32</v>
      </c>
      <c r="AX207" s="14" t="s">
        <v>76</v>
      </c>
      <c r="AY207" s="264" t="s">
        <v>203</v>
      </c>
    </row>
    <row r="208" s="14" customFormat="1">
      <c r="A208" s="14"/>
      <c r="B208" s="254"/>
      <c r="C208" s="255"/>
      <c r="D208" s="245" t="s">
        <v>243</v>
      </c>
      <c r="E208" s="256" t="s">
        <v>1</v>
      </c>
      <c r="F208" s="257" t="s">
        <v>349</v>
      </c>
      <c r="G208" s="255"/>
      <c r="H208" s="258">
        <v>2.4849999999999999</v>
      </c>
      <c r="I208" s="259"/>
      <c r="J208" s="255"/>
      <c r="K208" s="255"/>
      <c r="L208" s="260"/>
      <c r="M208" s="261"/>
      <c r="N208" s="262"/>
      <c r="O208" s="262"/>
      <c r="P208" s="262"/>
      <c r="Q208" s="262"/>
      <c r="R208" s="262"/>
      <c r="S208" s="262"/>
      <c r="T208" s="26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4" t="s">
        <v>243</v>
      </c>
      <c r="AU208" s="264" t="s">
        <v>85</v>
      </c>
      <c r="AV208" s="14" t="s">
        <v>85</v>
      </c>
      <c r="AW208" s="14" t="s">
        <v>32</v>
      </c>
      <c r="AX208" s="14" t="s">
        <v>76</v>
      </c>
      <c r="AY208" s="264" t="s">
        <v>203</v>
      </c>
    </row>
    <row r="209" s="14" customFormat="1">
      <c r="A209" s="14"/>
      <c r="B209" s="254"/>
      <c r="C209" s="255"/>
      <c r="D209" s="245" t="s">
        <v>243</v>
      </c>
      <c r="E209" s="256" t="s">
        <v>1</v>
      </c>
      <c r="F209" s="257" t="s">
        <v>350</v>
      </c>
      <c r="G209" s="255"/>
      <c r="H209" s="258">
        <v>3.3100000000000001</v>
      </c>
      <c r="I209" s="259"/>
      <c r="J209" s="255"/>
      <c r="K209" s="255"/>
      <c r="L209" s="260"/>
      <c r="M209" s="261"/>
      <c r="N209" s="262"/>
      <c r="O209" s="262"/>
      <c r="P209" s="262"/>
      <c r="Q209" s="262"/>
      <c r="R209" s="262"/>
      <c r="S209" s="262"/>
      <c r="T209" s="26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4" t="s">
        <v>243</v>
      </c>
      <c r="AU209" s="264" t="s">
        <v>85</v>
      </c>
      <c r="AV209" s="14" t="s">
        <v>85</v>
      </c>
      <c r="AW209" s="14" t="s">
        <v>32</v>
      </c>
      <c r="AX209" s="14" t="s">
        <v>76</v>
      </c>
      <c r="AY209" s="264" t="s">
        <v>203</v>
      </c>
    </row>
    <row r="210" s="14" customFormat="1">
      <c r="A210" s="14"/>
      <c r="B210" s="254"/>
      <c r="C210" s="255"/>
      <c r="D210" s="245" t="s">
        <v>243</v>
      </c>
      <c r="E210" s="256" t="s">
        <v>1</v>
      </c>
      <c r="F210" s="257" t="s">
        <v>351</v>
      </c>
      <c r="G210" s="255"/>
      <c r="H210" s="258">
        <v>4.3179999999999996</v>
      </c>
      <c r="I210" s="259"/>
      <c r="J210" s="255"/>
      <c r="K210" s="255"/>
      <c r="L210" s="260"/>
      <c r="M210" s="261"/>
      <c r="N210" s="262"/>
      <c r="O210" s="262"/>
      <c r="P210" s="262"/>
      <c r="Q210" s="262"/>
      <c r="R210" s="262"/>
      <c r="S210" s="262"/>
      <c r="T210" s="26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4" t="s">
        <v>243</v>
      </c>
      <c r="AU210" s="264" t="s">
        <v>85</v>
      </c>
      <c r="AV210" s="14" t="s">
        <v>85</v>
      </c>
      <c r="AW210" s="14" t="s">
        <v>32</v>
      </c>
      <c r="AX210" s="14" t="s">
        <v>76</v>
      </c>
      <c r="AY210" s="264" t="s">
        <v>203</v>
      </c>
    </row>
    <row r="211" s="14" customFormat="1">
      <c r="A211" s="14"/>
      <c r="B211" s="254"/>
      <c r="C211" s="255"/>
      <c r="D211" s="245" t="s">
        <v>243</v>
      </c>
      <c r="E211" s="256" t="s">
        <v>1</v>
      </c>
      <c r="F211" s="257" t="s">
        <v>352</v>
      </c>
      <c r="G211" s="255"/>
      <c r="H211" s="258">
        <v>3.2000000000000002</v>
      </c>
      <c r="I211" s="259"/>
      <c r="J211" s="255"/>
      <c r="K211" s="255"/>
      <c r="L211" s="260"/>
      <c r="M211" s="261"/>
      <c r="N211" s="262"/>
      <c r="O211" s="262"/>
      <c r="P211" s="262"/>
      <c r="Q211" s="262"/>
      <c r="R211" s="262"/>
      <c r="S211" s="262"/>
      <c r="T211" s="263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4" t="s">
        <v>243</v>
      </c>
      <c r="AU211" s="264" t="s">
        <v>85</v>
      </c>
      <c r="AV211" s="14" t="s">
        <v>85</v>
      </c>
      <c r="AW211" s="14" t="s">
        <v>32</v>
      </c>
      <c r="AX211" s="14" t="s">
        <v>76</v>
      </c>
      <c r="AY211" s="264" t="s">
        <v>203</v>
      </c>
    </row>
    <row r="212" s="14" customFormat="1">
      <c r="A212" s="14"/>
      <c r="B212" s="254"/>
      <c r="C212" s="255"/>
      <c r="D212" s="245" t="s">
        <v>243</v>
      </c>
      <c r="E212" s="256" t="s">
        <v>1</v>
      </c>
      <c r="F212" s="257" t="s">
        <v>353</v>
      </c>
      <c r="G212" s="255"/>
      <c r="H212" s="258">
        <v>2.3900000000000001</v>
      </c>
      <c r="I212" s="259"/>
      <c r="J212" s="255"/>
      <c r="K212" s="255"/>
      <c r="L212" s="260"/>
      <c r="M212" s="261"/>
      <c r="N212" s="262"/>
      <c r="O212" s="262"/>
      <c r="P212" s="262"/>
      <c r="Q212" s="262"/>
      <c r="R212" s="262"/>
      <c r="S212" s="262"/>
      <c r="T212" s="26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4" t="s">
        <v>243</v>
      </c>
      <c r="AU212" s="264" t="s">
        <v>85</v>
      </c>
      <c r="AV212" s="14" t="s">
        <v>85</v>
      </c>
      <c r="AW212" s="14" t="s">
        <v>32</v>
      </c>
      <c r="AX212" s="14" t="s">
        <v>76</v>
      </c>
      <c r="AY212" s="264" t="s">
        <v>203</v>
      </c>
    </row>
    <row r="213" s="14" customFormat="1">
      <c r="A213" s="14"/>
      <c r="B213" s="254"/>
      <c r="C213" s="255"/>
      <c r="D213" s="245" t="s">
        <v>243</v>
      </c>
      <c r="E213" s="256" t="s">
        <v>1</v>
      </c>
      <c r="F213" s="257" t="s">
        <v>354</v>
      </c>
      <c r="G213" s="255"/>
      <c r="H213" s="258">
        <v>6.085</v>
      </c>
      <c r="I213" s="259"/>
      <c r="J213" s="255"/>
      <c r="K213" s="255"/>
      <c r="L213" s="260"/>
      <c r="M213" s="261"/>
      <c r="N213" s="262"/>
      <c r="O213" s="262"/>
      <c r="P213" s="262"/>
      <c r="Q213" s="262"/>
      <c r="R213" s="262"/>
      <c r="S213" s="262"/>
      <c r="T213" s="26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4" t="s">
        <v>243</v>
      </c>
      <c r="AU213" s="264" t="s">
        <v>85</v>
      </c>
      <c r="AV213" s="14" t="s">
        <v>85</v>
      </c>
      <c r="AW213" s="14" t="s">
        <v>32</v>
      </c>
      <c r="AX213" s="14" t="s">
        <v>76</v>
      </c>
      <c r="AY213" s="264" t="s">
        <v>203</v>
      </c>
    </row>
    <row r="214" s="14" customFormat="1">
      <c r="A214" s="14"/>
      <c r="B214" s="254"/>
      <c r="C214" s="255"/>
      <c r="D214" s="245" t="s">
        <v>243</v>
      </c>
      <c r="E214" s="256" t="s">
        <v>1</v>
      </c>
      <c r="F214" s="257" t="s">
        <v>355</v>
      </c>
      <c r="G214" s="255"/>
      <c r="H214" s="258">
        <v>7.75</v>
      </c>
      <c r="I214" s="259"/>
      <c r="J214" s="255"/>
      <c r="K214" s="255"/>
      <c r="L214" s="260"/>
      <c r="M214" s="261"/>
      <c r="N214" s="262"/>
      <c r="O214" s="262"/>
      <c r="P214" s="262"/>
      <c r="Q214" s="262"/>
      <c r="R214" s="262"/>
      <c r="S214" s="262"/>
      <c r="T214" s="26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4" t="s">
        <v>243</v>
      </c>
      <c r="AU214" s="264" t="s">
        <v>85</v>
      </c>
      <c r="AV214" s="14" t="s">
        <v>85</v>
      </c>
      <c r="AW214" s="14" t="s">
        <v>32</v>
      </c>
      <c r="AX214" s="14" t="s">
        <v>76</v>
      </c>
      <c r="AY214" s="264" t="s">
        <v>203</v>
      </c>
    </row>
    <row r="215" s="14" customFormat="1">
      <c r="A215" s="14"/>
      <c r="B215" s="254"/>
      <c r="C215" s="255"/>
      <c r="D215" s="245" t="s">
        <v>243</v>
      </c>
      <c r="E215" s="256" t="s">
        <v>1</v>
      </c>
      <c r="F215" s="257" t="s">
        <v>356</v>
      </c>
      <c r="G215" s="255"/>
      <c r="H215" s="258">
        <v>0.25</v>
      </c>
      <c r="I215" s="259"/>
      <c r="J215" s="255"/>
      <c r="K215" s="255"/>
      <c r="L215" s="260"/>
      <c r="M215" s="261"/>
      <c r="N215" s="262"/>
      <c r="O215" s="262"/>
      <c r="P215" s="262"/>
      <c r="Q215" s="262"/>
      <c r="R215" s="262"/>
      <c r="S215" s="262"/>
      <c r="T215" s="26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4" t="s">
        <v>243</v>
      </c>
      <c r="AU215" s="264" t="s">
        <v>85</v>
      </c>
      <c r="AV215" s="14" t="s">
        <v>85</v>
      </c>
      <c r="AW215" s="14" t="s">
        <v>32</v>
      </c>
      <c r="AX215" s="14" t="s">
        <v>76</v>
      </c>
      <c r="AY215" s="264" t="s">
        <v>203</v>
      </c>
    </row>
    <row r="216" s="15" customFormat="1">
      <c r="A216" s="15"/>
      <c r="B216" s="265"/>
      <c r="C216" s="266"/>
      <c r="D216" s="245" t="s">
        <v>243</v>
      </c>
      <c r="E216" s="267" t="s">
        <v>1</v>
      </c>
      <c r="F216" s="268" t="s">
        <v>247</v>
      </c>
      <c r="G216" s="266"/>
      <c r="H216" s="269">
        <v>48.863</v>
      </c>
      <c r="I216" s="270"/>
      <c r="J216" s="266"/>
      <c r="K216" s="266"/>
      <c r="L216" s="271"/>
      <c r="M216" s="272"/>
      <c r="N216" s="273"/>
      <c r="O216" s="273"/>
      <c r="P216" s="273"/>
      <c r="Q216" s="273"/>
      <c r="R216" s="273"/>
      <c r="S216" s="273"/>
      <c r="T216" s="274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75" t="s">
        <v>243</v>
      </c>
      <c r="AU216" s="275" t="s">
        <v>85</v>
      </c>
      <c r="AV216" s="15" t="s">
        <v>209</v>
      </c>
      <c r="AW216" s="15" t="s">
        <v>32</v>
      </c>
      <c r="AX216" s="15" t="s">
        <v>83</v>
      </c>
      <c r="AY216" s="275" t="s">
        <v>203</v>
      </c>
    </row>
    <row r="217" s="2" customFormat="1" ht="24.15" customHeight="1">
      <c r="A217" s="39"/>
      <c r="B217" s="40"/>
      <c r="C217" s="229" t="s">
        <v>210</v>
      </c>
      <c r="D217" s="229" t="s">
        <v>205</v>
      </c>
      <c r="E217" s="230" t="s">
        <v>357</v>
      </c>
      <c r="F217" s="231" t="s">
        <v>358</v>
      </c>
      <c r="G217" s="232" t="s">
        <v>208</v>
      </c>
      <c r="H217" s="233">
        <v>48.863</v>
      </c>
      <c r="I217" s="234"/>
      <c r="J217" s="235">
        <f>ROUND(I217*H217,2)</f>
        <v>0</v>
      </c>
      <c r="K217" s="236"/>
      <c r="L217" s="45"/>
      <c r="M217" s="237" t="s">
        <v>1</v>
      </c>
      <c r="N217" s="238" t="s">
        <v>41</v>
      </c>
      <c r="O217" s="92"/>
      <c r="P217" s="239">
        <f>O217*H217</f>
        <v>0</v>
      </c>
      <c r="Q217" s="239">
        <v>0</v>
      </c>
      <c r="R217" s="239">
        <f>Q217*H217</f>
        <v>0</v>
      </c>
      <c r="S217" s="239">
        <v>0</v>
      </c>
      <c r="T217" s="24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1" t="s">
        <v>209</v>
      </c>
      <c r="AT217" s="241" t="s">
        <v>205</v>
      </c>
      <c r="AU217" s="241" t="s">
        <v>85</v>
      </c>
      <c r="AY217" s="18" t="s">
        <v>203</v>
      </c>
      <c r="BE217" s="242">
        <f>IF(N217="základní",J217,0)</f>
        <v>0</v>
      </c>
      <c r="BF217" s="242">
        <f>IF(N217="snížená",J217,0)</f>
        <v>0</v>
      </c>
      <c r="BG217" s="242">
        <f>IF(N217="zákl. přenesená",J217,0)</f>
        <v>0</v>
      </c>
      <c r="BH217" s="242">
        <f>IF(N217="sníž. přenesená",J217,0)</f>
        <v>0</v>
      </c>
      <c r="BI217" s="242">
        <f>IF(N217="nulová",J217,0)</f>
        <v>0</v>
      </c>
      <c r="BJ217" s="18" t="s">
        <v>83</v>
      </c>
      <c r="BK217" s="242">
        <f>ROUND(I217*H217,2)</f>
        <v>0</v>
      </c>
      <c r="BL217" s="18" t="s">
        <v>209</v>
      </c>
      <c r="BM217" s="241" t="s">
        <v>359</v>
      </c>
    </row>
    <row r="218" s="2" customFormat="1" ht="24.15" customHeight="1">
      <c r="A218" s="39"/>
      <c r="B218" s="40"/>
      <c r="C218" s="229" t="s">
        <v>360</v>
      </c>
      <c r="D218" s="229" t="s">
        <v>205</v>
      </c>
      <c r="E218" s="230" t="s">
        <v>361</v>
      </c>
      <c r="F218" s="231" t="s">
        <v>362</v>
      </c>
      <c r="G218" s="232" t="s">
        <v>208</v>
      </c>
      <c r="H218" s="233">
        <v>46.673000000000002</v>
      </c>
      <c r="I218" s="234"/>
      <c r="J218" s="235">
        <f>ROUND(I218*H218,2)</f>
        <v>0</v>
      </c>
      <c r="K218" s="236"/>
      <c r="L218" s="45"/>
      <c r="M218" s="237" t="s">
        <v>1</v>
      </c>
      <c r="N218" s="238" t="s">
        <v>41</v>
      </c>
      <c r="O218" s="92"/>
      <c r="P218" s="239">
        <f>O218*H218</f>
        <v>0</v>
      </c>
      <c r="Q218" s="239">
        <v>0</v>
      </c>
      <c r="R218" s="239">
        <f>Q218*H218</f>
        <v>0</v>
      </c>
      <c r="S218" s="239">
        <v>0</v>
      </c>
      <c r="T218" s="240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1" t="s">
        <v>209</v>
      </c>
      <c r="AT218" s="241" t="s">
        <v>205</v>
      </c>
      <c r="AU218" s="241" t="s">
        <v>85</v>
      </c>
      <c r="AY218" s="18" t="s">
        <v>203</v>
      </c>
      <c r="BE218" s="242">
        <f>IF(N218="základní",J218,0)</f>
        <v>0</v>
      </c>
      <c r="BF218" s="242">
        <f>IF(N218="snížená",J218,0)</f>
        <v>0</v>
      </c>
      <c r="BG218" s="242">
        <f>IF(N218="zákl. přenesená",J218,0)</f>
        <v>0</v>
      </c>
      <c r="BH218" s="242">
        <f>IF(N218="sníž. přenesená",J218,0)</f>
        <v>0</v>
      </c>
      <c r="BI218" s="242">
        <f>IF(N218="nulová",J218,0)</f>
        <v>0</v>
      </c>
      <c r="BJ218" s="18" t="s">
        <v>83</v>
      </c>
      <c r="BK218" s="242">
        <f>ROUND(I218*H218,2)</f>
        <v>0</v>
      </c>
      <c r="BL218" s="18" t="s">
        <v>209</v>
      </c>
      <c r="BM218" s="241" t="s">
        <v>363</v>
      </c>
    </row>
    <row r="219" s="14" customFormat="1">
      <c r="A219" s="14"/>
      <c r="B219" s="254"/>
      <c r="C219" s="255"/>
      <c r="D219" s="245" t="s">
        <v>243</v>
      </c>
      <c r="E219" s="256" t="s">
        <v>1</v>
      </c>
      <c r="F219" s="257" t="s">
        <v>347</v>
      </c>
      <c r="G219" s="255"/>
      <c r="H219" s="258">
        <v>18.16</v>
      </c>
      <c r="I219" s="259"/>
      <c r="J219" s="255"/>
      <c r="K219" s="255"/>
      <c r="L219" s="260"/>
      <c r="M219" s="261"/>
      <c r="N219" s="262"/>
      <c r="O219" s="262"/>
      <c r="P219" s="262"/>
      <c r="Q219" s="262"/>
      <c r="R219" s="262"/>
      <c r="S219" s="262"/>
      <c r="T219" s="263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4" t="s">
        <v>243</v>
      </c>
      <c r="AU219" s="264" t="s">
        <v>85</v>
      </c>
      <c r="AV219" s="14" t="s">
        <v>85</v>
      </c>
      <c r="AW219" s="14" t="s">
        <v>32</v>
      </c>
      <c r="AX219" s="14" t="s">
        <v>76</v>
      </c>
      <c r="AY219" s="264" t="s">
        <v>203</v>
      </c>
    </row>
    <row r="220" s="14" customFormat="1">
      <c r="A220" s="14"/>
      <c r="B220" s="254"/>
      <c r="C220" s="255"/>
      <c r="D220" s="245" t="s">
        <v>243</v>
      </c>
      <c r="E220" s="256" t="s">
        <v>1</v>
      </c>
      <c r="F220" s="257" t="s">
        <v>348</v>
      </c>
      <c r="G220" s="255"/>
      <c r="H220" s="258">
        <v>0.91500000000000004</v>
      </c>
      <c r="I220" s="259"/>
      <c r="J220" s="255"/>
      <c r="K220" s="255"/>
      <c r="L220" s="260"/>
      <c r="M220" s="261"/>
      <c r="N220" s="262"/>
      <c r="O220" s="262"/>
      <c r="P220" s="262"/>
      <c r="Q220" s="262"/>
      <c r="R220" s="262"/>
      <c r="S220" s="262"/>
      <c r="T220" s="263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4" t="s">
        <v>243</v>
      </c>
      <c r="AU220" s="264" t="s">
        <v>85</v>
      </c>
      <c r="AV220" s="14" t="s">
        <v>85</v>
      </c>
      <c r="AW220" s="14" t="s">
        <v>32</v>
      </c>
      <c r="AX220" s="14" t="s">
        <v>76</v>
      </c>
      <c r="AY220" s="264" t="s">
        <v>203</v>
      </c>
    </row>
    <row r="221" s="14" customFormat="1">
      <c r="A221" s="14"/>
      <c r="B221" s="254"/>
      <c r="C221" s="255"/>
      <c r="D221" s="245" t="s">
        <v>243</v>
      </c>
      <c r="E221" s="256" t="s">
        <v>1</v>
      </c>
      <c r="F221" s="257" t="s">
        <v>349</v>
      </c>
      <c r="G221" s="255"/>
      <c r="H221" s="258">
        <v>2.4849999999999999</v>
      </c>
      <c r="I221" s="259"/>
      <c r="J221" s="255"/>
      <c r="K221" s="255"/>
      <c r="L221" s="260"/>
      <c r="M221" s="261"/>
      <c r="N221" s="262"/>
      <c r="O221" s="262"/>
      <c r="P221" s="262"/>
      <c r="Q221" s="262"/>
      <c r="R221" s="262"/>
      <c r="S221" s="262"/>
      <c r="T221" s="26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4" t="s">
        <v>243</v>
      </c>
      <c r="AU221" s="264" t="s">
        <v>85</v>
      </c>
      <c r="AV221" s="14" t="s">
        <v>85</v>
      </c>
      <c r="AW221" s="14" t="s">
        <v>32</v>
      </c>
      <c r="AX221" s="14" t="s">
        <v>76</v>
      </c>
      <c r="AY221" s="264" t="s">
        <v>203</v>
      </c>
    </row>
    <row r="222" s="14" customFormat="1">
      <c r="A222" s="14"/>
      <c r="B222" s="254"/>
      <c r="C222" s="255"/>
      <c r="D222" s="245" t="s">
        <v>243</v>
      </c>
      <c r="E222" s="256" t="s">
        <v>1</v>
      </c>
      <c r="F222" s="257" t="s">
        <v>350</v>
      </c>
      <c r="G222" s="255"/>
      <c r="H222" s="258">
        <v>3.3100000000000001</v>
      </c>
      <c r="I222" s="259"/>
      <c r="J222" s="255"/>
      <c r="K222" s="255"/>
      <c r="L222" s="260"/>
      <c r="M222" s="261"/>
      <c r="N222" s="262"/>
      <c r="O222" s="262"/>
      <c r="P222" s="262"/>
      <c r="Q222" s="262"/>
      <c r="R222" s="262"/>
      <c r="S222" s="262"/>
      <c r="T222" s="26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4" t="s">
        <v>243</v>
      </c>
      <c r="AU222" s="264" t="s">
        <v>85</v>
      </c>
      <c r="AV222" s="14" t="s">
        <v>85</v>
      </c>
      <c r="AW222" s="14" t="s">
        <v>32</v>
      </c>
      <c r="AX222" s="14" t="s">
        <v>76</v>
      </c>
      <c r="AY222" s="264" t="s">
        <v>203</v>
      </c>
    </row>
    <row r="223" s="14" customFormat="1">
      <c r="A223" s="14"/>
      <c r="B223" s="254"/>
      <c r="C223" s="255"/>
      <c r="D223" s="245" t="s">
        <v>243</v>
      </c>
      <c r="E223" s="256" t="s">
        <v>1</v>
      </c>
      <c r="F223" s="257" t="s">
        <v>351</v>
      </c>
      <c r="G223" s="255"/>
      <c r="H223" s="258">
        <v>4.3179999999999996</v>
      </c>
      <c r="I223" s="259"/>
      <c r="J223" s="255"/>
      <c r="K223" s="255"/>
      <c r="L223" s="260"/>
      <c r="M223" s="261"/>
      <c r="N223" s="262"/>
      <c r="O223" s="262"/>
      <c r="P223" s="262"/>
      <c r="Q223" s="262"/>
      <c r="R223" s="262"/>
      <c r="S223" s="262"/>
      <c r="T223" s="263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4" t="s">
        <v>243</v>
      </c>
      <c r="AU223" s="264" t="s">
        <v>85</v>
      </c>
      <c r="AV223" s="14" t="s">
        <v>85</v>
      </c>
      <c r="AW223" s="14" t="s">
        <v>32</v>
      </c>
      <c r="AX223" s="14" t="s">
        <v>76</v>
      </c>
      <c r="AY223" s="264" t="s">
        <v>203</v>
      </c>
    </row>
    <row r="224" s="14" customFormat="1">
      <c r="A224" s="14"/>
      <c r="B224" s="254"/>
      <c r="C224" s="255"/>
      <c r="D224" s="245" t="s">
        <v>243</v>
      </c>
      <c r="E224" s="256" t="s">
        <v>1</v>
      </c>
      <c r="F224" s="257" t="s">
        <v>364</v>
      </c>
      <c r="G224" s="255"/>
      <c r="H224" s="258">
        <v>1.01</v>
      </c>
      <c r="I224" s="259"/>
      <c r="J224" s="255"/>
      <c r="K224" s="255"/>
      <c r="L224" s="260"/>
      <c r="M224" s="261"/>
      <c r="N224" s="262"/>
      <c r="O224" s="262"/>
      <c r="P224" s="262"/>
      <c r="Q224" s="262"/>
      <c r="R224" s="262"/>
      <c r="S224" s="262"/>
      <c r="T224" s="263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4" t="s">
        <v>243</v>
      </c>
      <c r="AU224" s="264" t="s">
        <v>85</v>
      </c>
      <c r="AV224" s="14" t="s">
        <v>85</v>
      </c>
      <c r="AW224" s="14" t="s">
        <v>32</v>
      </c>
      <c r="AX224" s="14" t="s">
        <v>76</v>
      </c>
      <c r="AY224" s="264" t="s">
        <v>203</v>
      </c>
    </row>
    <row r="225" s="14" customFormat="1">
      <c r="A225" s="14"/>
      <c r="B225" s="254"/>
      <c r="C225" s="255"/>
      <c r="D225" s="245" t="s">
        <v>243</v>
      </c>
      <c r="E225" s="256" t="s">
        <v>1</v>
      </c>
      <c r="F225" s="257" t="s">
        <v>353</v>
      </c>
      <c r="G225" s="255"/>
      <c r="H225" s="258">
        <v>2.3900000000000001</v>
      </c>
      <c r="I225" s="259"/>
      <c r="J225" s="255"/>
      <c r="K225" s="255"/>
      <c r="L225" s="260"/>
      <c r="M225" s="261"/>
      <c r="N225" s="262"/>
      <c r="O225" s="262"/>
      <c r="P225" s="262"/>
      <c r="Q225" s="262"/>
      <c r="R225" s="262"/>
      <c r="S225" s="262"/>
      <c r="T225" s="26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4" t="s">
        <v>243</v>
      </c>
      <c r="AU225" s="264" t="s">
        <v>85</v>
      </c>
      <c r="AV225" s="14" t="s">
        <v>85</v>
      </c>
      <c r="AW225" s="14" t="s">
        <v>32</v>
      </c>
      <c r="AX225" s="14" t="s">
        <v>76</v>
      </c>
      <c r="AY225" s="264" t="s">
        <v>203</v>
      </c>
    </row>
    <row r="226" s="14" customFormat="1">
      <c r="A226" s="14"/>
      <c r="B226" s="254"/>
      <c r="C226" s="255"/>
      <c r="D226" s="245" t="s">
        <v>243</v>
      </c>
      <c r="E226" s="256" t="s">
        <v>1</v>
      </c>
      <c r="F226" s="257" t="s">
        <v>354</v>
      </c>
      <c r="G226" s="255"/>
      <c r="H226" s="258">
        <v>6.085</v>
      </c>
      <c r="I226" s="259"/>
      <c r="J226" s="255"/>
      <c r="K226" s="255"/>
      <c r="L226" s="260"/>
      <c r="M226" s="261"/>
      <c r="N226" s="262"/>
      <c r="O226" s="262"/>
      <c r="P226" s="262"/>
      <c r="Q226" s="262"/>
      <c r="R226" s="262"/>
      <c r="S226" s="262"/>
      <c r="T226" s="263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4" t="s">
        <v>243</v>
      </c>
      <c r="AU226" s="264" t="s">
        <v>85</v>
      </c>
      <c r="AV226" s="14" t="s">
        <v>85</v>
      </c>
      <c r="AW226" s="14" t="s">
        <v>32</v>
      </c>
      <c r="AX226" s="14" t="s">
        <v>76</v>
      </c>
      <c r="AY226" s="264" t="s">
        <v>203</v>
      </c>
    </row>
    <row r="227" s="14" customFormat="1">
      <c r="A227" s="14"/>
      <c r="B227" s="254"/>
      <c r="C227" s="255"/>
      <c r="D227" s="245" t="s">
        <v>243</v>
      </c>
      <c r="E227" s="256" t="s">
        <v>1</v>
      </c>
      <c r="F227" s="257" t="s">
        <v>355</v>
      </c>
      <c r="G227" s="255"/>
      <c r="H227" s="258">
        <v>7.75</v>
      </c>
      <c r="I227" s="259"/>
      <c r="J227" s="255"/>
      <c r="K227" s="255"/>
      <c r="L227" s="260"/>
      <c r="M227" s="261"/>
      <c r="N227" s="262"/>
      <c r="O227" s="262"/>
      <c r="P227" s="262"/>
      <c r="Q227" s="262"/>
      <c r="R227" s="262"/>
      <c r="S227" s="262"/>
      <c r="T227" s="263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4" t="s">
        <v>243</v>
      </c>
      <c r="AU227" s="264" t="s">
        <v>85</v>
      </c>
      <c r="AV227" s="14" t="s">
        <v>85</v>
      </c>
      <c r="AW227" s="14" t="s">
        <v>32</v>
      </c>
      <c r="AX227" s="14" t="s">
        <v>76</v>
      </c>
      <c r="AY227" s="264" t="s">
        <v>203</v>
      </c>
    </row>
    <row r="228" s="14" customFormat="1">
      <c r="A228" s="14"/>
      <c r="B228" s="254"/>
      <c r="C228" s="255"/>
      <c r="D228" s="245" t="s">
        <v>243</v>
      </c>
      <c r="E228" s="256" t="s">
        <v>1</v>
      </c>
      <c r="F228" s="257" t="s">
        <v>356</v>
      </c>
      <c r="G228" s="255"/>
      <c r="H228" s="258">
        <v>0.25</v>
      </c>
      <c r="I228" s="259"/>
      <c r="J228" s="255"/>
      <c r="K228" s="255"/>
      <c r="L228" s="260"/>
      <c r="M228" s="261"/>
      <c r="N228" s="262"/>
      <c r="O228" s="262"/>
      <c r="P228" s="262"/>
      <c r="Q228" s="262"/>
      <c r="R228" s="262"/>
      <c r="S228" s="262"/>
      <c r="T228" s="26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4" t="s">
        <v>243</v>
      </c>
      <c r="AU228" s="264" t="s">
        <v>85</v>
      </c>
      <c r="AV228" s="14" t="s">
        <v>85</v>
      </c>
      <c r="AW228" s="14" t="s">
        <v>32</v>
      </c>
      <c r="AX228" s="14" t="s">
        <v>76</v>
      </c>
      <c r="AY228" s="264" t="s">
        <v>203</v>
      </c>
    </row>
    <row r="229" s="15" customFormat="1">
      <c r="A229" s="15"/>
      <c r="B229" s="265"/>
      <c r="C229" s="266"/>
      <c r="D229" s="245" t="s">
        <v>243</v>
      </c>
      <c r="E229" s="267" t="s">
        <v>1</v>
      </c>
      <c r="F229" s="268" t="s">
        <v>247</v>
      </c>
      <c r="G229" s="266"/>
      <c r="H229" s="269">
        <v>46.673000000000002</v>
      </c>
      <c r="I229" s="270"/>
      <c r="J229" s="266"/>
      <c r="K229" s="266"/>
      <c r="L229" s="271"/>
      <c r="M229" s="272"/>
      <c r="N229" s="273"/>
      <c r="O229" s="273"/>
      <c r="P229" s="273"/>
      <c r="Q229" s="273"/>
      <c r="R229" s="273"/>
      <c r="S229" s="273"/>
      <c r="T229" s="274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75" t="s">
        <v>243</v>
      </c>
      <c r="AU229" s="275" t="s">
        <v>85</v>
      </c>
      <c r="AV229" s="15" t="s">
        <v>209</v>
      </c>
      <c r="AW229" s="15" t="s">
        <v>32</v>
      </c>
      <c r="AX229" s="15" t="s">
        <v>83</v>
      </c>
      <c r="AY229" s="275" t="s">
        <v>203</v>
      </c>
    </row>
    <row r="230" s="2" customFormat="1" ht="24.15" customHeight="1">
      <c r="A230" s="39"/>
      <c r="B230" s="40"/>
      <c r="C230" s="229" t="s">
        <v>214</v>
      </c>
      <c r="D230" s="229" t="s">
        <v>205</v>
      </c>
      <c r="E230" s="230" t="s">
        <v>365</v>
      </c>
      <c r="F230" s="231" t="s">
        <v>366</v>
      </c>
      <c r="G230" s="232" t="s">
        <v>208</v>
      </c>
      <c r="H230" s="233">
        <v>136.91200000000001</v>
      </c>
      <c r="I230" s="234"/>
      <c r="J230" s="235">
        <f>ROUND(I230*H230,2)</f>
        <v>0</v>
      </c>
      <c r="K230" s="236"/>
      <c r="L230" s="45"/>
      <c r="M230" s="237" t="s">
        <v>1</v>
      </c>
      <c r="N230" s="238" t="s">
        <v>41</v>
      </c>
      <c r="O230" s="92"/>
      <c r="P230" s="239">
        <f>O230*H230</f>
        <v>0</v>
      </c>
      <c r="Q230" s="239">
        <v>2.0600000000000001</v>
      </c>
      <c r="R230" s="239">
        <f>Q230*H230</f>
        <v>282.03872000000001</v>
      </c>
      <c r="S230" s="239">
        <v>0</v>
      </c>
      <c r="T230" s="240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1" t="s">
        <v>209</v>
      </c>
      <c r="AT230" s="241" t="s">
        <v>205</v>
      </c>
      <c r="AU230" s="241" t="s">
        <v>85</v>
      </c>
      <c r="AY230" s="18" t="s">
        <v>203</v>
      </c>
      <c r="BE230" s="242">
        <f>IF(N230="základní",J230,0)</f>
        <v>0</v>
      </c>
      <c r="BF230" s="242">
        <f>IF(N230="snížená",J230,0)</f>
        <v>0</v>
      </c>
      <c r="BG230" s="242">
        <f>IF(N230="zákl. přenesená",J230,0)</f>
        <v>0</v>
      </c>
      <c r="BH230" s="242">
        <f>IF(N230="sníž. přenesená",J230,0)</f>
        <v>0</v>
      </c>
      <c r="BI230" s="242">
        <f>IF(N230="nulová",J230,0)</f>
        <v>0</v>
      </c>
      <c r="BJ230" s="18" t="s">
        <v>83</v>
      </c>
      <c r="BK230" s="242">
        <f>ROUND(I230*H230,2)</f>
        <v>0</v>
      </c>
      <c r="BL230" s="18" t="s">
        <v>209</v>
      </c>
      <c r="BM230" s="241" t="s">
        <v>367</v>
      </c>
    </row>
    <row r="231" s="14" customFormat="1">
      <c r="A231" s="14"/>
      <c r="B231" s="254"/>
      <c r="C231" s="255"/>
      <c r="D231" s="245" t="s">
        <v>243</v>
      </c>
      <c r="E231" s="256" t="s">
        <v>1</v>
      </c>
      <c r="F231" s="257" t="s">
        <v>347</v>
      </c>
      <c r="G231" s="255"/>
      <c r="H231" s="258">
        <v>18.16</v>
      </c>
      <c r="I231" s="259"/>
      <c r="J231" s="255"/>
      <c r="K231" s="255"/>
      <c r="L231" s="260"/>
      <c r="M231" s="261"/>
      <c r="N231" s="262"/>
      <c r="O231" s="262"/>
      <c r="P231" s="262"/>
      <c r="Q231" s="262"/>
      <c r="R231" s="262"/>
      <c r="S231" s="262"/>
      <c r="T231" s="26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4" t="s">
        <v>243</v>
      </c>
      <c r="AU231" s="264" t="s">
        <v>85</v>
      </c>
      <c r="AV231" s="14" t="s">
        <v>85</v>
      </c>
      <c r="AW231" s="14" t="s">
        <v>32</v>
      </c>
      <c r="AX231" s="14" t="s">
        <v>76</v>
      </c>
      <c r="AY231" s="264" t="s">
        <v>203</v>
      </c>
    </row>
    <row r="232" s="14" customFormat="1">
      <c r="A232" s="14"/>
      <c r="B232" s="254"/>
      <c r="C232" s="255"/>
      <c r="D232" s="245" t="s">
        <v>243</v>
      </c>
      <c r="E232" s="256" t="s">
        <v>1</v>
      </c>
      <c r="F232" s="257" t="s">
        <v>368</v>
      </c>
      <c r="G232" s="255"/>
      <c r="H232" s="258">
        <v>6.3719999999999999</v>
      </c>
      <c r="I232" s="259"/>
      <c r="J232" s="255"/>
      <c r="K232" s="255"/>
      <c r="L232" s="260"/>
      <c r="M232" s="261"/>
      <c r="N232" s="262"/>
      <c r="O232" s="262"/>
      <c r="P232" s="262"/>
      <c r="Q232" s="262"/>
      <c r="R232" s="262"/>
      <c r="S232" s="262"/>
      <c r="T232" s="263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4" t="s">
        <v>243</v>
      </c>
      <c r="AU232" s="264" t="s">
        <v>85</v>
      </c>
      <c r="AV232" s="14" t="s">
        <v>85</v>
      </c>
      <c r="AW232" s="14" t="s">
        <v>32</v>
      </c>
      <c r="AX232" s="14" t="s">
        <v>76</v>
      </c>
      <c r="AY232" s="264" t="s">
        <v>203</v>
      </c>
    </row>
    <row r="233" s="14" customFormat="1">
      <c r="A233" s="14"/>
      <c r="B233" s="254"/>
      <c r="C233" s="255"/>
      <c r="D233" s="245" t="s">
        <v>243</v>
      </c>
      <c r="E233" s="256" t="s">
        <v>1</v>
      </c>
      <c r="F233" s="257" t="s">
        <v>369</v>
      </c>
      <c r="G233" s="255"/>
      <c r="H233" s="258">
        <v>1.5560000000000001</v>
      </c>
      <c r="I233" s="259"/>
      <c r="J233" s="255"/>
      <c r="K233" s="255"/>
      <c r="L233" s="260"/>
      <c r="M233" s="261"/>
      <c r="N233" s="262"/>
      <c r="O233" s="262"/>
      <c r="P233" s="262"/>
      <c r="Q233" s="262"/>
      <c r="R233" s="262"/>
      <c r="S233" s="262"/>
      <c r="T233" s="263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4" t="s">
        <v>243</v>
      </c>
      <c r="AU233" s="264" t="s">
        <v>85</v>
      </c>
      <c r="AV233" s="14" t="s">
        <v>85</v>
      </c>
      <c r="AW233" s="14" t="s">
        <v>32</v>
      </c>
      <c r="AX233" s="14" t="s">
        <v>76</v>
      </c>
      <c r="AY233" s="264" t="s">
        <v>203</v>
      </c>
    </row>
    <row r="234" s="14" customFormat="1">
      <c r="A234" s="14"/>
      <c r="B234" s="254"/>
      <c r="C234" s="255"/>
      <c r="D234" s="245" t="s">
        <v>243</v>
      </c>
      <c r="E234" s="256" t="s">
        <v>1</v>
      </c>
      <c r="F234" s="257" t="s">
        <v>370</v>
      </c>
      <c r="G234" s="255"/>
      <c r="H234" s="258">
        <v>3.976</v>
      </c>
      <c r="I234" s="259"/>
      <c r="J234" s="255"/>
      <c r="K234" s="255"/>
      <c r="L234" s="260"/>
      <c r="M234" s="261"/>
      <c r="N234" s="262"/>
      <c r="O234" s="262"/>
      <c r="P234" s="262"/>
      <c r="Q234" s="262"/>
      <c r="R234" s="262"/>
      <c r="S234" s="262"/>
      <c r="T234" s="26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4" t="s">
        <v>243</v>
      </c>
      <c r="AU234" s="264" t="s">
        <v>85</v>
      </c>
      <c r="AV234" s="14" t="s">
        <v>85</v>
      </c>
      <c r="AW234" s="14" t="s">
        <v>32</v>
      </c>
      <c r="AX234" s="14" t="s">
        <v>76</v>
      </c>
      <c r="AY234" s="264" t="s">
        <v>203</v>
      </c>
    </row>
    <row r="235" s="14" customFormat="1">
      <c r="A235" s="14"/>
      <c r="B235" s="254"/>
      <c r="C235" s="255"/>
      <c r="D235" s="245" t="s">
        <v>243</v>
      </c>
      <c r="E235" s="256" t="s">
        <v>1</v>
      </c>
      <c r="F235" s="257" t="s">
        <v>371</v>
      </c>
      <c r="G235" s="255"/>
      <c r="H235" s="258">
        <v>85.727999999999994</v>
      </c>
      <c r="I235" s="259"/>
      <c r="J235" s="255"/>
      <c r="K235" s="255"/>
      <c r="L235" s="260"/>
      <c r="M235" s="261"/>
      <c r="N235" s="262"/>
      <c r="O235" s="262"/>
      <c r="P235" s="262"/>
      <c r="Q235" s="262"/>
      <c r="R235" s="262"/>
      <c r="S235" s="262"/>
      <c r="T235" s="263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4" t="s">
        <v>243</v>
      </c>
      <c r="AU235" s="264" t="s">
        <v>85</v>
      </c>
      <c r="AV235" s="14" t="s">
        <v>85</v>
      </c>
      <c r="AW235" s="14" t="s">
        <v>32</v>
      </c>
      <c r="AX235" s="14" t="s">
        <v>76</v>
      </c>
      <c r="AY235" s="264" t="s">
        <v>203</v>
      </c>
    </row>
    <row r="236" s="14" customFormat="1">
      <c r="A236" s="14"/>
      <c r="B236" s="254"/>
      <c r="C236" s="255"/>
      <c r="D236" s="245" t="s">
        <v>243</v>
      </c>
      <c r="E236" s="256" t="s">
        <v>1</v>
      </c>
      <c r="F236" s="257" t="s">
        <v>372</v>
      </c>
      <c r="G236" s="255"/>
      <c r="H236" s="258">
        <v>10.810000000000001</v>
      </c>
      <c r="I236" s="259"/>
      <c r="J236" s="255"/>
      <c r="K236" s="255"/>
      <c r="L236" s="260"/>
      <c r="M236" s="261"/>
      <c r="N236" s="262"/>
      <c r="O236" s="262"/>
      <c r="P236" s="262"/>
      <c r="Q236" s="262"/>
      <c r="R236" s="262"/>
      <c r="S236" s="262"/>
      <c r="T236" s="263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4" t="s">
        <v>243</v>
      </c>
      <c r="AU236" s="264" t="s">
        <v>85</v>
      </c>
      <c r="AV236" s="14" t="s">
        <v>85</v>
      </c>
      <c r="AW236" s="14" t="s">
        <v>32</v>
      </c>
      <c r="AX236" s="14" t="s">
        <v>76</v>
      </c>
      <c r="AY236" s="264" t="s">
        <v>203</v>
      </c>
    </row>
    <row r="237" s="14" customFormat="1">
      <c r="A237" s="14"/>
      <c r="B237" s="254"/>
      <c r="C237" s="255"/>
      <c r="D237" s="245" t="s">
        <v>243</v>
      </c>
      <c r="E237" s="256" t="s">
        <v>1</v>
      </c>
      <c r="F237" s="257" t="s">
        <v>364</v>
      </c>
      <c r="G237" s="255"/>
      <c r="H237" s="258">
        <v>1.01</v>
      </c>
      <c r="I237" s="259"/>
      <c r="J237" s="255"/>
      <c r="K237" s="255"/>
      <c r="L237" s="260"/>
      <c r="M237" s="261"/>
      <c r="N237" s="262"/>
      <c r="O237" s="262"/>
      <c r="P237" s="262"/>
      <c r="Q237" s="262"/>
      <c r="R237" s="262"/>
      <c r="S237" s="262"/>
      <c r="T237" s="263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4" t="s">
        <v>243</v>
      </c>
      <c r="AU237" s="264" t="s">
        <v>85</v>
      </c>
      <c r="AV237" s="14" t="s">
        <v>85</v>
      </c>
      <c r="AW237" s="14" t="s">
        <v>32</v>
      </c>
      <c r="AX237" s="14" t="s">
        <v>76</v>
      </c>
      <c r="AY237" s="264" t="s">
        <v>203</v>
      </c>
    </row>
    <row r="238" s="14" customFormat="1">
      <c r="A238" s="14"/>
      <c r="B238" s="254"/>
      <c r="C238" s="255"/>
      <c r="D238" s="245" t="s">
        <v>243</v>
      </c>
      <c r="E238" s="256" t="s">
        <v>1</v>
      </c>
      <c r="F238" s="257" t="s">
        <v>373</v>
      </c>
      <c r="G238" s="255"/>
      <c r="H238" s="258">
        <v>9.3000000000000007</v>
      </c>
      <c r="I238" s="259"/>
      <c r="J238" s="255"/>
      <c r="K238" s="255"/>
      <c r="L238" s="260"/>
      <c r="M238" s="261"/>
      <c r="N238" s="262"/>
      <c r="O238" s="262"/>
      <c r="P238" s="262"/>
      <c r="Q238" s="262"/>
      <c r="R238" s="262"/>
      <c r="S238" s="262"/>
      <c r="T238" s="263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4" t="s">
        <v>243</v>
      </c>
      <c r="AU238" s="264" t="s">
        <v>85</v>
      </c>
      <c r="AV238" s="14" t="s">
        <v>85</v>
      </c>
      <c r="AW238" s="14" t="s">
        <v>32</v>
      </c>
      <c r="AX238" s="14" t="s">
        <v>76</v>
      </c>
      <c r="AY238" s="264" t="s">
        <v>203</v>
      </c>
    </row>
    <row r="239" s="15" customFormat="1">
      <c r="A239" s="15"/>
      <c r="B239" s="265"/>
      <c r="C239" s="266"/>
      <c r="D239" s="245" t="s">
        <v>243</v>
      </c>
      <c r="E239" s="267" t="s">
        <v>1</v>
      </c>
      <c r="F239" s="268" t="s">
        <v>247</v>
      </c>
      <c r="G239" s="266"/>
      <c r="H239" s="269">
        <v>136.91200000000001</v>
      </c>
      <c r="I239" s="270"/>
      <c r="J239" s="266"/>
      <c r="K239" s="266"/>
      <c r="L239" s="271"/>
      <c r="M239" s="272"/>
      <c r="N239" s="273"/>
      <c r="O239" s="273"/>
      <c r="P239" s="273"/>
      <c r="Q239" s="273"/>
      <c r="R239" s="273"/>
      <c r="S239" s="273"/>
      <c r="T239" s="274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75" t="s">
        <v>243</v>
      </c>
      <c r="AU239" s="275" t="s">
        <v>85</v>
      </c>
      <c r="AV239" s="15" t="s">
        <v>209</v>
      </c>
      <c r="AW239" s="15" t="s">
        <v>32</v>
      </c>
      <c r="AX239" s="15" t="s">
        <v>83</v>
      </c>
      <c r="AY239" s="275" t="s">
        <v>203</v>
      </c>
    </row>
    <row r="240" s="2" customFormat="1" ht="24.15" customHeight="1">
      <c r="A240" s="39"/>
      <c r="B240" s="40"/>
      <c r="C240" s="229" t="s">
        <v>374</v>
      </c>
      <c r="D240" s="229" t="s">
        <v>205</v>
      </c>
      <c r="E240" s="230" t="s">
        <v>375</v>
      </c>
      <c r="F240" s="231" t="s">
        <v>376</v>
      </c>
      <c r="G240" s="232" t="s">
        <v>208</v>
      </c>
      <c r="H240" s="233">
        <v>70.596999999999994</v>
      </c>
      <c r="I240" s="234"/>
      <c r="J240" s="235">
        <f>ROUND(I240*H240,2)</f>
        <v>0</v>
      </c>
      <c r="K240" s="236"/>
      <c r="L240" s="45"/>
      <c r="M240" s="237" t="s">
        <v>1</v>
      </c>
      <c r="N240" s="238" t="s">
        <v>41</v>
      </c>
      <c r="O240" s="92"/>
      <c r="P240" s="239">
        <f>O240*H240</f>
        <v>0</v>
      </c>
      <c r="Q240" s="239">
        <v>2.0600000000000001</v>
      </c>
      <c r="R240" s="239">
        <f>Q240*H240</f>
        <v>145.42981999999998</v>
      </c>
      <c r="S240" s="239">
        <v>0</v>
      </c>
      <c r="T240" s="240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41" t="s">
        <v>209</v>
      </c>
      <c r="AT240" s="241" t="s">
        <v>205</v>
      </c>
      <c r="AU240" s="241" t="s">
        <v>85</v>
      </c>
      <c r="AY240" s="18" t="s">
        <v>203</v>
      </c>
      <c r="BE240" s="242">
        <f>IF(N240="základní",J240,0)</f>
        <v>0</v>
      </c>
      <c r="BF240" s="242">
        <f>IF(N240="snížená",J240,0)</f>
        <v>0</v>
      </c>
      <c r="BG240" s="242">
        <f>IF(N240="zákl. přenesená",J240,0)</f>
        <v>0</v>
      </c>
      <c r="BH240" s="242">
        <f>IF(N240="sníž. přenesená",J240,0)</f>
        <v>0</v>
      </c>
      <c r="BI240" s="242">
        <f>IF(N240="nulová",J240,0)</f>
        <v>0</v>
      </c>
      <c r="BJ240" s="18" t="s">
        <v>83</v>
      </c>
      <c r="BK240" s="242">
        <f>ROUND(I240*H240,2)</f>
        <v>0</v>
      </c>
      <c r="BL240" s="18" t="s">
        <v>209</v>
      </c>
      <c r="BM240" s="241" t="s">
        <v>377</v>
      </c>
    </row>
    <row r="241" s="14" customFormat="1">
      <c r="A241" s="14"/>
      <c r="B241" s="254"/>
      <c r="C241" s="255"/>
      <c r="D241" s="245" t="s">
        <v>243</v>
      </c>
      <c r="E241" s="256" t="s">
        <v>1</v>
      </c>
      <c r="F241" s="257" t="s">
        <v>378</v>
      </c>
      <c r="G241" s="255"/>
      <c r="H241" s="258">
        <v>10.923</v>
      </c>
      <c r="I241" s="259"/>
      <c r="J241" s="255"/>
      <c r="K241" s="255"/>
      <c r="L241" s="260"/>
      <c r="M241" s="261"/>
      <c r="N241" s="262"/>
      <c r="O241" s="262"/>
      <c r="P241" s="262"/>
      <c r="Q241" s="262"/>
      <c r="R241" s="262"/>
      <c r="S241" s="262"/>
      <c r="T241" s="263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4" t="s">
        <v>243</v>
      </c>
      <c r="AU241" s="264" t="s">
        <v>85</v>
      </c>
      <c r="AV241" s="14" t="s">
        <v>85</v>
      </c>
      <c r="AW241" s="14" t="s">
        <v>32</v>
      </c>
      <c r="AX241" s="14" t="s">
        <v>76</v>
      </c>
      <c r="AY241" s="264" t="s">
        <v>203</v>
      </c>
    </row>
    <row r="242" s="14" customFormat="1">
      <c r="A242" s="14"/>
      <c r="B242" s="254"/>
      <c r="C242" s="255"/>
      <c r="D242" s="245" t="s">
        <v>243</v>
      </c>
      <c r="E242" s="256" t="s">
        <v>1</v>
      </c>
      <c r="F242" s="257" t="s">
        <v>379</v>
      </c>
      <c r="G242" s="255"/>
      <c r="H242" s="258">
        <v>10.994</v>
      </c>
      <c r="I242" s="259"/>
      <c r="J242" s="255"/>
      <c r="K242" s="255"/>
      <c r="L242" s="260"/>
      <c r="M242" s="261"/>
      <c r="N242" s="262"/>
      <c r="O242" s="262"/>
      <c r="P242" s="262"/>
      <c r="Q242" s="262"/>
      <c r="R242" s="262"/>
      <c r="S242" s="262"/>
      <c r="T242" s="26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4" t="s">
        <v>243</v>
      </c>
      <c r="AU242" s="264" t="s">
        <v>85</v>
      </c>
      <c r="AV242" s="14" t="s">
        <v>85</v>
      </c>
      <c r="AW242" s="14" t="s">
        <v>32</v>
      </c>
      <c r="AX242" s="14" t="s">
        <v>76</v>
      </c>
      <c r="AY242" s="264" t="s">
        <v>203</v>
      </c>
    </row>
    <row r="243" s="14" customFormat="1">
      <c r="A243" s="14"/>
      <c r="B243" s="254"/>
      <c r="C243" s="255"/>
      <c r="D243" s="245" t="s">
        <v>243</v>
      </c>
      <c r="E243" s="256" t="s">
        <v>1</v>
      </c>
      <c r="F243" s="257" t="s">
        <v>380</v>
      </c>
      <c r="G243" s="255"/>
      <c r="H243" s="258">
        <v>48.68</v>
      </c>
      <c r="I243" s="259"/>
      <c r="J243" s="255"/>
      <c r="K243" s="255"/>
      <c r="L243" s="260"/>
      <c r="M243" s="261"/>
      <c r="N243" s="262"/>
      <c r="O243" s="262"/>
      <c r="P243" s="262"/>
      <c r="Q243" s="262"/>
      <c r="R243" s="262"/>
      <c r="S243" s="262"/>
      <c r="T243" s="263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4" t="s">
        <v>243</v>
      </c>
      <c r="AU243" s="264" t="s">
        <v>85</v>
      </c>
      <c r="AV243" s="14" t="s">
        <v>85</v>
      </c>
      <c r="AW243" s="14" t="s">
        <v>32</v>
      </c>
      <c r="AX243" s="14" t="s">
        <v>76</v>
      </c>
      <c r="AY243" s="264" t="s">
        <v>203</v>
      </c>
    </row>
    <row r="244" s="15" customFormat="1">
      <c r="A244" s="15"/>
      <c r="B244" s="265"/>
      <c r="C244" s="266"/>
      <c r="D244" s="245" t="s">
        <v>243</v>
      </c>
      <c r="E244" s="267" t="s">
        <v>1</v>
      </c>
      <c r="F244" s="268" t="s">
        <v>247</v>
      </c>
      <c r="G244" s="266"/>
      <c r="H244" s="269">
        <v>70.596999999999994</v>
      </c>
      <c r="I244" s="270"/>
      <c r="J244" s="266"/>
      <c r="K244" s="266"/>
      <c r="L244" s="271"/>
      <c r="M244" s="272"/>
      <c r="N244" s="273"/>
      <c r="O244" s="273"/>
      <c r="P244" s="273"/>
      <c r="Q244" s="273"/>
      <c r="R244" s="273"/>
      <c r="S244" s="273"/>
      <c r="T244" s="274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75" t="s">
        <v>243</v>
      </c>
      <c r="AU244" s="275" t="s">
        <v>85</v>
      </c>
      <c r="AV244" s="15" t="s">
        <v>209</v>
      </c>
      <c r="AW244" s="15" t="s">
        <v>32</v>
      </c>
      <c r="AX244" s="15" t="s">
        <v>83</v>
      </c>
      <c r="AY244" s="275" t="s">
        <v>203</v>
      </c>
    </row>
    <row r="245" s="2" customFormat="1" ht="16.5" customHeight="1">
      <c r="A245" s="39"/>
      <c r="B245" s="40"/>
      <c r="C245" s="229" t="s">
        <v>381</v>
      </c>
      <c r="D245" s="229" t="s">
        <v>205</v>
      </c>
      <c r="E245" s="230" t="s">
        <v>382</v>
      </c>
      <c r="F245" s="231" t="s">
        <v>383</v>
      </c>
      <c r="G245" s="232" t="s">
        <v>241</v>
      </c>
      <c r="H245" s="233">
        <v>3.6000000000000001</v>
      </c>
      <c r="I245" s="234"/>
      <c r="J245" s="235">
        <f>ROUND(I245*H245,2)</f>
        <v>0</v>
      </c>
      <c r="K245" s="236"/>
      <c r="L245" s="45"/>
      <c r="M245" s="237" t="s">
        <v>1</v>
      </c>
      <c r="N245" s="238" t="s">
        <v>41</v>
      </c>
      <c r="O245" s="92"/>
      <c r="P245" s="239">
        <f>O245*H245</f>
        <v>0</v>
      </c>
      <c r="Q245" s="239">
        <v>1.06277</v>
      </c>
      <c r="R245" s="239">
        <f>Q245*H245</f>
        <v>3.8259720000000002</v>
      </c>
      <c r="S245" s="239">
        <v>0</v>
      </c>
      <c r="T245" s="240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1" t="s">
        <v>209</v>
      </c>
      <c r="AT245" s="241" t="s">
        <v>205</v>
      </c>
      <c r="AU245" s="241" t="s">
        <v>85</v>
      </c>
      <c r="AY245" s="18" t="s">
        <v>203</v>
      </c>
      <c r="BE245" s="242">
        <f>IF(N245="základní",J245,0)</f>
        <v>0</v>
      </c>
      <c r="BF245" s="242">
        <f>IF(N245="snížená",J245,0)</f>
        <v>0</v>
      </c>
      <c r="BG245" s="242">
        <f>IF(N245="zákl. přenesená",J245,0)</f>
        <v>0</v>
      </c>
      <c r="BH245" s="242">
        <f>IF(N245="sníž. přenesená",J245,0)</f>
        <v>0</v>
      </c>
      <c r="BI245" s="242">
        <f>IF(N245="nulová",J245,0)</f>
        <v>0</v>
      </c>
      <c r="BJ245" s="18" t="s">
        <v>83</v>
      </c>
      <c r="BK245" s="242">
        <f>ROUND(I245*H245,2)</f>
        <v>0</v>
      </c>
      <c r="BL245" s="18" t="s">
        <v>209</v>
      </c>
      <c r="BM245" s="241" t="s">
        <v>384</v>
      </c>
    </row>
    <row r="246" s="14" customFormat="1">
      <c r="A246" s="14"/>
      <c r="B246" s="254"/>
      <c r="C246" s="255"/>
      <c r="D246" s="245" t="s">
        <v>243</v>
      </c>
      <c r="E246" s="256" t="s">
        <v>1</v>
      </c>
      <c r="F246" s="257" t="s">
        <v>385</v>
      </c>
      <c r="G246" s="255"/>
      <c r="H246" s="258">
        <v>3.6000000000000001</v>
      </c>
      <c r="I246" s="259"/>
      <c r="J246" s="255"/>
      <c r="K246" s="255"/>
      <c r="L246" s="260"/>
      <c r="M246" s="261"/>
      <c r="N246" s="262"/>
      <c r="O246" s="262"/>
      <c r="P246" s="262"/>
      <c r="Q246" s="262"/>
      <c r="R246" s="262"/>
      <c r="S246" s="262"/>
      <c r="T246" s="26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4" t="s">
        <v>243</v>
      </c>
      <c r="AU246" s="264" t="s">
        <v>85</v>
      </c>
      <c r="AV246" s="14" t="s">
        <v>85</v>
      </c>
      <c r="AW246" s="14" t="s">
        <v>32</v>
      </c>
      <c r="AX246" s="14" t="s">
        <v>76</v>
      </c>
      <c r="AY246" s="264" t="s">
        <v>203</v>
      </c>
    </row>
    <row r="247" s="15" customFormat="1">
      <c r="A247" s="15"/>
      <c r="B247" s="265"/>
      <c r="C247" s="266"/>
      <c r="D247" s="245" t="s">
        <v>243</v>
      </c>
      <c r="E247" s="267" t="s">
        <v>1</v>
      </c>
      <c r="F247" s="268" t="s">
        <v>247</v>
      </c>
      <c r="G247" s="266"/>
      <c r="H247" s="269">
        <v>3.6000000000000001</v>
      </c>
      <c r="I247" s="270"/>
      <c r="J247" s="266"/>
      <c r="K247" s="266"/>
      <c r="L247" s="271"/>
      <c r="M247" s="272"/>
      <c r="N247" s="273"/>
      <c r="O247" s="273"/>
      <c r="P247" s="273"/>
      <c r="Q247" s="273"/>
      <c r="R247" s="273"/>
      <c r="S247" s="273"/>
      <c r="T247" s="274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75" t="s">
        <v>243</v>
      </c>
      <c r="AU247" s="275" t="s">
        <v>85</v>
      </c>
      <c r="AV247" s="15" t="s">
        <v>209</v>
      </c>
      <c r="AW247" s="15" t="s">
        <v>32</v>
      </c>
      <c r="AX247" s="15" t="s">
        <v>83</v>
      </c>
      <c r="AY247" s="275" t="s">
        <v>203</v>
      </c>
    </row>
    <row r="248" s="2" customFormat="1" ht="24.15" customHeight="1">
      <c r="A248" s="39"/>
      <c r="B248" s="40"/>
      <c r="C248" s="229" t="s">
        <v>386</v>
      </c>
      <c r="D248" s="229" t="s">
        <v>205</v>
      </c>
      <c r="E248" s="230" t="s">
        <v>387</v>
      </c>
      <c r="F248" s="231" t="s">
        <v>388</v>
      </c>
      <c r="G248" s="232" t="s">
        <v>213</v>
      </c>
      <c r="H248" s="233">
        <v>2742.75</v>
      </c>
      <c r="I248" s="234"/>
      <c r="J248" s="235">
        <f>ROUND(I248*H248,2)</f>
        <v>0</v>
      </c>
      <c r="K248" s="236"/>
      <c r="L248" s="45"/>
      <c r="M248" s="237" t="s">
        <v>1</v>
      </c>
      <c r="N248" s="238" t="s">
        <v>41</v>
      </c>
      <c r="O248" s="92"/>
      <c r="P248" s="239">
        <f>O248*H248</f>
        <v>0</v>
      </c>
      <c r="Q248" s="239">
        <v>0.105</v>
      </c>
      <c r="R248" s="239">
        <f>Q248*H248</f>
        <v>287.98874999999998</v>
      </c>
      <c r="S248" s="239">
        <v>0</v>
      </c>
      <c r="T248" s="240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1" t="s">
        <v>209</v>
      </c>
      <c r="AT248" s="241" t="s">
        <v>205</v>
      </c>
      <c r="AU248" s="241" t="s">
        <v>85</v>
      </c>
      <c r="AY248" s="18" t="s">
        <v>203</v>
      </c>
      <c r="BE248" s="242">
        <f>IF(N248="základní",J248,0)</f>
        <v>0</v>
      </c>
      <c r="BF248" s="242">
        <f>IF(N248="snížená",J248,0)</f>
        <v>0</v>
      </c>
      <c r="BG248" s="242">
        <f>IF(N248="zákl. přenesená",J248,0)</f>
        <v>0</v>
      </c>
      <c r="BH248" s="242">
        <f>IF(N248="sníž. přenesená",J248,0)</f>
        <v>0</v>
      </c>
      <c r="BI248" s="242">
        <f>IF(N248="nulová",J248,0)</f>
        <v>0</v>
      </c>
      <c r="BJ248" s="18" t="s">
        <v>83</v>
      </c>
      <c r="BK248" s="242">
        <f>ROUND(I248*H248,2)</f>
        <v>0</v>
      </c>
      <c r="BL248" s="18" t="s">
        <v>209</v>
      </c>
      <c r="BM248" s="241" t="s">
        <v>389</v>
      </c>
    </row>
    <row r="249" s="14" customFormat="1">
      <c r="A249" s="14"/>
      <c r="B249" s="254"/>
      <c r="C249" s="255"/>
      <c r="D249" s="245" t="s">
        <v>243</v>
      </c>
      <c r="E249" s="256" t="s">
        <v>1</v>
      </c>
      <c r="F249" s="257" t="s">
        <v>390</v>
      </c>
      <c r="G249" s="255"/>
      <c r="H249" s="258">
        <v>2742.75</v>
      </c>
      <c r="I249" s="259"/>
      <c r="J249" s="255"/>
      <c r="K249" s="255"/>
      <c r="L249" s="260"/>
      <c r="M249" s="261"/>
      <c r="N249" s="262"/>
      <c r="O249" s="262"/>
      <c r="P249" s="262"/>
      <c r="Q249" s="262"/>
      <c r="R249" s="262"/>
      <c r="S249" s="262"/>
      <c r="T249" s="263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4" t="s">
        <v>243</v>
      </c>
      <c r="AU249" s="264" t="s">
        <v>85</v>
      </c>
      <c r="AV249" s="14" t="s">
        <v>85</v>
      </c>
      <c r="AW249" s="14" t="s">
        <v>32</v>
      </c>
      <c r="AX249" s="14" t="s">
        <v>76</v>
      </c>
      <c r="AY249" s="264" t="s">
        <v>203</v>
      </c>
    </row>
    <row r="250" s="15" customFormat="1">
      <c r="A250" s="15"/>
      <c r="B250" s="265"/>
      <c r="C250" s="266"/>
      <c r="D250" s="245" t="s">
        <v>243</v>
      </c>
      <c r="E250" s="267" t="s">
        <v>1</v>
      </c>
      <c r="F250" s="268" t="s">
        <v>247</v>
      </c>
      <c r="G250" s="266"/>
      <c r="H250" s="269">
        <v>2742.75</v>
      </c>
      <c r="I250" s="270"/>
      <c r="J250" s="266"/>
      <c r="K250" s="266"/>
      <c r="L250" s="271"/>
      <c r="M250" s="272"/>
      <c r="N250" s="273"/>
      <c r="O250" s="273"/>
      <c r="P250" s="273"/>
      <c r="Q250" s="273"/>
      <c r="R250" s="273"/>
      <c r="S250" s="273"/>
      <c r="T250" s="274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75" t="s">
        <v>243</v>
      </c>
      <c r="AU250" s="275" t="s">
        <v>85</v>
      </c>
      <c r="AV250" s="15" t="s">
        <v>209</v>
      </c>
      <c r="AW250" s="15" t="s">
        <v>32</v>
      </c>
      <c r="AX250" s="15" t="s">
        <v>83</v>
      </c>
      <c r="AY250" s="275" t="s">
        <v>203</v>
      </c>
    </row>
    <row r="251" s="2" customFormat="1" ht="24.15" customHeight="1">
      <c r="A251" s="39"/>
      <c r="B251" s="40"/>
      <c r="C251" s="229" t="s">
        <v>217</v>
      </c>
      <c r="D251" s="229" t="s">
        <v>205</v>
      </c>
      <c r="E251" s="230" t="s">
        <v>391</v>
      </c>
      <c r="F251" s="231" t="s">
        <v>392</v>
      </c>
      <c r="G251" s="232" t="s">
        <v>213</v>
      </c>
      <c r="H251" s="233">
        <v>2435.1999999999998</v>
      </c>
      <c r="I251" s="234"/>
      <c r="J251" s="235">
        <f>ROUND(I251*H251,2)</f>
        <v>0</v>
      </c>
      <c r="K251" s="236"/>
      <c r="L251" s="45"/>
      <c r="M251" s="237" t="s">
        <v>1</v>
      </c>
      <c r="N251" s="238" t="s">
        <v>41</v>
      </c>
      <c r="O251" s="92"/>
      <c r="P251" s="239">
        <f>O251*H251</f>
        <v>0</v>
      </c>
      <c r="Q251" s="239">
        <v>0.020400000000000001</v>
      </c>
      <c r="R251" s="239">
        <f>Q251*H251</f>
        <v>49.678080000000001</v>
      </c>
      <c r="S251" s="239">
        <v>0</v>
      </c>
      <c r="T251" s="240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1" t="s">
        <v>209</v>
      </c>
      <c r="AT251" s="241" t="s">
        <v>205</v>
      </c>
      <c r="AU251" s="241" t="s">
        <v>85</v>
      </c>
      <c r="AY251" s="18" t="s">
        <v>203</v>
      </c>
      <c r="BE251" s="242">
        <f>IF(N251="základní",J251,0)</f>
        <v>0</v>
      </c>
      <c r="BF251" s="242">
        <f>IF(N251="snížená",J251,0)</f>
        <v>0</v>
      </c>
      <c r="BG251" s="242">
        <f>IF(N251="zákl. přenesená",J251,0)</f>
        <v>0</v>
      </c>
      <c r="BH251" s="242">
        <f>IF(N251="sníž. přenesená",J251,0)</f>
        <v>0</v>
      </c>
      <c r="BI251" s="242">
        <f>IF(N251="nulová",J251,0)</f>
        <v>0</v>
      </c>
      <c r="BJ251" s="18" t="s">
        <v>83</v>
      </c>
      <c r="BK251" s="242">
        <f>ROUND(I251*H251,2)</f>
        <v>0</v>
      </c>
      <c r="BL251" s="18" t="s">
        <v>209</v>
      </c>
      <c r="BM251" s="241" t="s">
        <v>393</v>
      </c>
    </row>
    <row r="252" s="14" customFormat="1">
      <c r="A252" s="14"/>
      <c r="B252" s="254"/>
      <c r="C252" s="255"/>
      <c r="D252" s="245" t="s">
        <v>243</v>
      </c>
      <c r="E252" s="256" t="s">
        <v>1</v>
      </c>
      <c r="F252" s="257" t="s">
        <v>394</v>
      </c>
      <c r="G252" s="255"/>
      <c r="H252" s="258">
        <v>40.200000000000003</v>
      </c>
      <c r="I252" s="259"/>
      <c r="J252" s="255"/>
      <c r="K252" s="255"/>
      <c r="L252" s="260"/>
      <c r="M252" s="261"/>
      <c r="N252" s="262"/>
      <c r="O252" s="262"/>
      <c r="P252" s="262"/>
      <c r="Q252" s="262"/>
      <c r="R252" s="262"/>
      <c r="S252" s="262"/>
      <c r="T252" s="263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4" t="s">
        <v>243</v>
      </c>
      <c r="AU252" s="264" t="s">
        <v>85</v>
      </c>
      <c r="AV252" s="14" t="s">
        <v>85</v>
      </c>
      <c r="AW252" s="14" t="s">
        <v>32</v>
      </c>
      <c r="AX252" s="14" t="s">
        <v>76</v>
      </c>
      <c r="AY252" s="264" t="s">
        <v>203</v>
      </c>
    </row>
    <row r="253" s="14" customFormat="1">
      <c r="A253" s="14"/>
      <c r="B253" s="254"/>
      <c r="C253" s="255"/>
      <c r="D253" s="245" t="s">
        <v>243</v>
      </c>
      <c r="E253" s="256" t="s">
        <v>1</v>
      </c>
      <c r="F253" s="257" t="s">
        <v>395</v>
      </c>
      <c r="G253" s="255"/>
      <c r="H253" s="258">
        <v>363.19999999999999</v>
      </c>
      <c r="I253" s="259"/>
      <c r="J253" s="255"/>
      <c r="K253" s="255"/>
      <c r="L253" s="260"/>
      <c r="M253" s="261"/>
      <c r="N253" s="262"/>
      <c r="O253" s="262"/>
      <c r="P253" s="262"/>
      <c r="Q253" s="262"/>
      <c r="R253" s="262"/>
      <c r="S253" s="262"/>
      <c r="T253" s="26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4" t="s">
        <v>243</v>
      </c>
      <c r="AU253" s="264" t="s">
        <v>85</v>
      </c>
      <c r="AV253" s="14" t="s">
        <v>85</v>
      </c>
      <c r="AW253" s="14" t="s">
        <v>32</v>
      </c>
      <c r="AX253" s="14" t="s">
        <v>76</v>
      </c>
      <c r="AY253" s="264" t="s">
        <v>203</v>
      </c>
    </row>
    <row r="254" s="14" customFormat="1">
      <c r="A254" s="14"/>
      <c r="B254" s="254"/>
      <c r="C254" s="255"/>
      <c r="D254" s="245" t="s">
        <v>243</v>
      </c>
      <c r="E254" s="256" t="s">
        <v>1</v>
      </c>
      <c r="F254" s="257" t="s">
        <v>396</v>
      </c>
      <c r="G254" s="255"/>
      <c r="H254" s="258">
        <v>106.2</v>
      </c>
      <c r="I254" s="259"/>
      <c r="J254" s="255"/>
      <c r="K254" s="255"/>
      <c r="L254" s="260"/>
      <c r="M254" s="261"/>
      <c r="N254" s="262"/>
      <c r="O254" s="262"/>
      <c r="P254" s="262"/>
      <c r="Q254" s="262"/>
      <c r="R254" s="262"/>
      <c r="S254" s="262"/>
      <c r="T254" s="263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4" t="s">
        <v>243</v>
      </c>
      <c r="AU254" s="264" t="s">
        <v>85</v>
      </c>
      <c r="AV254" s="14" t="s">
        <v>85</v>
      </c>
      <c r="AW254" s="14" t="s">
        <v>32</v>
      </c>
      <c r="AX254" s="14" t="s">
        <v>76</v>
      </c>
      <c r="AY254" s="264" t="s">
        <v>203</v>
      </c>
    </row>
    <row r="255" s="14" customFormat="1">
      <c r="A255" s="14"/>
      <c r="B255" s="254"/>
      <c r="C255" s="255"/>
      <c r="D255" s="245" t="s">
        <v>243</v>
      </c>
      <c r="E255" s="256" t="s">
        <v>1</v>
      </c>
      <c r="F255" s="257" t="s">
        <v>397</v>
      </c>
      <c r="G255" s="255"/>
      <c r="H255" s="258">
        <v>18.300000000000001</v>
      </c>
      <c r="I255" s="259"/>
      <c r="J255" s="255"/>
      <c r="K255" s="255"/>
      <c r="L255" s="260"/>
      <c r="M255" s="261"/>
      <c r="N255" s="262"/>
      <c r="O255" s="262"/>
      <c r="P255" s="262"/>
      <c r="Q255" s="262"/>
      <c r="R255" s="262"/>
      <c r="S255" s="262"/>
      <c r="T255" s="263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4" t="s">
        <v>243</v>
      </c>
      <c r="AU255" s="264" t="s">
        <v>85</v>
      </c>
      <c r="AV255" s="14" t="s">
        <v>85</v>
      </c>
      <c r="AW255" s="14" t="s">
        <v>32</v>
      </c>
      <c r="AX255" s="14" t="s">
        <v>76</v>
      </c>
      <c r="AY255" s="264" t="s">
        <v>203</v>
      </c>
    </row>
    <row r="256" s="14" customFormat="1">
      <c r="A256" s="14"/>
      <c r="B256" s="254"/>
      <c r="C256" s="255"/>
      <c r="D256" s="245" t="s">
        <v>243</v>
      </c>
      <c r="E256" s="256" t="s">
        <v>1</v>
      </c>
      <c r="F256" s="257" t="s">
        <v>398</v>
      </c>
      <c r="G256" s="255"/>
      <c r="H256" s="258">
        <v>49.700000000000003</v>
      </c>
      <c r="I256" s="259"/>
      <c r="J256" s="255"/>
      <c r="K256" s="255"/>
      <c r="L256" s="260"/>
      <c r="M256" s="261"/>
      <c r="N256" s="262"/>
      <c r="O256" s="262"/>
      <c r="P256" s="262"/>
      <c r="Q256" s="262"/>
      <c r="R256" s="262"/>
      <c r="S256" s="262"/>
      <c r="T256" s="263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4" t="s">
        <v>243</v>
      </c>
      <c r="AU256" s="264" t="s">
        <v>85</v>
      </c>
      <c r="AV256" s="14" t="s">
        <v>85</v>
      </c>
      <c r="AW256" s="14" t="s">
        <v>32</v>
      </c>
      <c r="AX256" s="14" t="s">
        <v>76</v>
      </c>
      <c r="AY256" s="264" t="s">
        <v>203</v>
      </c>
    </row>
    <row r="257" s="14" customFormat="1">
      <c r="A257" s="14"/>
      <c r="B257" s="254"/>
      <c r="C257" s="255"/>
      <c r="D257" s="245" t="s">
        <v>243</v>
      </c>
      <c r="E257" s="256" t="s">
        <v>1</v>
      </c>
      <c r="F257" s="257" t="s">
        <v>399</v>
      </c>
      <c r="G257" s="255"/>
      <c r="H257" s="258">
        <v>66.200000000000003</v>
      </c>
      <c r="I257" s="259"/>
      <c r="J257" s="255"/>
      <c r="K257" s="255"/>
      <c r="L257" s="260"/>
      <c r="M257" s="261"/>
      <c r="N257" s="262"/>
      <c r="O257" s="262"/>
      <c r="P257" s="262"/>
      <c r="Q257" s="262"/>
      <c r="R257" s="262"/>
      <c r="S257" s="262"/>
      <c r="T257" s="263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4" t="s">
        <v>243</v>
      </c>
      <c r="AU257" s="264" t="s">
        <v>85</v>
      </c>
      <c r="AV257" s="14" t="s">
        <v>85</v>
      </c>
      <c r="AW257" s="14" t="s">
        <v>32</v>
      </c>
      <c r="AX257" s="14" t="s">
        <v>76</v>
      </c>
      <c r="AY257" s="264" t="s">
        <v>203</v>
      </c>
    </row>
    <row r="258" s="14" customFormat="1">
      <c r="A258" s="14"/>
      <c r="B258" s="254"/>
      <c r="C258" s="255"/>
      <c r="D258" s="245" t="s">
        <v>243</v>
      </c>
      <c r="E258" s="256" t="s">
        <v>1</v>
      </c>
      <c r="F258" s="257" t="s">
        <v>400</v>
      </c>
      <c r="G258" s="255"/>
      <c r="H258" s="258">
        <v>1071.5999999999999</v>
      </c>
      <c r="I258" s="259"/>
      <c r="J258" s="255"/>
      <c r="K258" s="255"/>
      <c r="L258" s="260"/>
      <c r="M258" s="261"/>
      <c r="N258" s="262"/>
      <c r="O258" s="262"/>
      <c r="P258" s="262"/>
      <c r="Q258" s="262"/>
      <c r="R258" s="262"/>
      <c r="S258" s="262"/>
      <c r="T258" s="263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4" t="s">
        <v>243</v>
      </c>
      <c r="AU258" s="264" t="s">
        <v>85</v>
      </c>
      <c r="AV258" s="14" t="s">
        <v>85</v>
      </c>
      <c r="AW258" s="14" t="s">
        <v>32</v>
      </c>
      <c r="AX258" s="14" t="s">
        <v>76</v>
      </c>
      <c r="AY258" s="264" t="s">
        <v>203</v>
      </c>
    </row>
    <row r="259" s="14" customFormat="1">
      <c r="A259" s="14"/>
      <c r="B259" s="254"/>
      <c r="C259" s="255"/>
      <c r="D259" s="245" t="s">
        <v>243</v>
      </c>
      <c r="E259" s="256" t="s">
        <v>1</v>
      </c>
      <c r="F259" s="257" t="s">
        <v>401</v>
      </c>
      <c r="G259" s="255"/>
      <c r="H259" s="258">
        <v>325.80000000000001</v>
      </c>
      <c r="I259" s="259"/>
      <c r="J259" s="255"/>
      <c r="K259" s="255"/>
      <c r="L259" s="260"/>
      <c r="M259" s="261"/>
      <c r="N259" s="262"/>
      <c r="O259" s="262"/>
      <c r="P259" s="262"/>
      <c r="Q259" s="262"/>
      <c r="R259" s="262"/>
      <c r="S259" s="262"/>
      <c r="T259" s="263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4" t="s">
        <v>243</v>
      </c>
      <c r="AU259" s="264" t="s">
        <v>85</v>
      </c>
      <c r="AV259" s="14" t="s">
        <v>85</v>
      </c>
      <c r="AW259" s="14" t="s">
        <v>32</v>
      </c>
      <c r="AX259" s="14" t="s">
        <v>76</v>
      </c>
      <c r="AY259" s="264" t="s">
        <v>203</v>
      </c>
    </row>
    <row r="260" s="14" customFormat="1">
      <c r="A260" s="14"/>
      <c r="B260" s="254"/>
      <c r="C260" s="255"/>
      <c r="D260" s="245" t="s">
        <v>243</v>
      </c>
      <c r="E260" s="256" t="s">
        <v>1</v>
      </c>
      <c r="F260" s="257" t="s">
        <v>402</v>
      </c>
      <c r="G260" s="255"/>
      <c r="H260" s="258">
        <v>216.19999999999999</v>
      </c>
      <c r="I260" s="259"/>
      <c r="J260" s="255"/>
      <c r="K260" s="255"/>
      <c r="L260" s="260"/>
      <c r="M260" s="261"/>
      <c r="N260" s="262"/>
      <c r="O260" s="262"/>
      <c r="P260" s="262"/>
      <c r="Q260" s="262"/>
      <c r="R260" s="262"/>
      <c r="S260" s="262"/>
      <c r="T260" s="263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4" t="s">
        <v>243</v>
      </c>
      <c r="AU260" s="264" t="s">
        <v>85</v>
      </c>
      <c r="AV260" s="14" t="s">
        <v>85</v>
      </c>
      <c r="AW260" s="14" t="s">
        <v>32</v>
      </c>
      <c r="AX260" s="14" t="s">
        <v>76</v>
      </c>
      <c r="AY260" s="264" t="s">
        <v>203</v>
      </c>
    </row>
    <row r="261" s="14" customFormat="1">
      <c r="A261" s="14"/>
      <c r="B261" s="254"/>
      <c r="C261" s="255"/>
      <c r="D261" s="245" t="s">
        <v>243</v>
      </c>
      <c r="E261" s="256" t="s">
        <v>1</v>
      </c>
      <c r="F261" s="257" t="s">
        <v>403</v>
      </c>
      <c r="G261" s="255"/>
      <c r="H261" s="258">
        <v>47.799999999999997</v>
      </c>
      <c r="I261" s="259"/>
      <c r="J261" s="255"/>
      <c r="K261" s="255"/>
      <c r="L261" s="260"/>
      <c r="M261" s="261"/>
      <c r="N261" s="262"/>
      <c r="O261" s="262"/>
      <c r="P261" s="262"/>
      <c r="Q261" s="262"/>
      <c r="R261" s="262"/>
      <c r="S261" s="262"/>
      <c r="T261" s="263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4" t="s">
        <v>243</v>
      </c>
      <c r="AU261" s="264" t="s">
        <v>85</v>
      </c>
      <c r="AV261" s="14" t="s">
        <v>85</v>
      </c>
      <c r="AW261" s="14" t="s">
        <v>32</v>
      </c>
      <c r="AX261" s="14" t="s">
        <v>76</v>
      </c>
      <c r="AY261" s="264" t="s">
        <v>203</v>
      </c>
    </row>
    <row r="262" s="14" customFormat="1">
      <c r="A262" s="14"/>
      <c r="B262" s="254"/>
      <c r="C262" s="255"/>
      <c r="D262" s="245" t="s">
        <v>243</v>
      </c>
      <c r="E262" s="256" t="s">
        <v>1</v>
      </c>
      <c r="F262" s="257" t="s">
        <v>404</v>
      </c>
      <c r="G262" s="255"/>
      <c r="H262" s="258">
        <v>121.7</v>
      </c>
      <c r="I262" s="259"/>
      <c r="J262" s="255"/>
      <c r="K262" s="255"/>
      <c r="L262" s="260"/>
      <c r="M262" s="261"/>
      <c r="N262" s="262"/>
      <c r="O262" s="262"/>
      <c r="P262" s="262"/>
      <c r="Q262" s="262"/>
      <c r="R262" s="262"/>
      <c r="S262" s="262"/>
      <c r="T262" s="263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4" t="s">
        <v>243</v>
      </c>
      <c r="AU262" s="264" t="s">
        <v>85</v>
      </c>
      <c r="AV262" s="14" t="s">
        <v>85</v>
      </c>
      <c r="AW262" s="14" t="s">
        <v>32</v>
      </c>
      <c r="AX262" s="14" t="s">
        <v>76</v>
      </c>
      <c r="AY262" s="264" t="s">
        <v>203</v>
      </c>
    </row>
    <row r="263" s="14" customFormat="1">
      <c r="A263" s="14"/>
      <c r="B263" s="254"/>
      <c r="C263" s="255"/>
      <c r="D263" s="245" t="s">
        <v>243</v>
      </c>
      <c r="E263" s="256" t="s">
        <v>1</v>
      </c>
      <c r="F263" s="257" t="s">
        <v>405</v>
      </c>
      <c r="G263" s="255"/>
      <c r="H263" s="258">
        <v>3.2999999999999998</v>
      </c>
      <c r="I263" s="259"/>
      <c r="J263" s="255"/>
      <c r="K263" s="255"/>
      <c r="L263" s="260"/>
      <c r="M263" s="261"/>
      <c r="N263" s="262"/>
      <c r="O263" s="262"/>
      <c r="P263" s="262"/>
      <c r="Q263" s="262"/>
      <c r="R263" s="262"/>
      <c r="S263" s="262"/>
      <c r="T263" s="263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4" t="s">
        <v>243</v>
      </c>
      <c r="AU263" s="264" t="s">
        <v>85</v>
      </c>
      <c r="AV263" s="14" t="s">
        <v>85</v>
      </c>
      <c r="AW263" s="14" t="s">
        <v>32</v>
      </c>
      <c r="AX263" s="14" t="s">
        <v>76</v>
      </c>
      <c r="AY263" s="264" t="s">
        <v>203</v>
      </c>
    </row>
    <row r="264" s="14" customFormat="1">
      <c r="A264" s="14"/>
      <c r="B264" s="254"/>
      <c r="C264" s="255"/>
      <c r="D264" s="245" t="s">
        <v>243</v>
      </c>
      <c r="E264" s="256" t="s">
        <v>1</v>
      </c>
      <c r="F264" s="257" t="s">
        <v>406</v>
      </c>
      <c r="G264" s="255"/>
      <c r="H264" s="258">
        <v>5</v>
      </c>
      <c r="I264" s="259"/>
      <c r="J264" s="255"/>
      <c r="K264" s="255"/>
      <c r="L264" s="260"/>
      <c r="M264" s="261"/>
      <c r="N264" s="262"/>
      <c r="O264" s="262"/>
      <c r="P264" s="262"/>
      <c r="Q264" s="262"/>
      <c r="R264" s="262"/>
      <c r="S264" s="262"/>
      <c r="T264" s="263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4" t="s">
        <v>243</v>
      </c>
      <c r="AU264" s="264" t="s">
        <v>85</v>
      </c>
      <c r="AV264" s="14" t="s">
        <v>85</v>
      </c>
      <c r="AW264" s="14" t="s">
        <v>32</v>
      </c>
      <c r="AX264" s="14" t="s">
        <v>76</v>
      </c>
      <c r="AY264" s="264" t="s">
        <v>203</v>
      </c>
    </row>
    <row r="265" s="15" customFormat="1">
      <c r="A265" s="15"/>
      <c r="B265" s="265"/>
      <c r="C265" s="266"/>
      <c r="D265" s="245" t="s">
        <v>243</v>
      </c>
      <c r="E265" s="267" t="s">
        <v>1</v>
      </c>
      <c r="F265" s="268" t="s">
        <v>247</v>
      </c>
      <c r="G265" s="266"/>
      <c r="H265" s="269">
        <v>2435.1999999999998</v>
      </c>
      <c r="I265" s="270"/>
      <c r="J265" s="266"/>
      <c r="K265" s="266"/>
      <c r="L265" s="271"/>
      <c r="M265" s="272"/>
      <c r="N265" s="273"/>
      <c r="O265" s="273"/>
      <c r="P265" s="273"/>
      <c r="Q265" s="273"/>
      <c r="R265" s="273"/>
      <c r="S265" s="273"/>
      <c r="T265" s="274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75" t="s">
        <v>243</v>
      </c>
      <c r="AU265" s="275" t="s">
        <v>85</v>
      </c>
      <c r="AV265" s="15" t="s">
        <v>209</v>
      </c>
      <c r="AW265" s="15" t="s">
        <v>32</v>
      </c>
      <c r="AX265" s="15" t="s">
        <v>83</v>
      </c>
      <c r="AY265" s="275" t="s">
        <v>203</v>
      </c>
    </row>
    <row r="266" s="2" customFormat="1" ht="24.15" customHeight="1">
      <c r="A266" s="39"/>
      <c r="B266" s="40"/>
      <c r="C266" s="229" t="s">
        <v>407</v>
      </c>
      <c r="D266" s="229" t="s">
        <v>205</v>
      </c>
      <c r="E266" s="230" t="s">
        <v>408</v>
      </c>
      <c r="F266" s="231" t="s">
        <v>409</v>
      </c>
      <c r="G266" s="232" t="s">
        <v>213</v>
      </c>
      <c r="H266" s="233">
        <v>32.600000000000001</v>
      </c>
      <c r="I266" s="234"/>
      <c r="J266" s="235">
        <f>ROUND(I266*H266,2)</f>
        <v>0</v>
      </c>
      <c r="K266" s="236"/>
      <c r="L266" s="45"/>
      <c r="M266" s="237" t="s">
        <v>1</v>
      </c>
      <c r="N266" s="238" t="s">
        <v>41</v>
      </c>
      <c r="O266" s="92"/>
      <c r="P266" s="239">
        <f>O266*H266</f>
        <v>0</v>
      </c>
      <c r="Q266" s="239">
        <v>0.040800000000000003</v>
      </c>
      <c r="R266" s="239">
        <f>Q266*H266</f>
        <v>1.3300800000000002</v>
      </c>
      <c r="S266" s="239">
        <v>0</v>
      </c>
      <c r="T266" s="240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1" t="s">
        <v>209</v>
      </c>
      <c r="AT266" s="241" t="s">
        <v>205</v>
      </c>
      <c r="AU266" s="241" t="s">
        <v>85</v>
      </c>
      <c r="AY266" s="18" t="s">
        <v>203</v>
      </c>
      <c r="BE266" s="242">
        <f>IF(N266="základní",J266,0)</f>
        <v>0</v>
      </c>
      <c r="BF266" s="242">
        <f>IF(N266="snížená",J266,0)</f>
        <v>0</v>
      </c>
      <c r="BG266" s="242">
        <f>IF(N266="zákl. přenesená",J266,0)</f>
        <v>0</v>
      </c>
      <c r="BH266" s="242">
        <f>IF(N266="sníž. přenesená",J266,0)</f>
        <v>0</v>
      </c>
      <c r="BI266" s="242">
        <f>IF(N266="nulová",J266,0)</f>
        <v>0</v>
      </c>
      <c r="BJ266" s="18" t="s">
        <v>83</v>
      </c>
      <c r="BK266" s="242">
        <f>ROUND(I266*H266,2)</f>
        <v>0</v>
      </c>
      <c r="BL266" s="18" t="s">
        <v>209</v>
      </c>
      <c r="BM266" s="241" t="s">
        <v>410</v>
      </c>
    </row>
    <row r="267" s="14" customFormat="1">
      <c r="A267" s="14"/>
      <c r="B267" s="254"/>
      <c r="C267" s="255"/>
      <c r="D267" s="245" t="s">
        <v>243</v>
      </c>
      <c r="E267" s="256" t="s">
        <v>1</v>
      </c>
      <c r="F267" s="257" t="s">
        <v>411</v>
      </c>
      <c r="G267" s="255"/>
      <c r="H267" s="258">
        <v>22.899999999999999</v>
      </c>
      <c r="I267" s="259"/>
      <c r="J267" s="255"/>
      <c r="K267" s="255"/>
      <c r="L267" s="260"/>
      <c r="M267" s="261"/>
      <c r="N267" s="262"/>
      <c r="O267" s="262"/>
      <c r="P267" s="262"/>
      <c r="Q267" s="262"/>
      <c r="R267" s="262"/>
      <c r="S267" s="262"/>
      <c r="T267" s="263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4" t="s">
        <v>243</v>
      </c>
      <c r="AU267" s="264" t="s">
        <v>85</v>
      </c>
      <c r="AV267" s="14" t="s">
        <v>85</v>
      </c>
      <c r="AW267" s="14" t="s">
        <v>32</v>
      </c>
      <c r="AX267" s="14" t="s">
        <v>76</v>
      </c>
      <c r="AY267" s="264" t="s">
        <v>203</v>
      </c>
    </row>
    <row r="268" s="14" customFormat="1">
      <c r="A268" s="14"/>
      <c r="B268" s="254"/>
      <c r="C268" s="255"/>
      <c r="D268" s="245" t="s">
        <v>243</v>
      </c>
      <c r="E268" s="256" t="s">
        <v>1</v>
      </c>
      <c r="F268" s="257" t="s">
        <v>412</v>
      </c>
      <c r="G268" s="255"/>
      <c r="H268" s="258">
        <v>9.6999999999999993</v>
      </c>
      <c r="I268" s="259"/>
      <c r="J268" s="255"/>
      <c r="K268" s="255"/>
      <c r="L268" s="260"/>
      <c r="M268" s="261"/>
      <c r="N268" s="262"/>
      <c r="O268" s="262"/>
      <c r="P268" s="262"/>
      <c r="Q268" s="262"/>
      <c r="R268" s="262"/>
      <c r="S268" s="262"/>
      <c r="T268" s="263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4" t="s">
        <v>243</v>
      </c>
      <c r="AU268" s="264" t="s">
        <v>85</v>
      </c>
      <c r="AV268" s="14" t="s">
        <v>85</v>
      </c>
      <c r="AW268" s="14" t="s">
        <v>32</v>
      </c>
      <c r="AX268" s="14" t="s">
        <v>76</v>
      </c>
      <c r="AY268" s="264" t="s">
        <v>203</v>
      </c>
    </row>
    <row r="269" s="15" customFormat="1">
      <c r="A269" s="15"/>
      <c r="B269" s="265"/>
      <c r="C269" s="266"/>
      <c r="D269" s="245" t="s">
        <v>243</v>
      </c>
      <c r="E269" s="267" t="s">
        <v>1</v>
      </c>
      <c r="F269" s="268" t="s">
        <v>247</v>
      </c>
      <c r="G269" s="266"/>
      <c r="H269" s="269">
        <v>32.600000000000001</v>
      </c>
      <c r="I269" s="270"/>
      <c r="J269" s="266"/>
      <c r="K269" s="266"/>
      <c r="L269" s="271"/>
      <c r="M269" s="272"/>
      <c r="N269" s="273"/>
      <c r="O269" s="273"/>
      <c r="P269" s="273"/>
      <c r="Q269" s="273"/>
      <c r="R269" s="273"/>
      <c r="S269" s="273"/>
      <c r="T269" s="274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75" t="s">
        <v>243</v>
      </c>
      <c r="AU269" s="275" t="s">
        <v>85</v>
      </c>
      <c r="AV269" s="15" t="s">
        <v>209</v>
      </c>
      <c r="AW269" s="15" t="s">
        <v>32</v>
      </c>
      <c r="AX269" s="15" t="s">
        <v>83</v>
      </c>
      <c r="AY269" s="275" t="s">
        <v>203</v>
      </c>
    </row>
    <row r="270" s="2" customFormat="1" ht="24.15" customHeight="1">
      <c r="A270" s="39"/>
      <c r="B270" s="40"/>
      <c r="C270" s="229" t="s">
        <v>413</v>
      </c>
      <c r="D270" s="229" t="s">
        <v>205</v>
      </c>
      <c r="E270" s="230" t="s">
        <v>414</v>
      </c>
      <c r="F270" s="231" t="s">
        <v>415</v>
      </c>
      <c r="G270" s="232" t="s">
        <v>213</v>
      </c>
      <c r="H270" s="233">
        <v>270.60000000000002</v>
      </c>
      <c r="I270" s="234"/>
      <c r="J270" s="235">
        <f>ROUND(I270*H270,2)</f>
        <v>0</v>
      </c>
      <c r="K270" s="236"/>
      <c r="L270" s="45"/>
      <c r="M270" s="237" t="s">
        <v>1</v>
      </c>
      <c r="N270" s="238" t="s">
        <v>41</v>
      </c>
      <c r="O270" s="92"/>
      <c r="P270" s="239">
        <f>O270*H270</f>
        <v>0</v>
      </c>
      <c r="Q270" s="239">
        <v>0.061199999999999997</v>
      </c>
      <c r="R270" s="239">
        <f>Q270*H270</f>
        <v>16.56072</v>
      </c>
      <c r="S270" s="239">
        <v>0</v>
      </c>
      <c r="T270" s="240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41" t="s">
        <v>209</v>
      </c>
      <c r="AT270" s="241" t="s">
        <v>205</v>
      </c>
      <c r="AU270" s="241" t="s">
        <v>85</v>
      </c>
      <c r="AY270" s="18" t="s">
        <v>203</v>
      </c>
      <c r="BE270" s="242">
        <f>IF(N270="základní",J270,0)</f>
        <v>0</v>
      </c>
      <c r="BF270" s="242">
        <f>IF(N270="snížená",J270,0)</f>
        <v>0</v>
      </c>
      <c r="BG270" s="242">
        <f>IF(N270="zákl. přenesená",J270,0)</f>
        <v>0</v>
      </c>
      <c r="BH270" s="242">
        <f>IF(N270="sníž. přenesená",J270,0)</f>
        <v>0</v>
      </c>
      <c r="BI270" s="242">
        <f>IF(N270="nulová",J270,0)</f>
        <v>0</v>
      </c>
      <c r="BJ270" s="18" t="s">
        <v>83</v>
      </c>
      <c r="BK270" s="242">
        <f>ROUND(I270*H270,2)</f>
        <v>0</v>
      </c>
      <c r="BL270" s="18" t="s">
        <v>209</v>
      </c>
      <c r="BM270" s="241" t="s">
        <v>416</v>
      </c>
    </row>
    <row r="271" s="14" customFormat="1">
      <c r="A271" s="14"/>
      <c r="B271" s="254"/>
      <c r="C271" s="255"/>
      <c r="D271" s="245" t="s">
        <v>243</v>
      </c>
      <c r="E271" s="256" t="s">
        <v>1</v>
      </c>
      <c r="F271" s="257" t="s">
        <v>417</v>
      </c>
      <c r="G271" s="255"/>
      <c r="H271" s="258">
        <v>270.60000000000002</v>
      </c>
      <c r="I271" s="259"/>
      <c r="J271" s="255"/>
      <c r="K271" s="255"/>
      <c r="L271" s="260"/>
      <c r="M271" s="261"/>
      <c r="N271" s="262"/>
      <c r="O271" s="262"/>
      <c r="P271" s="262"/>
      <c r="Q271" s="262"/>
      <c r="R271" s="262"/>
      <c r="S271" s="262"/>
      <c r="T271" s="263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4" t="s">
        <v>243</v>
      </c>
      <c r="AU271" s="264" t="s">
        <v>85</v>
      </c>
      <c r="AV271" s="14" t="s">
        <v>85</v>
      </c>
      <c r="AW271" s="14" t="s">
        <v>32</v>
      </c>
      <c r="AX271" s="14" t="s">
        <v>76</v>
      </c>
      <c r="AY271" s="264" t="s">
        <v>203</v>
      </c>
    </row>
    <row r="272" s="15" customFormat="1">
      <c r="A272" s="15"/>
      <c r="B272" s="265"/>
      <c r="C272" s="266"/>
      <c r="D272" s="245" t="s">
        <v>243</v>
      </c>
      <c r="E272" s="267" t="s">
        <v>1</v>
      </c>
      <c r="F272" s="268" t="s">
        <v>247</v>
      </c>
      <c r="G272" s="266"/>
      <c r="H272" s="269">
        <v>270.60000000000002</v>
      </c>
      <c r="I272" s="270"/>
      <c r="J272" s="266"/>
      <c r="K272" s="266"/>
      <c r="L272" s="271"/>
      <c r="M272" s="272"/>
      <c r="N272" s="273"/>
      <c r="O272" s="273"/>
      <c r="P272" s="273"/>
      <c r="Q272" s="273"/>
      <c r="R272" s="273"/>
      <c r="S272" s="273"/>
      <c r="T272" s="274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75" t="s">
        <v>243</v>
      </c>
      <c r="AU272" s="275" t="s">
        <v>85</v>
      </c>
      <c r="AV272" s="15" t="s">
        <v>209</v>
      </c>
      <c r="AW272" s="15" t="s">
        <v>32</v>
      </c>
      <c r="AX272" s="15" t="s">
        <v>83</v>
      </c>
      <c r="AY272" s="275" t="s">
        <v>203</v>
      </c>
    </row>
    <row r="273" s="2" customFormat="1" ht="24.15" customHeight="1">
      <c r="A273" s="39"/>
      <c r="B273" s="40"/>
      <c r="C273" s="229" t="s">
        <v>418</v>
      </c>
      <c r="D273" s="229" t="s">
        <v>205</v>
      </c>
      <c r="E273" s="230" t="s">
        <v>419</v>
      </c>
      <c r="F273" s="231" t="s">
        <v>420</v>
      </c>
      <c r="G273" s="232" t="s">
        <v>213</v>
      </c>
      <c r="H273" s="233">
        <v>2738.4000000000001</v>
      </c>
      <c r="I273" s="234"/>
      <c r="J273" s="235">
        <f>ROUND(I273*H273,2)</f>
        <v>0</v>
      </c>
      <c r="K273" s="236"/>
      <c r="L273" s="45"/>
      <c r="M273" s="237" t="s">
        <v>1</v>
      </c>
      <c r="N273" s="238" t="s">
        <v>41</v>
      </c>
      <c r="O273" s="92"/>
      <c r="P273" s="239">
        <f>O273*H273</f>
        <v>0</v>
      </c>
      <c r="Q273" s="239">
        <v>0</v>
      </c>
      <c r="R273" s="239">
        <f>Q273*H273</f>
        <v>0</v>
      </c>
      <c r="S273" s="239">
        <v>0</v>
      </c>
      <c r="T273" s="240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41" t="s">
        <v>209</v>
      </c>
      <c r="AT273" s="241" t="s">
        <v>205</v>
      </c>
      <c r="AU273" s="241" t="s">
        <v>85</v>
      </c>
      <c r="AY273" s="18" t="s">
        <v>203</v>
      </c>
      <c r="BE273" s="242">
        <f>IF(N273="základní",J273,0)</f>
        <v>0</v>
      </c>
      <c r="BF273" s="242">
        <f>IF(N273="snížená",J273,0)</f>
        <v>0</v>
      </c>
      <c r="BG273" s="242">
        <f>IF(N273="zákl. přenesená",J273,0)</f>
        <v>0</v>
      </c>
      <c r="BH273" s="242">
        <f>IF(N273="sníž. přenesená",J273,0)</f>
        <v>0</v>
      </c>
      <c r="BI273" s="242">
        <f>IF(N273="nulová",J273,0)</f>
        <v>0</v>
      </c>
      <c r="BJ273" s="18" t="s">
        <v>83</v>
      </c>
      <c r="BK273" s="242">
        <f>ROUND(I273*H273,2)</f>
        <v>0</v>
      </c>
      <c r="BL273" s="18" t="s">
        <v>209</v>
      </c>
      <c r="BM273" s="241" t="s">
        <v>421</v>
      </c>
    </row>
    <row r="274" s="14" customFormat="1">
      <c r="A274" s="14"/>
      <c r="B274" s="254"/>
      <c r="C274" s="255"/>
      <c r="D274" s="245" t="s">
        <v>243</v>
      </c>
      <c r="E274" s="256" t="s">
        <v>1</v>
      </c>
      <c r="F274" s="257" t="s">
        <v>422</v>
      </c>
      <c r="G274" s="255"/>
      <c r="H274" s="258">
        <v>2738.4000000000001</v>
      </c>
      <c r="I274" s="259"/>
      <c r="J274" s="255"/>
      <c r="K274" s="255"/>
      <c r="L274" s="260"/>
      <c r="M274" s="261"/>
      <c r="N274" s="262"/>
      <c r="O274" s="262"/>
      <c r="P274" s="262"/>
      <c r="Q274" s="262"/>
      <c r="R274" s="262"/>
      <c r="S274" s="262"/>
      <c r="T274" s="263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4" t="s">
        <v>243</v>
      </c>
      <c r="AU274" s="264" t="s">
        <v>85</v>
      </c>
      <c r="AV274" s="14" t="s">
        <v>85</v>
      </c>
      <c r="AW274" s="14" t="s">
        <v>32</v>
      </c>
      <c r="AX274" s="14" t="s">
        <v>76</v>
      </c>
      <c r="AY274" s="264" t="s">
        <v>203</v>
      </c>
    </row>
    <row r="275" s="15" customFormat="1">
      <c r="A275" s="15"/>
      <c r="B275" s="265"/>
      <c r="C275" s="266"/>
      <c r="D275" s="245" t="s">
        <v>243</v>
      </c>
      <c r="E275" s="267" t="s">
        <v>1</v>
      </c>
      <c r="F275" s="268" t="s">
        <v>247</v>
      </c>
      <c r="G275" s="266"/>
      <c r="H275" s="269">
        <v>2738.4000000000001</v>
      </c>
      <c r="I275" s="270"/>
      <c r="J275" s="266"/>
      <c r="K275" s="266"/>
      <c r="L275" s="271"/>
      <c r="M275" s="272"/>
      <c r="N275" s="273"/>
      <c r="O275" s="273"/>
      <c r="P275" s="273"/>
      <c r="Q275" s="273"/>
      <c r="R275" s="273"/>
      <c r="S275" s="273"/>
      <c r="T275" s="274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75" t="s">
        <v>243</v>
      </c>
      <c r="AU275" s="275" t="s">
        <v>85</v>
      </c>
      <c r="AV275" s="15" t="s">
        <v>209</v>
      </c>
      <c r="AW275" s="15" t="s">
        <v>32</v>
      </c>
      <c r="AX275" s="15" t="s">
        <v>83</v>
      </c>
      <c r="AY275" s="275" t="s">
        <v>203</v>
      </c>
    </row>
    <row r="276" s="12" customFormat="1" ht="22.8" customHeight="1">
      <c r="A276" s="12"/>
      <c r="B276" s="213"/>
      <c r="C276" s="214"/>
      <c r="D276" s="215" t="s">
        <v>75</v>
      </c>
      <c r="E276" s="227" t="s">
        <v>238</v>
      </c>
      <c r="F276" s="227" t="s">
        <v>423</v>
      </c>
      <c r="G276" s="214"/>
      <c r="H276" s="214"/>
      <c r="I276" s="217"/>
      <c r="J276" s="228">
        <f>BK276</f>
        <v>0</v>
      </c>
      <c r="K276" s="214"/>
      <c r="L276" s="219"/>
      <c r="M276" s="220"/>
      <c r="N276" s="221"/>
      <c r="O276" s="221"/>
      <c r="P276" s="222">
        <f>SUM(P277:P367)</f>
        <v>0</v>
      </c>
      <c r="Q276" s="221"/>
      <c r="R276" s="222">
        <f>SUM(R277:R367)</f>
        <v>0.61545550000000004</v>
      </c>
      <c r="S276" s="221"/>
      <c r="T276" s="223">
        <f>SUM(T277:T367)</f>
        <v>4582.575170000001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24" t="s">
        <v>83</v>
      </c>
      <c r="AT276" s="225" t="s">
        <v>75</v>
      </c>
      <c r="AU276" s="225" t="s">
        <v>83</v>
      </c>
      <c r="AY276" s="224" t="s">
        <v>203</v>
      </c>
      <c r="BK276" s="226">
        <f>SUM(BK277:BK367)</f>
        <v>0</v>
      </c>
    </row>
    <row r="277" s="2" customFormat="1" ht="33" customHeight="1">
      <c r="A277" s="39"/>
      <c r="B277" s="40"/>
      <c r="C277" s="229" t="s">
        <v>424</v>
      </c>
      <c r="D277" s="229" t="s">
        <v>205</v>
      </c>
      <c r="E277" s="230" t="s">
        <v>425</v>
      </c>
      <c r="F277" s="231" t="s">
        <v>426</v>
      </c>
      <c r="G277" s="232" t="s">
        <v>213</v>
      </c>
      <c r="H277" s="233">
        <v>2082.5999999999999</v>
      </c>
      <c r="I277" s="234"/>
      <c r="J277" s="235">
        <f>ROUND(I277*H277,2)</f>
        <v>0</v>
      </c>
      <c r="K277" s="236"/>
      <c r="L277" s="45"/>
      <c r="M277" s="237" t="s">
        <v>1</v>
      </c>
      <c r="N277" s="238" t="s">
        <v>41</v>
      </c>
      <c r="O277" s="92"/>
      <c r="P277" s="239">
        <f>O277*H277</f>
        <v>0</v>
      </c>
      <c r="Q277" s="239">
        <v>0.00012999999999999999</v>
      </c>
      <c r="R277" s="239">
        <f>Q277*H277</f>
        <v>0.27073799999999998</v>
      </c>
      <c r="S277" s="239">
        <v>0</v>
      </c>
      <c r="T277" s="240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41" t="s">
        <v>209</v>
      </c>
      <c r="AT277" s="241" t="s">
        <v>205</v>
      </c>
      <c r="AU277" s="241" t="s">
        <v>85</v>
      </c>
      <c r="AY277" s="18" t="s">
        <v>203</v>
      </c>
      <c r="BE277" s="242">
        <f>IF(N277="základní",J277,0)</f>
        <v>0</v>
      </c>
      <c r="BF277" s="242">
        <f>IF(N277="snížená",J277,0)</f>
        <v>0</v>
      </c>
      <c r="BG277" s="242">
        <f>IF(N277="zákl. přenesená",J277,0)</f>
        <v>0</v>
      </c>
      <c r="BH277" s="242">
        <f>IF(N277="sníž. přenesená",J277,0)</f>
        <v>0</v>
      </c>
      <c r="BI277" s="242">
        <f>IF(N277="nulová",J277,0)</f>
        <v>0</v>
      </c>
      <c r="BJ277" s="18" t="s">
        <v>83</v>
      </c>
      <c r="BK277" s="242">
        <f>ROUND(I277*H277,2)</f>
        <v>0</v>
      </c>
      <c r="BL277" s="18" t="s">
        <v>209</v>
      </c>
      <c r="BM277" s="241" t="s">
        <v>427</v>
      </c>
    </row>
    <row r="278" s="14" customFormat="1">
      <c r="A278" s="14"/>
      <c r="B278" s="254"/>
      <c r="C278" s="255"/>
      <c r="D278" s="245" t="s">
        <v>243</v>
      </c>
      <c r="E278" s="256" t="s">
        <v>1</v>
      </c>
      <c r="F278" s="257" t="s">
        <v>428</v>
      </c>
      <c r="G278" s="255"/>
      <c r="H278" s="258">
        <v>2082.5999999999999</v>
      </c>
      <c r="I278" s="259"/>
      <c r="J278" s="255"/>
      <c r="K278" s="255"/>
      <c r="L278" s="260"/>
      <c r="M278" s="261"/>
      <c r="N278" s="262"/>
      <c r="O278" s="262"/>
      <c r="P278" s="262"/>
      <c r="Q278" s="262"/>
      <c r="R278" s="262"/>
      <c r="S278" s="262"/>
      <c r="T278" s="263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4" t="s">
        <v>243</v>
      </c>
      <c r="AU278" s="264" t="s">
        <v>85</v>
      </c>
      <c r="AV278" s="14" t="s">
        <v>85</v>
      </c>
      <c r="AW278" s="14" t="s">
        <v>32</v>
      </c>
      <c r="AX278" s="14" t="s">
        <v>76</v>
      </c>
      <c r="AY278" s="264" t="s">
        <v>203</v>
      </c>
    </row>
    <row r="279" s="15" customFormat="1">
      <c r="A279" s="15"/>
      <c r="B279" s="265"/>
      <c r="C279" s="266"/>
      <c r="D279" s="245" t="s">
        <v>243</v>
      </c>
      <c r="E279" s="267" t="s">
        <v>1</v>
      </c>
      <c r="F279" s="268" t="s">
        <v>247</v>
      </c>
      <c r="G279" s="266"/>
      <c r="H279" s="269">
        <v>2082.5999999999999</v>
      </c>
      <c r="I279" s="270"/>
      <c r="J279" s="266"/>
      <c r="K279" s="266"/>
      <c r="L279" s="271"/>
      <c r="M279" s="272"/>
      <c r="N279" s="273"/>
      <c r="O279" s="273"/>
      <c r="P279" s="273"/>
      <c r="Q279" s="273"/>
      <c r="R279" s="273"/>
      <c r="S279" s="273"/>
      <c r="T279" s="274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75" t="s">
        <v>243</v>
      </c>
      <c r="AU279" s="275" t="s">
        <v>85</v>
      </c>
      <c r="AV279" s="15" t="s">
        <v>209</v>
      </c>
      <c r="AW279" s="15" t="s">
        <v>32</v>
      </c>
      <c r="AX279" s="15" t="s">
        <v>83</v>
      </c>
      <c r="AY279" s="275" t="s">
        <v>203</v>
      </c>
    </row>
    <row r="280" s="2" customFormat="1" ht="24.15" customHeight="1">
      <c r="A280" s="39"/>
      <c r="B280" s="40"/>
      <c r="C280" s="229" t="s">
        <v>429</v>
      </c>
      <c r="D280" s="229" t="s">
        <v>205</v>
      </c>
      <c r="E280" s="230" t="s">
        <v>430</v>
      </c>
      <c r="F280" s="231" t="s">
        <v>431</v>
      </c>
      <c r="G280" s="232" t="s">
        <v>213</v>
      </c>
      <c r="H280" s="233">
        <v>3428</v>
      </c>
      <c r="I280" s="234"/>
      <c r="J280" s="235">
        <f>ROUND(I280*H280,2)</f>
        <v>0</v>
      </c>
      <c r="K280" s="236"/>
      <c r="L280" s="45"/>
      <c r="M280" s="237" t="s">
        <v>1</v>
      </c>
      <c r="N280" s="238" t="s">
        <v>41</v>
      </c>
      <c r="O280" s="92"/>
      <c r="P280" s="239">
        <f>O280*H280</f>
        <v>0</v>
      </c>
      <c r="Q280" s="239">
        <v>4.0000000000000003E-05</v>
      </c>
      <c r="R280" s="239">
        <f>Q280*H280</f>
        <v>0.13712000000000002</v>
      </c>
      <c r="S280" s="239">
        <v>0</v>
      </c>
      <c r="T280" s="240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41" t="s">
        <v>209</v>
      </c>
      <c r="AT280" s="241" t="s">
        <v>205</v>
      </c>
      <c r="AU280" s="241" t="s">
        <v>85</v>
      </c>
      <c r="AY280" s="18" t="s">
        <v>203</v>
      </c>
      <c r="BE280" s="242">
        <f>IF(N280="základní",J280,0)</f>
        <v>0</v>
      </c>
      <c r="BF280" s="242">
        <f>IF(N280="snížená",J280,0)</f>
        <v>0</v>
      </c>
      <c r="BG280" s="242">
        <f>IF(N280="zákl. přenesená",J280,0)</f>
        <v>0</v>
      </c>
      <c r="BH280" s="242">
        <f>IF(N280="sníž. přenesená",J280,0)</f>
        <v>0</v>
      </c>
      <c r="BI280" s="242">
        <f>IF(N280="nulová",J280,0)</f>
        <v>0</v>
      </c>
      <c r="BJ280" s="18" t="s">
        <v>83</v>
      </c>
      <c r="BK280" s="242">
        <f>ROUND(I280*H280,2)</f>
        <v>0</v>
      </c>
      <c r="BL280" s="18" t="s">
        <v>209</v>
      </c>
      <c r="BM280" s="241" t="s">
        <v>432</v>
      </c>
    </row>
    <row r="281" s="14" customFormat="1">
      <c r="A281" s="14"/>
      <c r="B281" s="254"/>
      <c r="C281" s="255"/>
      <c r="D281" s="245" t="s">
        <v>243</v>
      </c>
      <c r="E281" s="256" t="s">
        <v>1</v>
      </c>
      <c r="F281" s="257" t="s">
        <v>433</v>
      </c>
      <c r="G281" s="255"/>
      <c r="H281" s="258">
        <v>3428</v>
      </c>
      <c r="I281" s="259"/>
      <c r="J281" s="255"/>
      <c r="K281" s="255"/>
      <c r="L281" s="260"/>
      <c r="M281" s="261"/>
      <c r="N281" s="262"/>
      <c r="O281" s="262"/>
      <c r="P281" s="262"/>
      <c r="Q281" s="262"/>
      <c r="R281" s="262"/>
      <c r="S281" s="262"/>
      <c r="T281" s="263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4" t="s">
        <v>243</v>
      </c>
      <c r="AU281" s="264" t="s">
        <v>85</v>
      </c>
      <c r="AV281" s="14" t="s">
        <v>85</v>
      </c>
      <c r="AW281" s="14" t="s">
        <v>32</v>
      </c>
      <c r="AX281" s="14" t="s">
        <v>76</v>
      </c>
      <c r="AY281" s="264" t="s">
        <v>203</v>
      </c>
    </row>
    <row r="282" s="15" customFormat="1">
      <c r="A282" s="15"/>
      <c r="B282" s="265"/>
      <c r="C282" s="266"/>
      <c r="D282" s="245" t="s">
        <v>243</v>
      </c>
      <c r="E282" s="267" t="s">
        <v>1</v>
      </c>
      <c r="F282" s="268" t="s">
        <v>247</v>
      </c>
      <c r="G282" s="266"/>
      <c r="H282" s="269">
        <v>3428</v>
      </c>
      <c r="I282" s="270"/>
      <c r="J282" s="266"/>
      <c r="K282" s="266"/>
      <c r="L282" s="271"/>
      <c r="M282" s="272"/>
      <c r="N282" s="273"/>
      <c r="O282" s="273"/>
      <c r="P282" s="273"/>
      <c r="Q282" s="273"/>
      <c r="R282" s="273"/>
      <c r="S282" s="273"/>
      <c r="T282" s="274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75" t="s">
        <v>243</v>
      </c>
      <c r="AU282" s="275" t="s">
        <v>85</v>
      </c>
      <c r="AV282" s="15" t="s">
        <v>209</v>
      </c>
      <c r="AW282" s="15" t="s">
        <v>32</v>
      </c>
      <c r="AX282" s="15" t="s">
        <v>83</v>
      </c>
      <c r="AY282" s="275" t="s">
        <v>203</v>
      </c>
    </row>
    <row r="283" s="2" customFormat="1" ht="21.75" customHeight="1">
      <c r="A283" s="39"/>
      <c r="B283" s="40"/>
      <c r="C283" s="229" t="s">
        <v>221</v>
      </c>
      <c r="D283" s="229" t="s">
        <v>205</v>
      </c>
      <c r="E283" s="230" t="s">
        <v>434</v>
      </c>
      <c r="F283" s="231" t="s">
        <v>435</v>
      </c>
      <c r="G283" s="232" t="s">
        <v>213</v>
      </c>
      <c r="H283" s="233">
        <v>1730</v>
      </c>
      <c r="I283" s="234"/>
      <c r="J283" s="235">
        <f>ROUND(I283*H283,2)</f>
        <v>0</v>
      </c>
      <c r="K283" s="236"/>
      <c r="L283" s="45"/>
      <c r="M283" s="237" t="s">
        <v>1</v>
      </c>
      <c r="N283" s="238" t="s">
        <v>41</v>
      </c>
      <c r="O283" s="92"/>
      <c r="P283" s="239">
        <f>O283*H283</f>
        <v>0</v>
      </c>
      <c r="Q283" s="239">
        <v>0</v>
      </c>
      <c r="R283" s="239">
        <f>Q283*H283</f>
        <v>0</v>
      </c>
      <c r="S283" s="239">
        <v>0.11700000000000001</v>
      </c>
      <c r="T283" s="240">
        <f>S283*H283</f>
        <v>202.41000000000003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41" t="s">
        <v>209</v>
      </c>
      <c r="AT283" s="241" t="s">
        <v>205</v>
      </c>
      <c r="AU283" s="241" t="s">
        <v>85</v>
      </c>
      <c r="AY283" s="18" t="s">
        <v>203</v>
      </c>
      <c r="BE283" s="242">
        <f>IF(N283="základní",J283,0)</f>
        <v>0</v>
      </c>
      <c r="BF283" s="242">
        <f>IF(N283="snížená",J283,0)</f>
        <v>0</v>
      </c>
      <c r="BG283" s="242">
        <f>IF(N283="zákl. přenesená",J283,0)</f>
        <v>0</v>
      </c>
      <c r="BH283" s="242">
        <f>IF(N283="sníž. přenesená",J283,0)</f>
        <v>0</v>
      </c>
      <c r="BI283" s="242">
        <f>IF(N283="nulová",J283,0)</f>
        <v>0</v>
      </c>
      <c r="BJ283" s="18" t="s">
        <v>83</v>
      </c>
      <c r="BK283" s="242">
        <f>ROUND(I283*H283,2)</f>
        <v>0</v>
      </c>
      <c r="BL283" s="18" t="s">
        <v>209</v>
      </c>
      <c r="BM283" s="241" t="s">
        <v>436</v>
      </c>
    </row>
    <row r="284" s="2" customFormat="1" ht="24.15" customHeight="1">
      <c r="A284" s="39"/>
      <c r="B284" s="40"/>
      <c r="C284" s="229" t="s">
        <v>437</v>
      </c>
      <c r="D284" s="229" t="s">
        <v>205</v>
      </c>
      <c r="E284" s="230" t="s">
        <v>438</v>
      </c>
      <c r="F284" s="231" t="s">
        <v>439</v>
      </c>
      <c r="G284" s="232" t="s">
        <v>208</v>
      </c>
      <c r="H284" s="233">
        <v>263</v>
      </c>
      <c r="I284" s="234"/>
      <c r="J284" s="235">
        <f>ROUND(I284*H284,2)</f>
        <v>0</v>
      </c>
      <c r="K284" s="236"/>
      <c r="L284" s="45"/>
      <c r="M284" s="237" t="s">
        <v>1</v>
      </c>
      <c r="N284" s="238" t="s">
        <v>41</v>
      </c>
      <c r="O284" s="92"/>
      <c r="P284" s="239">
        <f>O284*H284</f>
        <v>0</v>
      </c>
      <c r="Q284" s="239">
        <v>0</v>
      </c>
      <c r="R284" s="239">
        <f>Q284*H284</f>
        <v>0</v>
      </c>
      <c r="S284" s="239">
        <v>1.95</v>
      </c>
      <c r="T284" s="240">
        <f>S284*H284</f>
        <v>512.85000000000002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41" t="s">
        <v>209</v>
      </c>
      <c r="AT284" s="241" t="s">
        <v>205</v>
      </c>
      <c r="AU284" s="241" t="s">
        <v>85</v>
      </c>
      <c r="AY284" s="18" t="s">
        <v>203</v>
      </c>
      <c r="BE284" s="242">
        <f>IF(N284="základní",J284,0)</f>
        <v>0</v>
      </c>
      <c r="BF284" s="242">
        <f>IF(N284="snížená",J284,0)</f>
        <v>0</v>
      </c>
      <c r="BG284" s="242">
        <f>IF(N284="zákl. přenesená",J284,0)</f>
        <v>0</v>
      </c>
      <c r="BH284" s="242">
        <f>IF(N284="sníž. přenesená",J284,0)</f>
        <v>0</v>
      </c>
      <c r="BI284" s="242">
        <f>IF(N284="nulová",J284,0)</f>
        <v>0</v>
      </c>
      <c r="BJ284" s="18" t="s">
        <v>83</v>
      </c>
      <c r="BK284" s="242">
        <f>ROUND(I284*H284,2)</f>
        <v>0</v>
      </c>
      <c r="BL284" s="18" t="s">
        <v>209</v>
      </c>
      <c r="BM284" s="241" t="s">
        <v>440</v>
      </c>
    </row>
    <row r="285" s="14" customFormat="1">
      <c r="A285" s="14"/>
      <c r="B285" s="254"/>
      <c r="C285" s="255"/>
      <c r="D285" s="245" t="s">
        <v>243</v>
      </c>
      <c r="E285" s="256" t="s">
        <v>1</v>
      </c>
      <c r="F285" s="257" t="s">
        <v>441</v>
      </c>
      <c r="G285" s="255"/>
      <c r="H285" s="258">
        <v>263</v>
      </c>
      <c r="I285" s="259"/>
      <c r="J285" s="255"/>
      <c r="K285" s="255"/>
      <c r="L285" s="260"/>
      <c r="M285" s="261"/>
      <c r="N285" s="262"/>
      <c r="O285" s="262"/>
      <c r="P285" s="262"/>
      <c r="Q285" s="262"/>
      <c r="R285" s="262"/>
      <c r="S285" s="262"/>
      <c r="T285" s="263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4" t="s">
        <v>243</v>
      </c>
      <c r="AU285" s="264" t="s">
        <v>85</v>
      </c>
      <c r="AV285" s="14" t="s">
        <v>85</v>
      </c>
      <c r="AW285" s="14" t="s">
        <v>32</v>
      </c>
      <c r="AX285" s="14" t="s">
        <v>76</v>
      </c>
      <c r="AY285" s="264" t="s">
        <v>203</v>
      </c>
    </row>
    <row r="286" s="15" customFormat="1">
      <c r="A286" s="15"/>
      <c r="B286" s="265"/>
      <c r="C286" s="266"/>
      <c r="D286" s="245" t="s">
        <v>243</v>
      </c>
      <c r="E286" s="267" t="s">
        <v>1</v>
      </c>
      <c r="F286" s="268" t="s">
        <v>247</v>
      </c>
      <c r="G286" s="266"/>
      <c r="H286" s="269">
        <v>263</v>
      </c>
      <c r="I286" s="270"/>
      <c r="J286" s="266"/>
      <c r="K286" s="266"/>
      <c r="L286" s="271"/>
      <c r="M286" s="272"/>
      <c r="N286" s="273"/>
      <c r="O286" s="273"/>
      <c r="P286" s="273"/>
      <c r="Q286" s="273"/>
      <c r="R286" s="273"/>
      <c r="S286" s="273"/>
      <c r="T286" s="274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75" t="s">
        <v>243</v>
      </c>
      <c r="AU286" s="275" t="s">
        <v>85</v>
      </c>
      <c r="AV286" s="15" t="s">
        <v>209</v>
      </c>
      <c r="AW286" s="15" t="s">
        <v>32</v>
      </c>
      <c r="AX286" s="15" t="s">
        <v>83</v>
      </c>
      <c r="AY286" s="275" t="s">
        <v>203</v>
      </c>
    </row>
    <row r="287" s="2" customFormat="1" ht="24.15" customHeight="1">
      <c r="A287" s="39"/>
      <c r="B287" s="40"/>
      <c r="C287" s="229" t="s">
        <v>225</v>
      </c>
      <c r="D287" s="229" t="s">
        <v>205</v>
      </c>
      <c r="E287" s="230" t="s">
        <v>442</v>
      </c>
      <c r="F287" s="231" t="s">
        <v>443</v>
      </c>
      <c r="G287" s="232" t="s">
        <v>208</v>
      </c>
      <c r="H287" s="233">
        <v>260</v>
      </c>
      <c r="I287" s="234"/>
      <c r="J287" s="235">
        <f>ROUND(I287*H287,2)</f>
        <v>0</v>
      </c>
      <c r="K287" s="236"/>
      <c r="L287" s="45"/>
      <c r="M287" s="237" t="s">
        <v>1</v>
      </c>
      <c r="N287" s="238" t="s">
        <v>41</v>
      </c>
      <c r="O287" s="92"/>
      <c r="P287" s="239">
        <f>O287*H287</f>
        <v>0</v>
      </c>
      <c r="Q287" s="239">
        <v>0</v>
      </c>
      <c r="R287" s="239">
        <f>Q287*H287</f>
        <v>0</v>
      </c>
      <c r="S287" s="239">
        <v>2.3999999999999999</v>
      </c>
      <c r="T287" s="240">
        <f>S287*H287</f>
        <v>624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41" t="s">
        <v>209</v>
      </c>
      <c r="AT287" s="241" t="s">
        <v>205</v>
      </c>
      <c r="AU287" s="241" t="s">
        <v>85</v>
      </c>
      <c r="AY287" s="18" t="s">
        <v>203</v>
      </c>
      <c r="BE287" s="242">
        <f>IF(N287="základní",J287,0)</f>
        <v>0</v>
      </c>
      <c r="BF287" s="242">
        <f>IF(N287="snížená",J287,0)</f>
        <v>0</v>
      </c>
      <c r="BG287" s="242">
        <f>IF(N287="zákl. přenesená",J287,0)</f>
        <v>0</v>
      </c>
      <c r="BH287" s="242">
        <f>IF(N287="sníž. přenesená",J287,0)</f>
        <v>0</v>
      </c>
      <c r="BI287" s="242">
        <f>IF(N287="nulová",J287,0)</f>
        <v>0</v>
      </c>
      <c r="BJ287" s="18" t="s">
        <v>83</v>
      </c>
      <c r="BK287" s="242">
        <f>ROUND(I287*H287,2)</f>
        <v>0</v>
      </c>
      <c r="BL287" s="18" t="s">
        <v>209</v>
      </c>
      <c r="BM287" s="241" t="s">
        <v>444</v>
      </c>
    </row>
    <row r="288" s="2" customFormat="1" ht="24.15" customHeight="1">
      <c r="A288" s="39"/>
      <c r="B288" s="40"/>
      <c r="C288" s="229" t="s">
        <v>445</v>
      </c>
      <c r="D288" s="229" t="s">
        <v>205</v>
      </c>
      <c r="E288" s="230" t="s">
        <v>446</v>
      </c>
      <c r="F288" s="231" t="s">
        <v>447</v>
      </c>
      <c r="G288" s="232" t="s">
        <v>208</v>
      </c>
      <c r="H288" s="233">
        <v>211.26499999999999</v>
      </c>
      <c r="I288" s="234"/>
      <c r="J288" s="235">
        <f>ROUND(I288*H288,2)</f>
        <v>0</v>
      </c>
      <c r="K288" s="236"/>
      <c r="L288" s="45"/>
      <c r="M288" s="237" t="s">
        <v>1</v>
      </c>
      <c r="N288" s="238" t="s">
        <v>41</v>
      </c>
      <c r="O288" s="92"/>
      <c r="P288" s="239">
        <f>O288*H288</f>
        <v>0</v>
      </c>
      <c r="Q288" s="239">
        <v>0</v>
      </c>
      <c r="R288" s="239">
        <f>Q288*H288</f>
        <v>0</v>
      </c>
      <c r="S288" s="239">
        <v>2.2000000000000002</v>
      </c>
      <c r="T288" s="240">
        <f>S288*H288</f>
        <v>464.78300000000002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41" t="s">
        <v>209</v>
      </c>
      <c r="AT288" s="241" t="s">
        <v>205</v>
      </c>
      <c r="AU288" s="241" t="s">
        <v>85</v>
      </c>
      <c r="AY288" s="18" t="s">
        <v>203</v>
      </c>
      <c r="BE288" s="242">
        <f>IF(N288="základní",J288,0)</f>
        <v>0</v>
      </c>
      <c r="BF288" s="242">
        <f>IF(N288="snížená",J288,0)</f>
        <v>0</v>
      </c>
      <c r="BG288" s="242">
        <f>IF(N288="zákl. přenesená",J288,0)</f>
        <v>0</v>
      </c>
      <c r="BH288" s="242">
        <f>IF(N288="sníž. přenesená",J288,0)</f>
        <v>0</v>
      </c>
      <c r="BI288" s="242">
        <f>IF(N288="nulová",J288,0)</f>
        <v>0</v>
      </c>
      <c r="BJ288" s="18" t="s">
        <v>83</v>
      </c>
      <c r="BK288" s="242">
        <f>ROUND(I288*H288,2)</f>
        <v>0</v>
      </c>
      <c r="BL288" s="18" t="s">
        <v>209</v>
      </c>
      <c r="BM288" s="241" t="s">
        <v>448</v>
      </c>
    </row>
    <row r="289" s="13" customFormat="1">
      <c r="A289" s="13"/>
      <c r="B289" s="243"/>
      <c r="C289" s="244"/>
      <c r="D289" s="245" t="s">
        <v>243</v>
      </c>
      <c r="E289" s="246" t="s">
        <v>1</v>
      </c>
      <c r="F289" s="247" t="s">
        <v>449</v>
      </c>
      <c r="G289" s="244"/>
      <c r="H289" s="246" t="s">
        <v>1</v>
      </c>
      <c r="I289" s="248"/>
      <c r="J289" s="244"/>
      <c r="K289" s="244"/>
      <c r="L289" s="249"/>
      <c r="M289" s="250"/>
      <c r="N289" s="251"/>
      <c r="O289" s="251"/>
      <c r="P289" s="251"/>
      <c r="Q289" s="251"/>
      <c r="R289" s="251"/>
      <c r="S289" s="251"/>
      <c r="T289" s="252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3" t="s">
        <v>243</v>
      </c>
      <c r="AU289" s="253" t="s">
        <v>85</v>
      </c>
      <c r="AV289" s="13" t="s">
        <v>83</v>
      </c>
      <c r="AW289" s="13" t="s">
        <v>32</v>
      </c>
      <c r="AX289" s="13" t="s">
        <v>76</v>
      </c>
      <c r="AY289" s="253" t="s">
        <v>203</v>
      </c>
    </row>
    <row r="290" s="14" customFormat="1">
      <c r="A290" s="14"/>
      <c r="B290" s="254"/>
      <c r="C290" s="255"/>
      <c r="D290" s="245" t="s">
        <v>243</v>
      </c>
      <c r="E290" s="256" t="s">
        <v>1</v>
      </c>
      <c r="F290" s="257" t="s">
        <v>450</v>
      </c>
      <c r="G290" s="255"/>
      <c r="H290" s="258">
        <v>29.664999999999999</v>
      </c>
      <c r="I290" s="259"/>
      <c r="J290" s="255"/>
      <c r="K290" s="255"/>
      <c r="L290" s="260"/>
      <c r="M290" s="261"/>
      <c r="N290" s="262"/>
      <c r="O290" s="262"/>
      <c r="P290" s="262"/>
      <c r="Q290" s="262"/>
      <c r="R290" s="262"/>
      <c r="S290" s="262"/>
      <c r="T290" s="263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4" t="s">
        <v>243</v>
      </c>
      <c r="AU290" s="264" t="s">
        <v>85</v>
      </c>
      <c r="AV290" s="14" t="s">
        <v>85</v>
      </c>
      <c r="AW290" s="14" t="s">
        <v>32</v>
      </c>
      <c r="AX290" s="14" t="s">
        <v>76</v>
      </c>
      <c r="AY290" s="264" t="s">
        <v>203</v>
      </c>
    </row>
    <row r="291" s="14" customFormat="1">
      <c r="A291" s="14"/>
      <c r="B291" s="254"/>
      <c r="C291" s="255"/>
      <c r="D291" s="245" t="s">
        <v>243</v>
      </c>
      <c r="E291" s="256" t="s">
        <v>1</v>
      </c>
      <c r="F291" s="257" t="s">
        <v>451</v>
      </c>
      <c r="G291" s="255"/>
      <c r="H291" s="258">
        <v>181.59999999999999</v>
      </c>
      <c r="I291" s="259"/>
      <c r="J291" s="255"/>
      <c r="K291" s="255"/>
      <c r="L291" s="260"/>
      <c r="M291" s="261"/>
      <c r="N291" s="262"/>
      <c r="O291" s="262"/>
      <c r="P291" s="262"/>
      <c r="Q291" s="262"/>
      <c r="R291" s="262"/>
      <c r="S291" s="262"/>
      <c r="T291" s="263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4" t="s">
        <v>243</v>
      </c>
      <c r="AU291" s="264" t="s">
        <v>85</v>
      </c>
      <c r="AV291" s="14" t="s">
        <v>85</v>
      </c>
      <c r="AW291" s="14" t="s">
        <v>32</v>
      </c>
      <c r="AX291" s="14" t="s">
        <v>76</v>
      </c>
      <c r="AY291" s="264" t="s">
        <v>203</v>
      </c>
    </row>
    <row r="292" s="15" customFormat="1">
      <c r="A292" s="15"/>
      <c r="B292" s="265"/>
      <c r="C292" s="266"/>
      <c r="D292" s="245" t="s">
        <v>243</v>
      </c>
      <c r="E292" s="267" t="s">
        <v>1</v>
      </c>
      <c r="F292" s="268" t="s">
        <v>247</v>
      </c>
      <c r="G292" s="266"/>
      <c r="H292" s="269">
        <v>211.26499999999999</v>
      </c>
      <c r="I292" s="270"/>
      <c r="J292" s="266"/>
      <c r="K292" s="266"/>
      <c r="L292" s="271"/>
      <c r="M292" s="272"/>
      <c r="N292" s="273"/>
      <c r="O292" s="273"/>
      <c r="P292" s="273"/>
      <c r="Q292" s="273"/>
      <c r="R292" s="273"/>
      <c r="S292" s="273"/>
      <c r="T292" s="274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75" t="s">
        <v>243</v>
      </c>
      <c r="AU292" s="275" t="s">
        <v>85</v>
      </c>
      <c r="AV292" s="15" t="s">
        <v>209</v>
      </c>
      <c r="AW292" s="15" t="s">
        <v>32</v>
      </c>
      <c r="AX292" s="15" t="s">
        <v>83</v>
      </c>
      <c r="AY292" s="275" t="s">
        <v>203</v>
      </c>
    </row>
    <row r="293" s="2" customFormat="1" ht="24.15" customHeight="1">
      <c r="A293" s="39"/>
      <c r="B293" s="40"/>
      <c r="C293" s="229" t="s">
        <v>452</v>
      </c>
      <c r="D293" s="229" t="s">
        <v>205</v>
      </c>
      <c r="E293" s="230" t="s">
        <v>453</v>
      </c>
      <c r="F293" s="231" t="s">
        <v>454</v>
      </c>
      <c r="G293" s="232" t="s">
        <v>208</v>
      </c>
      <c r="H293" s="233">
        <v>11.94</v>
      </c>
      <c r="I293" s="234"/>
      <c r="J293" s="235">
        <f>ROUND(I293*H293,2)</f>
        <v>0</v>
      </c>
      <c r="K293" s="236"/>
      <c r="L293" s="45"/>
      <c r="M293" s="237" t="s">
        <v>1</v>
      </c>
      <c r="N293" s="238" t="s">
        <v>41</v>
      </c>
      <c r="O293" s="92"/>
      <c r="P293" s="239">
        <f>O293*H293</f>
        <v>0</v>
      </c>
      <c r="Q293" s="239">
        <v>0</v>
      </c>
      <c r="R293" s="239">
        <f>Q293*H293</f>
        <v>0</v>
      </c>
      <c r="S293" s="239">
        <v>2.2000000000000002</v>
      </c>
      <c r="T293" s="240">
        <f>S293*H293</f>
        <v>26.268000000000001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41" t="s">
        <v>209</v>
      </c>
      <c r="AT293" s="241" t="s">
        <v>205</v>
      </c>
      <c r="AU293" s="241" t="s">
        <v>85</v>
      </c>
      <c r="AY293" s="18" t="s">
        <v>203</v>
      </c>
      <c r="BE293" s="242">
        <f>IF(N293="základní",J293,0)</f>
        <v>0</v>
      </c>
      <c r="BF293" s="242">
        <f>IF(N293="snížená",J293,0)</f>
        <v>0</v>
      </c>
      <c r="BG293" s="242">
        <f>IF(N293="zákl. přenesená",J293,0)</f>
        <v>0</v>
      </c>
      <c r="BH293" s="242">
        <f>IF(N293="sníž. přenesená",J293,0)</f>
        <v>0</v>
      </c>
      <c r="BI293" s="242">
        <f>IF(N293="nulová",J293,0)</f>
        <v>0</v>
      </c>
      <c r="BJ293" s="18" t="s">
        <v>83</v>
      </c>
      <c r="BK293" s="242">
        <f>ROUND(I293*H293,2)</f>
        <v>0</v>
      </c>
      <c r="BL293" s="18" t="s">
        <v>209</v>
      </c>
      <c r="BM293" s="241" t="s">
        <v>455</v>
      </c>
    </row>
    <row r="294" s="13" customFormat="1">
      <c r="A294" s="13"/>
      <c r="B294" s="243"/>
      <c r="C294" s="244"/>
      <c r="D294" s="245" t="s">
        <v>243</v>
      </c>
      <c r="E294" s="246" t="s">
        <v>1</v>
      </c>
      <c r="F294" s="247" t="s">
        <v>449</v>
      </c>
      <c r="G294" s="244"/>
      <c r="H294" s="246" t="s">
        <v>1</v>
      </c>
      <c r="I294" s="248"/>
      <c r="J294" s="244"/>
      <c r="K294" s="244"/>
      <c r="L294" s="249"/>
      <c r="M294" s="250"/>
      <c r="N294" s="251"/>
      <c r="O294" s="251"/>
      <c r="P294" s="251"/>
      <c r="Q294" s="251"/>
      <c r="R294" s="251"/>
      <c r="S294" s="251"/>
      <c r="T294" s="25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3" t="s">
        <v>243</v>
      </c>
      <c r="AU294" s="253" t="s">
        <v>85</v>
      </c>
      <c r="AV294" s="13" t="s">
        <v>83</v>
      </c>
      <c r="AW294" s="13" t="s">
        <v>32</v>
      </c>
      <c r="AX294" s="13" t="s">
        <v>76</v>
      </c>
      <c r="AY294" s="253" t="s">
        <v>203</v>
      </c>
    </row>
    <row r="295" s="14" customFormat="1">
      <c r="A295" s="14"/>
      <c r="B295" s="254"/>
      <c r="C295" s="255"/>
      <c r="D295" s="245" t="s">
        <v>243</v>
      </c>
      <c r="E295" s="256" t="s">
        <v>1</v>
      </c>
      <c r="F295" s="257" t="s">
        <v>456</v>
      </c>
      <c r="G295" s="255"/>
      <c r="H295" s="258">
        <v>2.79</v>
      </c>
      <c r="I295" s="259"/>
      <c r="J295" s="255"/>
      <c r="K295" s="255"/>
      <c r="L295" s="260"/>
      <c r="M295" s="261"/>
      <c r="N295" s="262"/>
      <c r="O295" s="262"/>
      <c r="P295" s="262"/>
      <c r="Q295" s="262"/>
      <c r="R295" s="262"/>
      <c r="S295" s="262"/>
      <c r="T295" s="263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4" t="s">
        <v>243</v>
      </c>
      <c r="AU295" s="264" t="s">
        <v>85</v>
      </c>
      <c r="AV295" s="14" t="s">
        <v>85</v>
      </c>
      <c r="AW295" s="14" t="s">
        <v>32</v>
      </c>
      <c r="AX295" s="14" t="s">
        <v>76</v>
      </c>
      <c r="AY295" s="264" t="s">
        <v>203</v>
      </c>
    </row>
    <row r="296" s="14" customFormat="1">
      <c r="A296" s="14"/>
      <c r="B296" s="254"/>
      <c r="C296" s="255"/>
      <c r="D296" s="245" t="s">
        <v>243</v>
      </c>
      <c r="E296" s="256" t="s">
        <v>1</v>
      </c>
      <c r="F296" s="257" t="s">
        <v>457</v>
      </c>
      <c r="G296" s="255"/>
      <c r="H296" s="258">
        <v>9.1500000000000004</v>
      </c>
      <c r="I296" s="259"/>
      <c r="J296" s="255"/>
      <c r="K296" s="255"/>
      <c r="L296" s="260"/>
      <c r="M296" s="261"/>
      <c r="N296" s="262"/>
      <c r="O296" s="262"/>
      <c r="P296" s="262"/>
      <c r="Q296" s="262"/>
      <c r="R296" s="262"/>
      <c r="S296" s="262"/>
      <c r="T296" s="263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4" t="s">
        <v>243</v>
      </c>
      <c r="AU296" s="264" t="s">
        <v>85</v>
      </c>
      <c r="AV296" s="14" t="s">
        <v>85</v>
      </c>
      <c r="AW296" s="14" t="s">
        <v>32</v>
      </c>
      <c r="AX296" s="14" t="s">
        <v>76</v>
      </c>
      <c r="AY296" s="264" t="s">
        <v>203</v>
      </c>
    </row>
    <row r="297" s="15" customFormat="1">
      <c r="A297" s="15"/>
      <c r="B297" s="265"/>
      <c r="C297" s="266"/>
      <c r="D297" s="245" t="s">
        <v>243</v>
      </c>
      <c r="E297" s="267" t="s">
        <v>1</v>
      </c>
      <c r="F297" s="268" t="s">
        <v>247</v>
      </c>
      <c r="G297" s="266"/>
      <c r="H297" s="269">
        <v>11.94</v>
      </c>
      <c r="I297" s="270"/>
      <c r="J297" s="266"/>
      <c r="K297" s="266"/>
      <c r="L297" s="271"/>
      <c r="M297" s="272"/>
      <c r="N297" s="273"/>
      <c r="O297" s="273"/>
      <c r="P297" s="273"/>
      <c r="Q297" s="273"/>
      <c r="R297" s="273"/>
      <c r="S297" s="273"/>
      <c r="T297" s="274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75" t="s">
        <v>243</v>
      </c>
      <c r="AU297" s="275" t="s">
        <v>85</v>
      </c>
      <c r="AV297" s="15" t="s">
        <v>209</v>
      </c>
      <c r="AW297" s="15" t="s">
        <v>32</v>
      </c>
      <c r="AX297" s="15" t="s">
        <v>83</v>
      </c>
      <c r="AY297" s="275" t="s">
        <v>203</v>
      </c>
    </row>
    <row r="298" s="2" customFormat="1" ht="33" customHeight="1">
      <c r="A298" s="39"/>
      <c r="B298" s="40"/>
      <c r="C298" s="229" t="s">
        <v>458</v>
      </c>
      <c r="D298" s="229" t="s">
        <v>205</v>
      </c>
      <c r="E298" s="230" t="s">
        <v>459</v>
      </c>
      <c r="F298" s="231" t="s">
        <v>460</v>
      </c>
      <c r="G298" s="232" t="s">
        <v>208</v>
      </c>
      <c r="H298" s="233">
        <v>211.26499999999999</v>
      </c>
      <c r="I298" s="234"/>
      <c r="J298" s="235">
        <f>ROUND(I298*H298,2)</f>
        <v>0</v>
      </c>
      <c r="K298" s="236"/>
      <c r="L298" s="45"/>
      <c r="M298" s="237" t="s">
        <v>1</v>
      </c>
      <c r="N298" s="238" t="s">
        <v>41</v>
      </c>
      <c r="O298" s="92"/>
      <c r="P298" s="239">
        <f>O298*H298</f>
        <v>0</v>
      </c>
      <c r="Q298" s="239">
        <v>0</v>
      </c>
      <c r="R298" s="239">
        <f>Q298*H298</f>
        <v>0</v>
      </c>
      <c r="S298" s="239">
        <v>0.043999999999999997</v>
      </c>
      <c r="T298" s="240">
        <f>S298*H298</f>
        <v>9.295659999999998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41" t="s">
        <v>209</v>
      </c>
      <c r="AT298" s="241" t="s">
        <v>205</v>
      </c>
      <c r="AU298" s="241" t="s">
        <v>85</v>
      </c>
      <c r="AY298" s="18" t="s">
        <v>203</v>
      </c>
      <c r="BE298" s="242">
        <f>IF(N298="základní",J298,0)</f>
        <v>0</v>
      </c>
      <c r="BF298" s="242">
        <f>IF(N298="snížená",J298,0)</f>
        <v>0</v>
      </c>
      <c r="BG298" s="242">
        <f>IF(N298="zákl. přenesená",J298,0)</f>
        <v>0</v>
      </c>
      <c r="BH298" s="242">
        <f>IF(N298="sníž. přenesená",J298,0)</f>
        <v>0</v>
      </c>
      <c r="BI298" s="242">
        <f>IF(N298="nulová",J298,0)</f>
        <v>0</v>
      </c>
      <c r="BJ298" s="18" t="s">
        <v>83</v>
      </c>
      <c r="BK298" s="242">
        <f>ROUND(I298*H298,2)</f>
        <v>0</v>
      </c>
      <c r="BL298" s="18" t="s">
        <v>209</v>
      </c>
      <c r="BM298" s="241" t="s">
        <v>461</v>
      </c>
    </row>
    <row r="299" s="2" customFormat="1" ht="33" customHeight="1">
      <c r="A299" s="39"/>
      <c r="B299" s="40"/>
      <c r="C299" s="229" t="s">
        <v>462</v>
      </c>
      <c r="D299" s="229" t="s">
        <v>205</v>
      </c>
      <c r="E299" s="230" t="s">
        <v>463</v>
      </c>
      <c r="F299" s="231" t="s">
        <v>464</v>
      </c>
      <c r="G299" s="232" t="s">
        <v>208</v>
      </c>
      <c r="H299" s="233">
        <v>11.94</v>
      </c>
      <c r="I299" s="234"/>
      <c r="J299" s="235">
        <f>ROUND(I299*H299,2)</f>
        <v>0</v>
      </c>
      <c r="K299" s="236"/>
      <c r="L299" s="45"/>
      <c r="M299" s="237" t="s">
        <v>1</v>
      </c>
      <c r="N299" s="238" t="s">
        <v>41</v>
      </c>
      <c r="O299" s="92"/>
      <c r="P299" s="239">
        <f>O299*H299</f>
        <v>0</v>
      </c>
      <c r="Q299" s="239">
        <v>0</v>
      </c>
      <c r="R299" s="239">
        <f>Q299*H299</f>
        <v>0</v>
      </c>
      <c r="S299" s="239">
        <v>0.029000000000000001</v>
      </c>
      <c r="T299" s="240">
        <f>S299*H299</f>
        <v>0.34626000000000001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41" t="s">
        <v>209</v>
      </c>
      <c r="AT299" s="241" t="s">
        <v>205</v>
      </c>
      <c r="AU299" s="241" t="s">
        <v>85</v>
      </c>
      <c r="AY299" s="18" t="s">
        <v>203</v>
      </c>
      <c r="BE299" s="242">
        <f>IF(N299="základní",J299,0)</f>
        <v>0</v>
      </c>
      <c r="BF299" s="242">
        <f>IF(N299="snížená",J299,0)</f>
        <v>0</v>
      </c>
      <c r="BG299" s="242">
        <f>IF(N299="zákl. přenesená",J299,0)</f>
        <v>0</v>
      </c>
      <c r="BH299" s="242">
        <f>IF(N299="sníž. přenesená",J299,0)</f>
        <v>0</v>
      </c>
      <c r="BI299" s="242">
        <f>IF(N299="nulová",J299,0)</f>
        <v>0</v>
      </c>
      <c r="BJ299" s="18" t="s">
        <v>83</v>
      </c>
      <c r="BK299" s="242">
        <f>ROUND(I299*H299,2)</f>
        <v>0</v>
      </c>
      <c r="BL299" s="18" t="s">
        <v>209</v>
      </c>
      <c r="BM299" s="241" t="s">
        <v>465</v>
      </c>
    </row>
    <row r="300" s="2" customFormat="1" ht="21.75" customHeight="1">
      <c r="A300" s="39"/>
      <c r="B300" s="40"/>
      <c r="C300" s="229" t="s">
        <v>466</v>
      </c>
      <c r="D300" s="229" t="s">
        <v>205</v>
      </c>
      <c r="E300" s="230" t="s">
        <v>467</v>
      </c>
      <c r="F300" s="231" t="s">
        <v>468</v>
      </c>
      <c r="G300" s="232" t="s">
        <v>213</v>
      </c>
      <c r="H300" s="233">
        <v>246.90000000000001</v>
      </c>
      <c r="I300" s="234"/>
      <c r="J300" s="235">
        <f>ROUND(I300*H300,2)</f>
        <v>0</v>
      </c>
      <c r="K300" s="236"/>
      <c r="L300" s="45"/>
      <c r="M300" s="237" t="s">
        <v>1</v>
      </c>
      <c r="N300" s="238" t="s">
        <v>41</v>
      </c>
      <c r="O300" s="92"/>
      <c r="P300" s="239">
        <f>O300*H300</f>
        <v>0</v>
      </c>
      <c r="Q300" s="239">
        <v>0</v>
      </c>
      <c r="R300" s="239">
        <f>Q300*H300</f>
        <v>0</v>
      </c>
      <c r="S300" s="239">
        <v>0.044999999999999998</v>
      </c>
      <c r="T300" s="240">
        <f>S300*H300</f>
        <v>11.1105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41" t="s">
        <v>209</v>
      </c>
      <c r="AT300" s="241" t="s">
        <v>205</v>
      </c>
      <c r="AU300" s="241" t="s">
        <v>85</v>
      </c>
      <c r="AY300" s="18" t="s">
        <v>203</v>
      </c>
      <c r="BE300" s="242">
        <f>IF(N300="základní",J300,0)</f>
        <v>0</v>
      </c>
      <c r="BF300" s="242">
        <f>IF(N300="snížená",J300,0)</f>
        <v>0</v>
      </c>
      <c r="BG300" s="242">
        <f>IF(N300="zákl. přenesená",J300,0)</f>
        <v>0</v>
      </c>
      <c r="BH300" s="242">
        <f>IF(N300="sníž. přenesená",J300,0)</f>
        <v>0</v>
      </c>
      <c r="BI300" s="242">
        <f>IF(N300="nulová",J300,0)</f>
        <v>0</v>
      </c>
      <c r="BJ300" s="18" t="s">
        <v>83</v>
      </c>
      <c r="BK300" s="242">
        <f>ROUND(I300*H300,2)</f>
        <v>0</v>
      </c>
      <c r="BL300" s="18" t="s">
        <v>209</v>
      </c>
      <c r="BM300" s="241" t="s">
        <v>469</v>
      </c>
    </row>
    <row r="301" s="13" customFormat="1">
      <c r="A301" s="13"/>
      <c r="B301" s="243"/>
      <c r="C301" s="244"/>
      <c r="D301" s="245" t="s">
        <v>243</v>
      </c>
      <c r="E301" s="246" t="s">
        <v>1</v>
      </c>
      <c r="F301" s="247" t="s">
        <v>449</v>
      </c>
      <c r="G301" s="244"/>
      <c r="H301" s="246" t="s">
        <v>1</v>
      </c>
      <c r="I301" s="248"/>
      <c r="J301" s="244"/>
      <c r="K301" s="244"/>
      <c r="L301" s="249"/>
      <c r="M301" s="250"/>
      <c r="N301" s="251"/>
      <c r="O301" s="251"/>
      <c r="P301" s="251"/>
      <c r="Q301" s="251"/>
      <c r="R301" s="251"/>
      <c r="S301" s="251"/>
      <c r="T301" s="252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3" t="s">
        <v>243</v>
      </c>
      <c r="AU301" s="253" t="s">
        <v>85</v>
      </c>
      <c r="AV301" s="13" t="s">
        <v>83</v>
      </c>
      <c r="AW301" s="13" t="s">
        <v>32</v>
      </c>
      <c r="AX301" s="13" t="s">
        <v>76</v>
      </c>
      <c r="AY301" s="253" t="s">
        <v>203</v>
      </c>
    </row>
    <row r="302" s="14" customFormat="1">
      <c r="A302" s="14"/>
      <c r="B302" s="254"/>
      <c r="C302" s="255"/>
      <c r="D302" s="245" t="s">
        <v>243</v>
      </c>
      <c r="E302" s="256" t="s">
        <v>1</v>
      </c>
      <c r="F302" s="257" t="s">
        <v>470</v>
      </c>
      <c r="G302" s="255"/>
      <c r="H302" s="258">
        <v>246.90000000000001</v>
      </c>
      <c r="I302" s="259"/>
      <c r="J302" s="255"/>
      <c r="K302" s="255"/>
      <c r="L302" s="260"/>
      <c r="M302" s="261"/>
      <c r="N302" s="262"/>
      <c r="O302" s="262"/>
      <c r="P302" s="262"/>
      <c r="Q302" s="262"/>
      <c r="R302" s="262"/>
      <c r="S302" s="262"/>
      <c r="T302" s="263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4" t="s">
        <v>243</v>
      </c>
      <c r="AU302" s="264" t="s">
        <v>85</v>
      </c>
      <c r="AV302" s="14" t="s">
        <v>85</v>
      </c>
      <c r="AW302" s="14" t="s">
        <v>32</v>
      </c>
      <c r="AX302" s="14" t="s">
        <v>76</v>
      </c>
      <c r="AY302" s="264" t="s">
        <v>203</v>
      </c>
    </row>
    <row r="303" s="15" customFormat="1">
      <c r="A303" s="15"/>
      <c r="B303" s="265"/>
      <c r="C303" s="266"/>
      <c r="D303" s="245" t="s">
        <v>243</v>
      </c>
      <c r="E303" s="267" t="s">
        <v>1</v>
      </c>
      <c r="F303" s="268" t="s">
        <v>247</v>
      </c>
      <c r="G303" s="266"/>
      <c r="H303" s="269">
        <v>246.90000000000001</v>
      </c>
      <c r="I303" s="270"/>
      <c r="J303" s="266"/>
      <c r="K303" s="266"/>
      <c r="L303" s="271"/>
      <c r="M303" s="272"/>
      <c r="N303" s="273"/>
      <c r="O303" s="273"/>
      <c r="P303" s="273"/>
      <c r="Q303" s="273"/>
      <c r="R303" s="273"/>
      <c r="S303" s="273"/>
      <c r="T303" s="274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75" t="s">
        <v>243</v>
      </c>
      <c r="AU303" s="275" t="s">
        <v>85</v>
      </c>
      <c r="AV303" s="15" t="s">
        <v>209</v>
      </c>
      <c r="AW303" s="15" t="s">
        <v>32</v>
      </c>
      <c r="AX303" s="15" t="s">
        <v>83</v>
      </c>
      <c r="AY303" s="275" t="s">
        <v>203</v>
      </c>
    </row>
    <row r="304" s="2" customFormat="1" ht="24.15" customHeight="1">
      <c r="A304" s="39"/>
      <c r="B304" s="40"/>
      <c r="C304" s="229" t="s">
        <v>229</v>
      </c>
      <c r="D304" s="229" t="s">
        <v>205</v>
      </c>
      <c r="E304" s="230" t="s">
        <v>471</v>
      </c>
      <c r="F304" s="231" t="s">
        <v>472</v>
      </c>
      <c r="G304" s="232" t="s">
        <v>213</v>
      </c>
      <c r="H304" s="233">
        <v>153</v>
      </c>
      <c r="I304" s="234"/>
      <c r="J304" s="235">
        <f>ROUND(I304*H304,2)</f>
        <v>0</v>
      </c>
      <c r="K304" s="236"/>
      <c r="L304" s="45"/>
      <c r="M304" s="237" t="s">
        <v>1</v>
      </c>
      <c r="N304" s="238" t="s">
        <v>41</v>
      </c>
      <c r="O304" s="92"/>
      <c r="P304" s="239">
        <f>O304*H304</f>
        <v>0</v>
      </c>
      <c r="Q304" s="239">
        <v>0</v>
      </c>
      <c r="R304" s="239">
        <f>Q304*H304</f>
        <v>0</v>
      </c>
      <c r="S304" s="239">
        <v>0.035000000000000003</v>
      </c>
      <c r="T304" s="240">
        <f>S304*H304</f>
        <v>5.3550000000000004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41" t="s">
        <v>209</v>
      </c>
      <c r="AT304" s="241" t="s">
        <v>205</v>
      </c>
      <c r="AU304" s="241" t="s">
        <v>85</v>
      </c>
      <c r="AY304" s="18" t="s">
        <v>203</v>
      </c>
      <c r="BE304" s="242">
        <f>IF(N304="základní",J304,0)</f>
        <v>0</v>
      </c>
      <c r="BF304" s="242">
        <f>IF(N304="snížená",J304,0)</f>
        <v>0</v>
      </c>
      <c r="BG304" s="242">
        <f>IF(N304="zákl. přenesená",J304,0)</f>
        <v>0</v>
      </c>
      <c r="BH304" s="242">
        <f>IF(N304="sníž. přenesená",J304,0)</f>
        <v>0</v>
      </c>
      <c r="BI304" s="242">
        <f>IF(N304="nulová",J304,0)</f>
        <v>0</v>
      </c>
      <c r="BJ304" s="18" t="s">
        <v>83</v>
      </c>
      <c r="BK304" s="242">
        <f>ROUND(I304*H304,2)</f>
        <v>0</v>
      </c>
      <c r="BL304" s="18" t="s">
        <v>209</v>
      </c>
      <c r="BM304" s="241" t="s">
        <v>473</v>
      </c>
    </row>
    <row r="305" s="2" customFormat="1">
      <c r="A305" s="39"/>
      <c r="B305" s="40"/>
      <c r="C305" s="41"/>
      <c r="D305" s="245" t="s">
        <v>474</v>
      </c>
      <c r="E305" s="41"/>
      <c r="F305" s="276" t="s">
        <v>475</v>
      </c>
      <c r="G305" s="41"/>
      <c r="H305" s="41"/>
      <c r="I305" s="277"/>
      <c r="J305" s="41"/>
      <c r="K305" s="41"/>
      <c r="L305" s="45"/>
      <c r="M305" s="278"/>
      <c r="N305" s="279"/>
      <c r="O305" s="92"/>
      <c r="P305" s="92"/>
      <c r="Q305" s="92"/>
      <c r="R305" s="92"/>
      <c r="S305" s="92"/>
      <c r="T305" s="93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474</v>
      </c>
      <c r="AU305" s="18" t="s">
        <v>85</v>
      </c>
    </row>
    <row r="306" s="14" customFormat="1">
      <c r="A306" s="14"/>
      <c r="B306" s="254"/>
      <c r="C306" s="255"/>
      <c r="D306" s="245" t="s">
        <v>243</v>
      </c>
      <c r="E306" s="256" t="s">
        <v>1</v>
      </c>
      <c r="F306" s="257" t="s">
        <v>476</v>
      </c>
      <c r="G306" s="255"/>
      <c r="H306" s="258">
        <v>153</v>
      </c>
      <c r="I306" s="259"/>
      <c r="J306" s="255"/>
      <c r="K306" s="255"/>
      <c r="L306" s="260"/>
      <c r="M306" s="261"/>
      <c r="N306" s="262"/>
      <c r="O306" s="262"/>
      <c r="P306" s="262"/>
      <c r="Q306" s="262"/>
      <c r="R306" s="262"/>
      <c r="S306" s="262"/>
      <c r="T306" s="263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4" t="s">
        <v>243</v>
      </c>
      <c r="AU306" s="264" t="s">
        <v>85</v>
      </c>
      <c r="AV306" s="14" t="s">
        <v>85</v>
      </c>
      <c r="AW306" s="14" t="s">
        <v>32</v>
      </c>
      <c r="AX306" s="14" t="s">
        <v>76</v>
      </c>
      <c r="AY306" s="264" t="s">
        <v>203</v>
      </c>
    </row>
    <row r="307" s="15" customFormat="1">
      <c r="A307" s="15"/>
      <c r="B307" s="265"/>
      <c r="C307" s="266"/>
      <c r="D307" s="245" t="s">
        <v>243</v>
      </c>
      <c r="E307" s="267" t="s">
        <v>1</v>
      </c>
      <c r="F307" s="268" t="s">
        <v>247</v>
      </c>
      <c r="G307" s="266"/>
      <c r="H307" s="269">
        <v>153</v>
      </c>
      <c r="I307" s="270"/>
      <c r="J307" s="266"/>
      <c r="K307" s="266"/>
      <c r="L307" s="271"/>
      <c r="M307" s="272"/>
      <c r="N307" s="273"/>
      <c r="O307" s="273"/>
      <c r="P307" s="273"/>
      <c r="Q307" s="273"/>
      <c r="R307" s="273"/>
      <c r="S307" s="273"/>
      <c r="T307" s="274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75" t="s">
        <v>243</v>
      </c>
      <c r="AU307" s="275" t="s">
        <v>85</v>
      </c>
      <c r="AV307" s="15" t="s">
        <v>209</v>
      </c>
      <c r="AW307" s="15" t="s">
        <v>32</v>
      </c>
      <c r="AX307" s="15" t="s">
        <v>83</v>
      </c>
      <c r="AY307" s="275" t="s">
        <v>203</v>
      </c>
    </row>
    <row r="308" s="2" customFormat="1" ht="37.8" customHeight="1">
      <c r="A308" s="39"/>
      <c r="B308" s="40"/>
      <c r="C308" s="229" t="s">
        <v>477</v>
      </c>
      <c r="D308" s="229" t="s">
        <v>205</v>
      </c>
      <c r="E308" s="230" t="s">
        <v>478</v>
      </c>
      <c r="F308" s="231" t="s">
        <v>479</v>
      </c>
      <c r="G308" s="232" t="s">
        <v>213</v>
      </c>
      <c r="H308" s="233">
        <v>87.099999999999994</v>
      </c>
      <c r="I308" s="234"/>
      <c r="J308" s="235">
        <f>ROUND(I308*H308,2)</f>
        <v>0</v>
      </c>
      <c r="K308" s="236"/>
      <c r="L308" s="45"/>
      <c r="M308" s="237" t="s">
        <v>1</v>
      </c>
      <c r="N308" s="238" t="s">
        <v>41</v>
      </c>
      <c r="O308" s="92"/>
      <c r="P308" s="239">
        <f>O308*H308</f>
        <v>0</v>
      </c>
      <c r="Q308" s="239">
        <v>0</v>
      </c>
      <c r="R308" s="239">
        <f>Q308*H308</f>
        <v>0</v>
      </c>
      <c r="S308" s="239">
        <v>0.089999999999999997</v>
      </c>
      <c r="T308" s="240">
        <f>S308*H308</f>
        <v>7.8389999999999995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41" t="s">
        <v>209</v>
      </c>
      <c r="AT308" s="241" t="s">
        <v>205</v>
      </c>
      <c r="AU308" s="241" t="s">
        <v>85</v>
      </c>
      <c r="AY308" s="18" t="s">
        <v>203</v>
      </c>
      <c r="BE308" s="242">
        <f>IF(N308="základní",J308,0)</f>
        <v>0</v>
      </c>
      <c r="BF308" s="242">
        <f>IF(N308="snížená",J308,0)</f>
        <v>0</v>
      </c>
      <c r="BG308" s="242">
        <f>IF(N308="zákl. přenesená",J308,0)</f>
        <v>0</v>
      </c>
      <c r="BH308" s="242">
        <f>IF(N308="sníž. přenesená",J308,0)</f>
        <v>0</v>
      </c>
      <c r="BI308" s="242">
        <f>IF(N308="nulová",J308,0)</f>
        <v>0</v>
      </c>
      <c r="BJ308" s="18" t="s">
        <v>83</v>
      </c>
      <c r="BK308" s="242">
        <f>ROUND(I308*H308,2)</f>
        <v>0</v>
      </c>
      <c r="BL308" s="18" t="s">
        <v>209</v>
      </c>
      <c r="BM308" s="241" t="s">
        <v>480</v>
      </c>
    </row>
    <row r="309" s="14" customFormat="1">
      <c r="A309" s="14"/>
      <c r="B309" s="254"/>
      <c r="C309" s="255"/>
      <c r="D309" s="245" t="s">
        <v>243</v>
      </c>
      <c r="E309" s="256" t="s">
        <v>1</v>
      </c>
      <c r="F309" s="257" t="s">
        <v>481</v>
      </c>
      <c r="G309" s="255"/>
      <c r="H309" s="258">
        <v>68.5</v>
      </c>
      <c r="I309" s="259"/>
      <c r="J309" s="255"/>
      <c r="K309" s="255"/>
      <c r="L309" s="260"/>
      <c r="M309" s="261"/>
      <c r="N309" s="262"/>
      <c r="O309" s="262"/>
      <c r="P309" s="262"/>
      <c r="Q309" s="262"/>
      <c r="R309" s="262"/>
      <c r="S309" s="262"/>
      <c r="T309" s="263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4" t="s">
        <v>243</v>
      </c>
      <c r="AU309" s="264" t="s">
        <v>85</v>
      </c>
      <c r="AV309" s="14" t="s">
        <v>85</v>
      </c>
      <c r="AW309" s="14" t="s">
        <v>32</v>
      </c>
      <c r="AX309" s="14" t="s">
        <v>76</v>
      </c>
      <c r="AY309" s="264" t="s">
        <v>203</v>
      </c>
    </row>
    <row r="310" s="14" customFormat="1">
      <c r="A310" s="14"/>
      <c r="B310" s="254"/>
      <c r="C310" s="255"/>
      <c r="D310" s="245" t="s">
        <v>243</v>
      </c>
      <c r="E310" s="256" t="s">
        <v>1</v>
      </c>
      <c r="F310" s="257" t="s">
        <v>482</v>
      </c>
      <c r="G310" s="255"/>
      <c r="H310" s="258">
        <v>18.600000000000001</v>
      </c>
      <c r="I310" s="259"/>
      <c r="J310" s="255"/>
      <c r="K310" s="255"/>
      <c r="L310" s="260"/>
      <c r="M310" s="261"/>
      <c r="N310" s="262"/>
      <c r="O310" s="262"/>
      <c r="P310" s="262"/>
      <c r="Q310" s="262"/>
      <c r="R310" s="262"/>
      <c r="S310" s="262"/>
      <c r="T310" s="263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4" t="s">
        <v>243</v>
      </c>
      <c r="AU310" s="264" t="s">
        <v>85</v>
      </c>
      <c r="AV310" s="14" t="s">
        <v>85</v>
      </c>
      <c r="AW310" s="14" t="s">
        <v>32</v>
      </c>
      <c r="AX310" s="14" t="s">
        <v>76</v>
      </c>
      <c r="AY310" s="264" t="s">
        <v>203</v>
      </c>
    </row>
    <row r="311" s="15" customFormat="1">
      <c r="A311" s="15"/>
      <c r="B311" s="265"/>
      <c r="C311" s="266"/>
      <c r="D311" s="245" t="s">
        <v>243</v>
      </c>
      <c r="E311" s="267" t="s">
        <v>1</v>
      </c>
      <c r="F311" s="268" t="s">
        <v>247</v>
      </c>
      <c r="G311" s="266"/>
      <c r="H311" s="269">
        <v>87.099999999999994</v>
      </c>
      <c r="I311" s="270"/>
      <c r="J311" s="266"/>
      <c r="K311" s="266"/>
      <c r="L311" s="271"/>
      <c r="M311" s="272"/>
      <c r="N311" s="273"/>
      <c r="O311" s="273"/>
      <c r="P311" s="273"/>
      <c r="Q311" s="273"/>
      <c r="R311" s="273"/>
      <c r="S311" s="273"/>
      <c r="T311" s="274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75" t="s">
        <v>243</v>
      </c>
      <c r="AU311" s="275" t="s">
        <v>85</v>
      </c>
      <c r="AV311" s="15" t="s">
        <v>209</v>
      </c>
      <c r="AW311" s="15" t="s">
        <v>32</v>
      </c>
      <c r="AX311" s="15" t="s">
        <v>83</v>
      </c>
      <c r="AY311" s="275" t="s">
        <v>203</v>
      </c>
    </row>
    <row r="312" s="2" customFormat="1" ht="24.15" customHeight="1">
      <c r="A312" s="39"/>
      <c r="B312" s="40"/>
      <c r="C312" s="229" t="s">
        <v>233</v>
      </c>
      <c r="D312" s="229" t="s">
        <v>205</v>
      </c>
      <c r="E312" s="230" t="s">
        <v>483</v>
      </c>
      <c r="F312" s="231" t="s">
        <v>484</v>
      </c>
      <c r="G312" s="232" t="s">
        <v>208</v>
      </c>
      <c r="H312" s="233">
        <v>20.670000000000002</v>
      </c>
      <c r="I312" s="234"/>
      <c r="J312" s="235">
        <f>ROUND(I312*H312,2)</f>
        <v>0</v>
      </c>
      <c r="K312" s="236"/>
      <c r="L312" s="45"/>
      <c r="M312" s="237" t="s">
        <v>1</v>
      </c>
      <c r="N312" s="238" t="s">
        <v>41</v>
      </c>
      <c r="O312" s="92"/>
      <c r="P312" s="239">
        <f>O312*H312</f>
        <v>0</v>
      </c>
      <c r="Q312" s="239">
        <v>0</v>
      </c>
      <c r="R312" s="239">
        <f>Q312*H312</f>
        <v>0</v>
      </c>
      <c r="S312" s="239">
        <v>1.3999999999999999</v>
      </c>
      <c r="T312" s="240">
        <f>S312*H312</f>
        <v>28.937999999999999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41" t="s">
        <v>209</v>
      </c>
      <c r="AT312" s="241" t="s">
        <v>205</v>
      </c>
      <c r="AU312" s="241" t="s">
        <v>85</v>
      </c>
      <c r="AY312" s="18" t="s">
        <v>203</v>
      </c>
      <c r="BE312" s="242">
        <f>IF(N312="základní",J312,0)</f>
        <v>0</v>
      </c>
      <c r="BF312" s="242">
        <f>IF(N312="snížená",J312,0)</f>
        <v>0</v>
      </c>
      <c r="BG312" s="242">
        <f>IF(N312="zákl. přenesená",J312,0)</f>
        <v>0</v>
      </c>
      <c r="BH312" s="242">
        <f>IF(N312="sníž. přenesená",J312,0)</f>
        <v>0</v>
      </c>
      <c r="BI312" s="242">
        <f>IF(N312="nulová",J312,0)</f>
        <v>0</v>
      </c>
      <c r="BJ312" s="18" t="s">
        <v>83</v>
      </c>
      <c r="BK312" s="242">
        <f>ROUND(I312*H312,2)</f>
        <v>0</v>
      </c>
      <c r="BL312" s="18" t="s">
        <v>209</v>
      </c>
      <c r="BM312" s="241" t="s">
        <v>485</v>
      </c>
    </row>
    <row r="313" s="13" customFormat="1">
      <c r="A313" s="13"/>
      <c r="B313" s="243"/>
      <c r="C313" s="244"/>
      <c r="D313" s="245" t="s">
        <v>243</v>
      </c>
      <c r="E313" s="246" t="s">
        <v>1</v>
      </c>
      <c r="F313" s="247" t="s">
        <v>449</v>
      </c>
      <c r="G313" s="244"/>
      <c r="H313" s="246" t="s">
        <v>1</v>
      </c>
      <c r="I313" s="248"/>
      <c r="J313" s="244"/>
      <c r="K313" s="244"/>
      <c r="L313" s="249"/>
      <c r="M313" s="250"/>
      <c r="N313" s="251"/>
      <c r="O313" s="251"/>
      <c r="P313" s="251"/>
      <c r="Q313" s="251"/>
      <c r="R313" s="251"/>
      <c r="S313" s="251"/>
      <c r="T313" s="252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3" t="s">
        <v>243</v>
      </c>
      <c r="AU313" s="253" t="s">
        <v>85</v>
      </c>
      <c r="AV313" s="13" t="s">
        <v>83</v>
      </c>
      <c r="AW313" s="13" t="s">
        <v>32</v>
      </c>
      <c r="AX313" s="13" t="s">
        <v>76</v>
      </c>
      <c r="AY313" s="253" t="s">
        <v>203</v>
      </c>
    </row>
    <row r="314" s="14" customFormat="1">
      <c r="A314" s="14"/>
      <c r="B314" s="254"/>
      <c r="C314" s="255"/>
      <c r="D314" s="245" t="s">
        <v>243</v>
      </c>
      <c r="E314" s="256" t="s">
        <v>1</v>
      </c>
      <c r="F314" s="257" t="s">
        <v>486</v>
      </c>
      <c r="G314" s="255"/>
      <c r="H314" s="258">
        <v>3.4300000000000002</v>
      </c>
      <c r="I314" s="259"/>
      <c r="J314" s="255"/>
      <c r="K314" s="255"/>
      <c r="L314" s="260"/>
      <c r="M314" s="261"/>
      <c r="N314" s="262"/>
      <c r="O314" s="262"/>
      <c r="P314" s="262"/>
      <c r="Q314" s="262"/>
      <c r="R314" s="262"/>
      <c r="S314" s="262"/>
      <c r="T314" s="263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4" t="s">
        <v>243</v>
      </c>
      <c r="AU314" s="264" t="s">
        <v>85</v>
      </c>
      <c r="AV314" s="14" t="s">
        <v>85</v>
      </c>
      <c r="AW314" s="14" t="s">
        <v>32</v>
      </c>
      <c r="AX314" s="14" t="s">
        <v>76</v>
      </c>
      <c r="AY314" s="264" t="s">
        <v>203</v>
      </c>
    </row>
    <row r="315" s="14" customFormat="1">
      <c r="A315" s="14"/>
      <c r="B315" s="254"/>
      <c r="C315" s="255"/>
      <c r="D315" s="245" t="s">
        <v>243</v>
      </c>
      <c r="E315" s="256" t="s">
        <v>1</v>
      </c>
      <c r="F315" s="257" t="s">
        <v>487</v>
      </c>
      <c r="G315" s="255"/>
      <c r="H315" s="258">
        <v>17.239999999999998</v>
      </c>
      <c r="I315" s="259"/>
      <c r="J315" s="255"/>
      <c r="K315" s="255"/>
      <c r="L315" s="260"/>
      <c r="M315" s="261"/>
      <c r="N315" s="262"/>
      <c r="O315" s="262"/>
      <c r="P315" s="262"/>
      <c r="Q315" s="262"/>
      <c r="R315" s="262"/>
      <c r="S315" s="262"/>
      <c r="T315" s="263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4" t="s">
        <v>243</v>
      </c>
      <c r="AU315" s="264" t="s">
        <v>85</v>
      </c>
      <c r="AV315" s="14" t="s">
        <v>85</v>
      </c>
      <c r="AW315" s="14" t="s">
        <v>32</v>
      </c>
      <c r="AX315" s="14" t="s">
        <v>76</v>
      </c>
      <c r="AY315" s="264" t="s">
        <v>203</v>
      </c>
    </row>
    <row r="316" s="15" customFormat="1">
      <c r="A316" s="15"/>
      <c r="B316" s="265"/>
      <c r="C316" s="266"/>
      <c r="D316" s="245" t="s">
        <v>243</v>
      </c>
      <c r="E316" s="267" t="s">
        <v>1</v>
      </c>
      <c r="F316" s="268" t="s">
        <v>247</v>
      </c>
      <c r="G316" s="266"/>
      <c r="H316" s="269">
        <v>20.670000000000002</v>
      </c>
      <c r="I316" s="270"/>
      <c r="J316" s="266"/>
      <c r="K316" s="266"/>
      <c r="L316" s="271"/>
      <c r="M316" s="272"/>
      <c r="N316" s="273"/>
      <c r="O316" s="273"/>
      <c r="P316" s="273"/>
      <c r="Q316" s="273"/>
      <c r="R316" s="273"/>
      <c r="S316" s="273"/>
      <c r="T316" s="274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75" t="s">
        <v>243</v>
      </c>
      <c r="AU316" s="275" t="s">
        <v>85</v>
      </c>
      <c r="AV316" s="15" t="s">
        <v>209</v>
      </c>
      <c r="AW316" s="15" t="s">
        <v>32</v>
      </c>
      <c r="AX316" s="15" t="s">
        <v>83</v>
      </c>
      <c r="AY316" s="275" t="s">
        <v>203</v>
      </c>
    </row>
    <row r="317" s="2" customFormat="1" ht="24.15" customHeight="1">
      <c r="A317" s="39"/>
      <c r="B317" s="40"/>
      <c r="C317" s="229" t="s">
        <v>488</v>
      </c>
      <c r="D317" s="229" t="s">
        <v>205</v>
      </c>
      <c r="E317" s="230" t="s">
        <v>489</v>
      </c>
      <c r="F317" s="231" t="s">
        <v>490</v>
      </c>
      <c r="G317" s="232" t="s">
        <v>208</v>
      </c>
      <c r="H317" s="233">
        <v>33.359999999999999</v>
      </c>
      <c r="I317" s="234"/>
      <c r="J317" s="235">
        <f>ROUND(I317*H317,2)</f>
        <v>0</v>
      </c>
      <c r="K317" s="236"/>
      <c r="L317" s="45"/>
      <c r="M317" s="237" t="s">
        <v>1</v>
      </c>
      <c r="N317" s="238" t="s">
        <v>41</v>
      </c>
      <c r="O317" s="92"/>
      <c r="P317" s="239">
        <f>O317*H317</f>
        <v>0</v>
      </c>
      <c r="Q317" s="239">
        <v>0</v>
      </c>
      <c r="R317" s="239">
        <f>Q317*H317</f>
        <v>0</v>
      </c>
      <c r="S317" s="239">
        <v>1.3999999999999999</v>
      </c>
      <c r="T317" s="240">
        <f>S317*H317</f>
        <v>46.703999999999994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41" t="s">
        <v>209</v>
      </c>
      <c r="AT317" s="241" t="s">
        <v>205</v>
      </c>
      <c r="AU317" s="241" t="s">
        <v>85</v>
      </c>
      <c r="AY317" s="18" t="s">
        <v>203</v>
      </c>
      <c r="BE317" s="242">
        <f>IF(N317="základní",J317,0)</f>
        <v>0</v>
      </c>
      <c r="BF317" s="242">
        <f>IF(N317="snížená",J317,0)</f>
        <v>0</v>
      </c>
      <c r="BG317" s="242">
        <f>IF(N317="zákl. přenesená",J317,0)</f>
        <v>0</v>
      </c>
      <c r="BH317" s="242">
        <f>IF(N317="sníž. přenesená",J317,0)</f>
        <v>0</v>
      </c>
      <c r="BI317" s="242">
        <f>IF(N317="nulová",J317,0)</f>
        <v>0</v>
      </c>
      <c r="BJ317" s="18" t="s">
        <v>83</v>
      </c>
      <c r="BK317" s="242">
        <f>ROUND(I317*H317,2)</f>
        <v>0</v>
      </c>
      <c r="BL317" s="18" t="s">
        <v>209</v>
      </c>
      <c r="BM317" s="241" t="s">
        <v>491</v>
      </c>
    </row>
    <row r="318" s="13" customFormat="1">
      <c r="A318" s="13"/>
      <c r="B318" s="243"/>
      <c r="C318" s="244"/>
      <c r="D318" s="245" t="s">
        <v>243</v>
      </c>
      <c r="E318" s="246" t="s">
        <v>1</v>
      </c>
      <c r="F318" s="247" t="s">
        <v>449</v>
      </c>
      <c r="G318" s="244"/>
      <c r="H318" s="246" t="s">
        <v>1</v>
      </c>
      <c r="I318" s="248"/>
      <c r="J318" s="244"/>
      <c r="K318" s="244"/>
      <c r="L318" s="249"/>
      <c r="M318" s="250"/>
      <c r="N318" s="251"/>
      <c r="O318" s="251"/>
      <c r="P318" s="251"/>
      <c r="Q318" s="251"/>
      <c r="R318" s="251"/>
      <c r="S318" s="251"/>
      <c r="T318" s="252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53" t="s">
        <v>243</v>
      </c>
      <c r="AU318" s="253" t="s">
        <v>85</v>
      </c>
      <c r="AV318" s="13" t="s">
        <v>83</v>
      </c>
      <c r="AW318" s="13" t="s">
        <v>32</v>
      </c>
      <c r="AX318" s="13" t="s">
        <v>76</v>
      </c>
      <c r="AY318" s="253" t="s">
        <v>203</v>
      </c>
    </row>
    <row r="319" s="14" customFormat="1">
      <c r="A319" s="14"/>
      <c r="B319" s="254"/>
      <c r="C319" s="255"/>
      <c r="D319" s="245" t="s">
        <v>243</v>
      </c>
      <c r="E319" s="256" t="s">
        <v>1</v>
      </c>
      <c r="F319" s="257" t="s">
        <v>492</v>
      </c>
      <c r="G319" s="255"/>
      <c r="H319" s="258">
        <v>33.359999999999999</v>
      </c>
      <c r="I319" s="259"/>
      <c r="J319" s="255"/>
      <c r="K319" s="255"/>
      <c r="L319" s="260"/>
      <c r="M319" s="261"/>
      <c r="N319" s="262"/>
      <c r="O319" s="262"/>
      <c r="P319" s="262"/>
      <c r="Q319" s="262"/>
      <c r="R319" s="262"/>
      <c r="S319" s="262"/>
      <c r="T319" s="263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64" t="s">
        <v>243</v>
      </c>
      <c r="AU319" s="264" t="s">
        <v>85</v>
      </c>
      <c r="AV319" s="14" t="s">
        <v>85</v>
      </c>
      <c r="AW319" s="14" t="s">
        <v>32</v>
      </c>
      <c r="AX319" s="14" t="s">
        <v>76</v>
      </c>
      <c r="AY319" s="264" t="s">
        <v>203</v>
      </c>
    </row>
    <row r="320" s="15" customFormat="1">
      <c r="A320" s="15"/>
      <c r="B320" s="265"/>
      <c r="C320" s="266"/>
      <c r="D320" s="245" t="s">
        <v>243</v>
      </c>
      <c r="E320" s="267" t="s">
        <v>1</v>
      </c>
      <c r="F320" s="268" t="s">
        <v>247</v>
      </c>
      <c r="G320" s="266"/>
      <c r="H320" s="269">
        <v>33.359999999999999</v>
      </c>
      <c r="I320" s="270"/>
      <c r="J320" s="266"/>
      <c r="K320" s="266"/>
      <c r="L320" s="271"/>
      <c r="M320" s="272"/>
      <c r="N320" s="273"/>
      <c r="O320" s="273"/>
      <c r="P320" s="273"/>
      <c r="Q320" s="273"/>
      <c r="R320" s="273"/>
      <c r="S320" s="273"/>
      <c r="T320" s="274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75" t="s">
        <v>243</v>
      </c>
      <c r="AU320" s="275" t="s">
        <v>85</v>
      </c>
      <c r="AV320" s="15" t="s">
        <v>209</v>
      </c>
      <c r="AW320" s="15" t="s">
        <v>32</v>
      </c>
      <c r="AX320" s="15" t="s">
        <v>83</v>
      </c>
      <c r="AY320" s="275" t="s">
        <v>203</v>
      </c>
    </row>
    <row r="321" s="2" customFormat="1" ht="21.75" customHeight="1">
      <c r="A321" s="39"/>
      <c r="B321" s="40"/>
      <c r="C321" s="229" t="s">
        <v>237</v>
      </c>
      <c r="D321" s="229" t="s">
        <v>205</v>
      </c>
      <c r="E321" s="230" t="s">
        <v>493</v>
      </c>
      <c r="F321" s="231" t="s">
        <v>494</v>
      </c>
      <c r="G321" s="232" t="s">
        <v>208</v>
      </c>
      <c r="H321" s="233">
        <v>29.524999999999999</v>
      </c>
      <c r="I321" s="234"/>
      <c r="J321" s="235">
        <f>ROUND(I321*H321,2)</f>
        <v>0</v>
      </c>
      <c r="K321" s="236"/>
      <c r="L321" s="45"/>
      <c r="M321" s="237" t="s">
        <v>1</v>
      </c>
      <c r="N321" s="238" t="s">
        <v>41</v>
      </c>
      <c r="O321" s="92"/>
      <c r="P321" s="239">
        <f>O321*H321</f>
        <v>0</v>
      </c>
      <c r="Q321" s="239">
        <v>0</v>
      </c>
      <c r="R321" s="239">
        <f>Q321*H321</f>
        <v>0</v>
      </c>
      <c r="S321" s="239">
        <v>1.3999999999999999</v>
      </c>
      <c r="T321" s="240">
        <f>S321*H321</f>
        <v>41.334999999999994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41" t="s">
        <v>209</v>
      </c>
      <c r="AT321" s="241" t="s">
        <v>205</v>
      </c>
      <c r="AU321" s="241" t="s">
        <v>85</v>
      </c>
      <c r="AY321" s="18" t="s">
        <v>203</v>
      </c>
      <c r="BE321" s="242">
        <f>IF(N321="základní",J321,0)</f>
        <v>0</v>
      </c>
      <c r="BF321" s="242">
        <f>IF(N321="snížená",J321,0)</f>
        <v>0</v>
      </c>
      <c r="BG321" s="242">
        <f>IF(N321="zákl. přenesená",J321,0)</f>
        <v>0</v>
      </c>
      <c r="BH321" s="242">
        <f>IF(N321="sníž. přenesená",J321,0)</f>
        <v>0</v>
      </c>
      <c r="BI321" s="242">
        <f>IF(N321="nulová",J321,0)</f>
        <v>0</v>
      </c>
      <c r="BJ321" s="18" t="s">
        <v>83</v>
      </c>
      <c r="BK321" s="242">
        <f>ROUND(I321*H321,2)</f>
        <v>0</v>
      </c>
      <c r="BL321" s="18" t="s">
        <v>209</v>
      </c>
      <c r="BM321" s="241" t="s">
        <v>495</v>
      </c>
    </row>
    <row r="322" s="13" customFormat="1">
      <c r="A322" s="13"/>
      <c r="B322" s="243"/>
      <c r="C322" s="244"/>
      <c r="D322" s="245" t="s">
        <v>243</v>
      </c>
      <c r="E322" s="246" t="s">
        <v>1</v>
      </c>
      <c r="F322" s="247" t="s">
        <v>449</v>
      </c>
      <c r="G322" s="244"/>
      <c r="H322" s="246" t="s">
        <v>1</v>
      </c>
      <c r="I322" s="248"/>
      <c r="J322" s="244"/>
      <c r="K322" s="244"/>
      <c r="L322" s="249"/>
      <c r="M322" s="250"/>
      <c r="N322" s="251"/>
      <c r="O322" s="251"/>
      <c r="P322" s="251"/>
      <c r="Q322" s="251"/>
      <c r="R322" s="251"/>
      <c r="S322" s="251"/>
      <c r="T322" s="252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53" t="s">
        <v>243</v>
      </c>
      <c r="AU322" s="253" t="s">
        <v>85</v>
      </c>
      <c r="AV322" s="13" t="s">
        <v>83</v>
      </c>
      <c r="AW322" s="13" t="s">
        <v>32</v>
      </c>
      <c r="AX322" s="13" t="s">
        <v>76</v>
      </c>
      <c r="AY322" s="253" t="s">
        <v>203</v>
      </c>
    </row>
    <row r="323" s="14" customFormat="1">
      <c r="A323" s="14"/>
      <c r="B323" s="254"/>
      <c r="C323" s="255"/>
      <c r="D323" s="245" t="s">
        <v>243</v>
      </c>
      <c r="E323" s="256" t="s">
        <v>1</v>
      </c>
      <c r="F323" s="257" t="s">
        <v>496</v>
      </c>
      <c r="G323" s="255"/>
      <c r="H323" s="258">
        <v>29.524999999999999</v>
      </c>
      <c r="I323" s="259"/>
      <c r="J323" s="255"/>
      <c r="K323" s="255"/>
      <c r="L323" s="260"/>
      <c r="M323" s="261"/>
      <c r="N323" s="262"/>
      <c r="O323" s="262"/>
      <c r="P323" s="262"/>
      <c r="Q323" s="262"/>
      <c r="R323" s="262"/>
      <c r="S323" s="262"/>
      <c r="T323" s="263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4" t="s">
        <v>243</v>
      </c>
      <c r="AU323" s="264" t="s">
        <v>85</v>
      </c>
      <c r="AV323" s="14" t="s">
        <v>85</v>
      </c>
      <c r="AW323" s="14" t="s">
        <v>32</v>
      </c>
      <c r="AX323" s="14" t="s">
        <v>76</v>
      </c>
      <c r="AY323" s="264" t="s">
        <v>203</v>
      </c>
    </row>
    <row r="324" s="15" customFormat="1">
      <c r="A324" s="15"/>
      <c r="B324" s="265"/>
      <c r="C324" s="266"/>
      <c r="D324" s="245" t="s">
        <v>243</v>
      </c>
      <c r="E324" s="267" t="s">
        <v>1</v>
      </c>
      <c r="F324" s="268" t="s">
        <v>247</v>
      </c>
      <c r="G324" s="266"/>
      <c r="H324" s="269">
        <v>29.524999999999999</v>
      </c>
      <c r="I324" s="270"/>
      <c r="J324" s="266"/>
      <c r="K324" s="266"/>
      <c r="L324" s="271"/>
      <c r="M324" s="272"/>
      <c r="N324" s="273"/>
      <c r="O324" s="273"/>
      <c r="P324" s="273"/>
      <c r="Q324" s="273"/>
      <c r="R324" s="273"/>
      <c r="S324" s="273"/>
      <c r="T324" s="274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75" t="s">
        <v>243</v>
      </c>
      <c r="AU324" s="275" t="s">
        <v>85</v>
      </c>
      <c r="AV324" s="15" t="s">
        <v>209</v>
      </c>
      <c r="AW324" s="15" t="s">
        <v>32</v>
      </c>
      <c r="AX324" s="15" t="s">
        <v>83</v>
      </c>
      <c r="AY324" s="275" t="s">
        <v>203</v>
      </c>
    </row>
    <row r="325" s="2" customFormat="1" ht="24.15" customHeight="1">
      <c r="A325" s="39"/>
      <c r="B325" s="40"/>
      <c r="C325" s="229" t="s">
        <v>497</v>
      </c>
      <c r="D325" s="229" t="s">
        <v>205</v>
      </c>
      <c r="E325" s="230" t="s">
        <v>498</v>
      </c>
      <c r="F325" s="231" t="s">
        <v>499</v>
      </c>
      <c r="G325" s="232" t="s">
        <v>213</v>
      </c>
      <c r="H325" s="233">
        <v>9428</v>
      </c>
      <c r="I325" s="234"/>
      <c r="J325" s="235">
        <f>ROUND(I325*H325,2)</f>
        <v>0</v>
      </c>
      <c r="K325" s="236"/>
      <c r="L325" s="45"/>
      <c r="M325" s="237" t="s">
        <v>1</v>
      </c>
      <c r="N325" s="238" t="s">
        <v>41</v>
      </c>
      <c r="O325" s="92"/>
      <c r="P325" s="239">
        <f>O325*H325</f>
        <v>0</v>
      </c>
      <c r="Q325" s="239">
        <v>0</v>
      </c>
      <c r="R325" s="239">
        <f>Q325*H325</f>
        <v>0</v>
      </c>
      <c r="S325" s="239">
        <v>0.183</v>
      </c>
      <c r="T325" s="240">
        <f>S325*H325</f>
        <v>1725.3240000000001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41" t="s">
        <v>209</v>
      </c>
      <c r="AT325" s="241" t="s">
        <v>205</v>
      </c>
      <c r="AU325" s="241" t="s">
        <v>85</v>
      </c>
      <c r="AY325" s="18" t="s">
        <v>203</v>
      </c>
      <c r="BE325" s="242">
        <f>IF(N325="základní",J325,0)</f>
        <v>0</v>
      </c>
      <c r="BF325" s="242">
        <f>IF(N325="snížená",J325,0)</f>
        <v>0</v>
      </c>
      <c r="BG325" s="242">
        <f>IF(N325="zákl. přenesená",J325,0)</f>
        <v>0</v>
      </c>
      <c r="BH325" s="242">
        <f>IF(N325="sníž. přenesená",J325,0)</f>
        <v>0</v>
      </c>
      <c r="BI325" s="242">
        <f>IF(N325="nulová",J325,0)</f>
        <v>0</v>
      </c>
      <c r="BJ325" s="18" t="s">
        <v>83</v>
      </c>
      <c r="BK325" s="242">
        <f>ROUND(I325*H325,2)</f>
        <v>0</v>
      </c>
      <c r="BL325" s="18" t="s">
        <v>209</v>
      </c>
      <c r="BM325" s="241" t="s">
        <v>500</v>
      </c>
    </row>
    <row r="326" s="14" customFormat="1">
      <c r="A326" s="14"/>
      <c r="B326" s="254"/>
      <c r="C326" s="255"/>
      <c r="D326" s="245" t="s">
        <v>243</v>
      </c>
      <c r="E326" s="256" t="s">
        <v>1</v>
      </c>
      <c r="F326" s="257" t="s">
        <v>252</v>
      </c>
      <c r="G326" s="255"/>
      <c r="H326" s="258">
        <v>9428</v>
      </c>
      <c r="I326" s="259"/>
      <c r="J326" s="255"/>
      <c r="K326" s="255"/>
      <c r="L326" s="260"/>
      <c r="M326" s="261"/>
      <c r="N326" s="262"/>
      <c r="O326" s="262"/>
      <c r="P326" s="262"/>
      <c r="Q326" s="262"/>
      <c r="R326" s="262"/>
      <c r="S326" s="262"/>
      <c r="T326" s="263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4" t="s">
        <v>243</v>
      </c>
      <c r="AU326" s="264" t="s">
        <v>85</v>
      </c>
      <c r="AV326" s="14" t="s">
        <v>85</v>
      </c>
      <c r="AW326" s="14" t="s">
        <v>32</v>
      </c>
      <c r="AX326" s="14" t="s">
        <v>76</v>
      </c>
      <c r="AY326" s="264" t="s">
        <v>203</v>
      </c>
    </row>
    <row r="327" s="15" customFormat="1">
      <c r="A327" s="15"/>
      <c r="B327" s="265"/>
      <c r="C327" s="266"/>
      <c r="D327" s="245" t="s">
        <v>243</v>
      </c>
      <c r="E327" s="267" t="s">
        <v>1</v>
      </c>
      <c r="F327" s="268" t="s">
        <v>247</v>
      </c>
      <c r="G327" s="266"/>
      <c r="H327" s="269">
        <v>9428</v>
      </c>
      <c r="I327" s="270"/>
      <c r="J327" s="266"/>
      <c r="K327" s="266"/>
      <c r="L327" s="271"/>
      <c r="M327" s="272"/>
      <c r="N327" s="273"/>
      <c r="O327" s="273"/>
      <c r="P327" s="273"/>
      <c r="Q327" s="273"/>
      <c r="R327" s="273"/>
      <c r="S327" s="273"/>
      <c r="T327" s="274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75" t="s">
        <v>243</v>
      </c>
      <c r="AU327" s="275" t="s">
        <v>85</v>
      </c>
      <c r="AV327" s="15" t="s">
        <v>209</v>
      </c>
      <c r="AW327" s="15" t="s">
        <v>32</v>
      </c>
      <c r="AX327" s="15" t="s">
        <v>83</v>
      </c>
      <c r="AY327" s="275" t="s">
        <v>203</v>
      </c>
    </row>
    <row r="328" s="2" customFormat="1" ht="24.15" customHeight="1">
      <c r="A328" s="39"/>
      <c r="B328" s="40"/>
      <c r="C328" s="229" t="s">
        <v>242</v>
      </c>
      <c r="D328" s="229" t="s">
        <v>205</v>
      </c>
      <c r="E328" s="230" t="s">
        <v>501</v>
      </c>
      <c r="F328" s="231" t="s">
        <v>502</v>
      </c>
      <c r="G328" s="232" t="s">
        <v>213</v>
      </c>
      <c r="H328" s="233">
        <v>407</v>
      </c>
      <c r="I328" s="234"/>
      <c r="J328" s="235">
        <f>ROUND(I328*H328,2)</f>
        <v>0</v>
      </c>
      <c r="K328" s="236"/>
      <c r="L328" s="45"/>
      <c r="M328" s="237" t="s">
        <v>1</v>
      </c>
      <c r="N328" s="238" t="s">
        <v>41</v>
      </c>
      <c r="O328" s="92"/>
      <c r="P328" s="239">
        <f>O328*H328</f>
        <v>0</v>
      </c>
      <c r="Q328" s="239">
        <v>0</v>
      </c>
      <c r="R328" s="239">
        <f>Q328*H328</f>
        <v>0</v>
      </c>
      <c r="S328" s="239">
        <v>0.075999999999999998</v>
      </c>
      <c r="T328" s="240">
        <f>S328*H328</f>
        <v>30.931999999999999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41" t="s">
        <v>209</v>
      </c>
      <c r="AT328" s="241" t="s">
        <v>205</v>
      </c>
      <c r="AU328" s="241" t="s">
        <v>85</v>
      </c>
      <c r="AY328" s="18" t="s">
        <v>203</v>
      </c>
      <c r="BE328" s="242">
        <f>IF(N328="základní",J328,0)</f>
        <v>0</v>
      </c>
      <c r="BF328" s="242">
        <f>IF(N328="snížená",J328,0)</f>
        <v>0</v>
      </c>
      <c r="BG328" s="242">
        <f>IF(N328="zákl. přenesená",J328,0)</f>
        <v>0</v>
      </c>
      <c r="BH328" s="242">
        <f>IF(N328="sníž. přenesená",J328,0)</f>
        <v>0</v>
      </c>
      <c r="BI328" s="242">
        <f>IF(N328="nulová",J328,0)</f>
        <v>0</v>
      </c>
      <c r="BJ328" s="18" t="s">
        <v>83</v>
      </c>
      <c r="BK328" s="242">
        <f>ROUND(I328*H328,2)</f>
        <v>0</v>
      </c>
      <c r="BL328" s="18" t="s">
        <v>209</v>
      </c>
      <c r="BM328" s="241" t="s">
        <v>503</v>
      </c>
    </row>
    <row r="329" s="2" customFormat="1" ht="24.15" customHeight="1">
      <c r="A329" s="39"/>
      <c r="B329" s="40"/>
      <c r="C329" s="229" t="s">
        <v>504</v>
      </c>
      <c r="D329" s="229" t="s">
        <v>205</v>
      </c>
      <c r="E329" s="230" t="s">
        <v>505</v>
      </c>
      <c r="F329" s="231" t="s">
        <v>506</v>
      </c>
      <c r="G329" s="232" t="s">
        <v>336</v>
      </c>
      <c r="H329" s="233">
        <v>8494</v>
      </c>
      <c r="I329" s="234"/>
      <c r="J329" s="235">
        <f>ROUND(I329*H329,2)</f>
        <v>0</v>
      </c>
      <c r="K329" s="236"/>
      <c r="L329" s="45"/>
      <c r="M329" s="237" t="s">
        <v>1</v>
      </c>
      <c r="N329" s="238" t="s">
        <v>41</v>
      </c>
      <c r="O329" s="92"/>
      <c r="P329" s="239">
        <f>O329*H329</f>
        <v>0</v>
      </c>
      <c r="Q329" s="239">
        <v>0</v>
      </c>
      <c r="R329" s="239">
        <f>Q329*H329</f>
        <v>0</v>
      </c>
      <c r="S329" s="239">
        <v>0.002</v>
      </c>
      <c r="T329" s="240">
        <f>S329*H329</f>
        <v>16.988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41" t="s">
        <v>209</v>
      </c>
      <c r="AT329" s="241" t="s">
        <v>205</v>
      </c>
      <c r="AU329" s="241" t="s">
        <v>85</v>
      </c>
      <c r="AY329" s="18" t="s">
        <v>203</v>
      </c>
      <c r="BE329" s="242">
        <f>IF(N329="základní",J329,0)</f>
        <v>0</v>
      </c>
      <c r="BF329" s="242">
        <f>IF(N329="snížená",J329,0)</f>
        <v>0</v>
      </c>
      <c r="BG329" s="242">
        <f>IF(N329="zákl. přenesená",J329,0)</f>
        <v>0</v>
      </c>
      <c r="BH329" s="242">
        <f>IF(N329="sníž. přenesená",J329,0)</f>
        <v>0</v>
      </c>
      <c r="BI329" s="242">
        <f>IF(N329="nulová",J329,0)</f>
        <v>0</v>
      </c>
      <c r="BJ329" s="18" t="s">
        <v>83</v>
      </c>
      <c r="BK329" s="242">
        <f>ROUND(I329*H329,2)</f>
        <v>0</v>
      </c>
      <c r="BL329" s="18" t="s">
        <v>209</v>
      </c>
      <c r="BM329" s="241" t="s">
        <v>507</v>
      </c>
    </row>
    <row r="330" s="14" customFormat="1">
      <c r="A330" s="14"/>
      <c r="B330" s="254"/>
      <c r="C330" s="255"/>
      <c r="D330" s="245" t="s">
        <v>243</v>
      </c>
      <c r="E330" s="256" t="s">
        <v>1</v>
      </c>
      <c r="F330" s="257" t="s">
        <v>508</v>
      </c>
      <c r="G330" s="255"/>
      <c r="H330" s="258">
        <v>8494</v>
      </c>
      <c r="I330" s="259"/>
      <c r="J330" s="255"/>
      <c r="K330" s="255"/>
      <c r="L330" s="260"/>
      <c r="M330" s="261"/>
      <c r="N330" s="262"/>
      <c r="O330" s="262"/>
      <c r="P330" s="262"/>
      <c r="Q330" s="262"/>
      <c r="R330" s="262"/>
      <c r="S330" s="262"/>
      <c r="T330" s="263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64" t="s">
        <v>243</v>
      </c>
      <c r="AU330" s="264" t="s">
        <v>85</v>
      </c>
      <c r="AV330" s="14" t="s">
        <v>85</v>
      </c>
      <c r="AW330" s="14" t="s">
        <v>32</v>
      </c>
      <c r="AX330" s="14" t="s">
        <v>76</v>
      </c>
      <c r="AY330" s="264" t="s">
        <v>203</v>
      </c>
    </row>
    <row r="331" s="15" customFormat="1">
      <c r="A331" s="15"/>
      <c r="B331" s="265"/>
      <c r="C331" s="266"/>
      <c r="D331" s="245" t="s">
        <v>243</v>
      </c>
      <c r="E331" s="267" t="s">
        <v>1</v>
      </c>
      <c r="F331" s="268" t="s">
        <v>247</v>
      </c>
      <c r="G331" s="266"/>
      <c r="H331" s="269">
        <v>8494</v>
      </c>
      <c r="I331" s="270"/>
      <c r="J331" s="266"/>
      <c r="K331" s="266"/>
      <c r="L331" s="271"/>
      <c r="M331" s="272"/>
      <c r="N331" s="273"/>
      <c r="O331" s="273"/>
      <c r="P331" s="273"/>
      <c r="Q331" s="273"/>
      <c r="R331" s="273"/>
      <c r="S331" s="273"/>
      <c r="T331" s="274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75" t="s">
        <v>243</v>
      </c>
      <c r="AU331" s="275" t="s">
        <v>85</v>
      </c>
      <c r="AV331" s="15" t="s">
        <v>209</v>
      </c>
      <c r="AW331" s="15" t="s">
        <v>32</v>
      </c>
      <c r="AX331" s="15" t="s">
        <v>83</v>
      </c>
      <c r="AY331" s="275" t="s">
        <v>203</v>
      </c>
    </row>
    <row r="332" s="2" customFormat="1" ht="24.15" customHeight="1">
      <c r="A332" s="39"/>
      <c r="B332" s="40"/>
      <c r="C332" s="229" t="s">
        <v>251</v>
      </c>
      <c r="D332" s="229" t="s">
        <v>205</v>
      </c>
      <c r="E332" s="230" t="s">
        <v>509</v>
      </c>
      <c r="F332" s="231" t="s">
        <v>510</v>
      </c>
      <c r="G332" s="232" t="s">
        <v>336</v>
      </c>
      <c r="H332" s="233">
        <v>2767</v>
      </c>
      <c r="I332" s="234"/>
      <c r="J332" s="235">
        <f>ROUND(I332*H332,2)</f>
        <v>0</v>
      </c>
      <c r="K332" s="236"/>
      <c r="L332" s="45"/>
      <c r="M332" s="237" t="s">
        <v>1</v>
      </c>
      <c r="N332" s="238" t="s">
        <v>41</v>
      </c>
      <c r="O332" s="92"/>
      <c r="P332" s="239">
        <f>O332*H332</f>
        <v>0</v>
      </c>
      <c r="Q332" s="239">
        <v>0</v>
      </c>
      <c r="R332" s="239">
        <f>Q332*H332</f>
        <v>0</v>
      </c>
      <c r="S332" s="239">
        <v>0.0060000000000000001</v>
      </c>
      <c r="T332" s="240">
        <f>S332*H332</f>
        <v>16.602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41" t="s">
        <v>209</v>
      </c>
      <c r="AT332" s="241" t="s">
        <v>205</v>
      </c>
      <c r="AU332" s="241" t="s">
        <v>85</v>
      </c>
      <c r="AY332" s="18" t="s">
        <v>203</v>
      </c>
      <c r="BE332" s="242">
        <f>IF(N332="základní",J332,0)</f>
        <v>0</v>
      </c>
      <c r="BF332" s="242">
        <f>IF(N332="snížená",J332,0)</f>
        <v>0</v>
      </c>
      <c r="BG332" s="242">
        <f>IF(N332="zákl. přenesená",J332,0)</f>
        <v>0</v>
      </c>
      <c r="BH332" s="242">
        <f>IF(N332="sníž. přenesená",J332,0)</f>
        <v>0</v>
      </c>
      <c r="BI332" s="242">
        <f>IF(N332="nulová",J332,0)</f>
        <v>0</v>
      </c>
      <c r="BJ332" s="18" t="s">
        <v>83</v>
      </c>
      <c r="BK332" s="242">
        <f>ROUND(I332*H332,2)</f>
        <v>0</v>
      </c>
      <c r="BL332" s="18" t="s">
        <v>209</v>
      </c>
      <c r="BM332" s="241" t="s">
        <v>511</v>
      </c>
    </row>
    <row r="333" s="14" customFormat="1">
      <c r="A333" s="14"/>
      <c r="B333" s="254"/>
      <c r="C333" s="255"/>
      <c r="D333" s="245" t="s">
        <v>243</v>
      </c>
      <c r="E333" s="256" t="s">
        <v>1</v>
      </c>
      <c r="F333" s="257" t="s">
        <v>512</v>
      </c>
      <c r="G333" s="255"/>
      <c r="H333" s="258">
        <v>2767</v>
      </c>
      <c r="I333" s="259"/>
      <c r="J333" s="255"/>
      <c r="K333" s="255"/>
      <c r="L333" s="260"/>
      <c r="M333" s="261"/>
      <c r="N333" s="262"/>
      <c r="O333" s="262"/>
      <c r="P333" s="262"/>
      <c r="Q333" s="262"/>
      <c r="R333" s="262"/>
      <c r="S333" s="262"/>
      <c r="T333" s="263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4" t="s">
        <v>243</v>
      </c>
      <c r="AU333" s="264" t="s">
        <v>85</v>
      </c>
      <c r="AV333" s="14" t="s">
        <v>85</v>
      </c>
      <c r="AW333" s="14" t="s">
        <v>32</v>
      </c>
      <c r="AX333" s="14" t="s">
        <v>76</v>
      </c>
      <c r="AY333" s="264" t="s">
        <v>203</v>
      </c>
    </row>
    <row r="334" s="15" customFormat="1">
      <c r="A334" s="15"/>
      <c r="B334" s="265"/>
      <c r="C334" s="266"/>
      <c r="D334" s="245" t="s">
        <v>243</v>
      </c>
      <c r="E334" s="267" t="s">
        <v>1</v>
      </c>
      <c r="F334" s="268" t="s">
        <v>247</v>
      </c>
      <c r="G334" s="266"/>
      <c r="H334" s="269">
        <v>2767</v>
      </c>
      <c r="I334" s="270"/>
      <c r="J334" s="266"/>
      <c r="K334" s="266"/>
      <c r="L334" s="271"/>
      <c r="M334" s="272"/>
      <c r="N334" s="273"/>
      <c r="O334" s="273"/>
      <c r="P334" s="273"/>
      <c r="Q334" s="273"/>
      <c r="R334" s="273"/>
      <c r="S334" s="273"/>
      <c r="T334" s="274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75" t="s">
        <v>243</v>
      </c>
      <c r="AU334" s="275" t="s">
        <v>85</v>
      </c>
      <c r="AV334" s="15" t="s">
        <v>209</v>
      </c>
      <c r="AW334" s="15" t="s">
        <v>32</v>
      </c>
      <c r="AX334" s="15" t="s">
        <v>83</v>
      </c>
      <c r="AY334" s="275" t="s">
        <v>203</v>
      </c>
    </row>
    <row r="335" s="2" customFormat="1" ht="24.15" customHeight="1">
      <c r="A335" s="39"/>
      <c r="B335" s="40"/>
      <c r="C335" s="229" t="s">
        <v>513</v>
      </c>
      <c r="D335" s="229" t="s">
        <v>205</v>
      </c>
      <c r="E335" s="230" t="s">
        <v>514</v>
      </c>
      <c r="F335" s="231" t="s">
        <v>515</v>
      </c>
      <c r="G335" s="232" t="s">
        <v>336</v>
      </c>
      <c r="H335" s="233">
        <v>2494</v>
      </c>
      <c r="I335" s="234"/>
      <c r="J335" s="235">
        <f>ROUND(I335*H335,2)</f>
        <v>0</v>
      </c>
      <c r="K335" s="236"/>
      <c r="L335" s="45"/>
      <c r="M335" s="237" t="s">
        <v>1</v>
      </c>
      <c r="N335" s="238" t="s">
        <v>41</v>
      </c>
      <c r="O335" s="92"/>
      <c r="P335" s="239">
        <f>O335*H335</f>
        <v>0</v>
      </c>
      <c r="Q335" s="239">
        <v>0</v>
      </c>
      <c r="R335" s="239">
        <f>Q335*H335</f>
        <v>0</v>
      </c>
      <c r="S335" s="239">
        <v>0.012999999999999999</v>
      </c>
      <c r="T335" s="240">
        <f>S335*H335</f>
        <v>32.421999999999997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41" t="s">
        <v>209</v>
      </c>
      <c r="AT335" s="241" t="s">
        <v>205</v>
      </c>
      <c r="AU335" s="241" t="s">
        <v>85</v>
      </c>
      <c r="AY335" s="18" t="s">
        <v>203</v>
      </c>
      <c r="BE335" s="242">
        <f>IF(N335="základní",J335,0)</f>
        <v>0</v>
      </c>
      <c r="BF335" s="242">
        <f>IF(N335="snížená",J335,0)</f>
        <v>0</v>
      </c>
      <c r="BG335" s="242">
        <f>IF(N335="zákl. přenesená",J335,0)</f>
        <v>0</v>
      </c>
      <c r="BH335" s="242">
        <f>IF(N335="sníž. přenesená",J335,0)</f>
        <v>0</v>
      </c>
      <c r="BI335" s="242">
        <f>IF(N335="nulová",J335,0)</f>
        <v>0</v>
      </c>
      <c r="BJ335" s="18" t="s">
        <v>83</v>
      </c>
      <c r="BK335" s="242">
        <f>ROUND(I335*H335,2)</f>
        <v>0</v>
      </c>
      <c r="BL335" s="18" t="s">
        <v>209</v>
      </c>
      <c r="BM335" s="241" t="s">
        <v>516</v>
      </c>
    </row>
    <row r="336" s="14" customFormat="1">
      <c r="A336" s="14"/>
      <c r="B336" s="254"/>
      <c r="C336" s="255"/>
      <c r="D336" s="245" t="s">
        <v>243</v>
      </c>
      <c r="E336" s="256" t="s">
        <v>1</v>
      </c>
      <c r="F336" s="257" t="s">
        <v>517</v>
      </c>
      <c r="G336" s="255"/>
      <c r="H336" s="258">
        <v>2494</v>
      </c>
      <c r="I336" s="259"/>
      <c r="J336" s="255"/>
      <c r="K336" s="255"/>
      <c r="L336" s="260"/>
      <c r="M336" s="261"/>
      <c r="N336" s="262"/>
      <c r="O336" s="262"/>
      <c r="P336" s="262"/>
      <c r="Q336" s="262"/>
      <c r="R336" s="262"/>
      <c r="S336" s="262"/>
      <c r="T336" s="263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64" t="s">
        <v>243</v>
      </c>
      <c r="AU336" s="264" t="s">
        <v>85</v>
      </c>
      <c r="AV336" s="14" t="s">
        <v>85</v>
      </c>
      <c r="AW336" s="14" t="s">
        <v>32</v>
      </c>
      <c r="AX336" s="14" t="s">
        <v>76</v>
      </c>
      <c r="AY336" s="264" t="s">
        <v>203</v>
      </c>
    </row>
    <row r="337" s="15" customFormat="1">
      <c r="A337" s="15"/>
      <c r="B337" s="265"/>
      <c r="C337" s="266"/>
      <c r="D337" s="245" t="s">
        <v>243</v>
      </c>
      <c r="E337" s="267" t="s">
        <v>1</v>
      </c>
      <c r="F337" s="268" t="s">
        <v>247</v>
      </c>
      <c r="G337" s="266"/>
      <c r="H337" s="269">
        <v>2494</v>
      </c>
      <c r="I337" s="270"/>
      <c r="J337" s="266"/>
      <c r="K337" s="266"/>
      <c r="L337" s="271"/>
      <c r="M337" s="272"/>
      <c r="N337" s="273"/>
      <c r="O337" s="273"/>
      <c r="P337" s="273"/>
      <c r="Q337" s="273"/>
      <c r="R337" s="273"/>
      <c r="S337" s="273"/>
      <c r="T337" s="274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75" t="s">
        <v>243</v>
      </c>
      <c r="AU337" s="275" t="s">
        <v>85</v>
      </c>
      <c r="AV337" s="15" t="s">
        <v>209</v>
      </c>
      <c r="AW337" s="15" t="s">
        <v>32</v>
      </c>
      <c r="AX337" s="15" t="s">
        <v>83</v>
      </c>
      <c r="AY337" s="275" t="s">
        <v>203</v>
      </c>
    </row>
    <row r="338" s="2" customFormat="1" ht="24.15" customHeight="1">
      <c r="A338" s="39"/>
      <c r="B338" s="40"/>
      <c r="C338" s="229" t="s">
        <v>256</v>
      </c>
      <c r="D338" s="229" t="s">
        <v>205</v>
      </c>
      <c r="E338" s="230" t="s">
        <v>518</v>
      </c>
      <c r="F338" s="231" t="s">
        <v>519</v>
      </c>
      <c r="G338" s="232" t="s">
        <v>336</v>
      </c>
      <c r="H338" s="233">
        <v>1480</v>
      </c>
      <c r="I338" s="234"/>
      <c r="J338" s="235">
        <f>ROUND(I338*H338,2)</f>
        <v>0</v>
      </c>
      <c r="K338" s="236"/>
      <c r="L338" s="45"/>
      <c r="M338" s="237" t="s">
        <v>1</v>
      </c>
      <c r="N338" s="238" t="s">
        <v>41</v>
      </c>
      <c r="O338" s="92"/>
      <c r="P338" s="239">
        <f>O338*H338</f>
        <v>0</v>
      </c>
      <c r="Q338" s="239">
        <v>0</v>
      </c>
      <c r="R338" s="239">
        <f>Q338*H338</f>
        <v>0</v>
      </c>
      <c r="S338" s="239">
        <v>0.017999999999999999</v>
      </c>
      <c r="T338" s="240">
        <f>S338*H338</f>
        <v>26.639999999999997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41" t="s">
        <v>209</v>
      </c>
      <c r="AT338" s="241" t="s">
        <v>205</v>
      </c>
      <c r="AU338" s="241" t="s">
        <v>85</v>
      </c>
      <c r="AY338" s="18" t="s">
        <v>203</v>
      </c>
      <c r="BE338" s="242">
        <f>IF(N338="základní",J338,0)</f>
        <v>0</v>
      </c>
      <c r="BF338" s="242">
        <f>IF(N338="snížená",J338,0)</f>
        <v>0</v>
      </c>
      <c r="BG338" s="242">
        <f>IF(N338="zákl. přenesená",J338,0)</f>
        <v>0</v>
      </c>
      <c r="BH338" s="242">
        <f>IF(N338="sníž. přenesená",J338,0)</f>
        <v>0</v>
      </c>
      <c r="BI338" s="242">
        <f>IF(N338="nulová",J338,0)</f>
        <v>0</v>
      </c>
      <c r="BJ338" s="18" t="s">
        <v>83</v>
      </c>
      <c r="BK338" s="242">
        <f>ROUND(I338*H338,2)</f>
        <v>0</v>
      </c>
      <c r="BL338" s="18" t="s">
        <v>209</v>
      </c>
      <c r="BM338" s="241" t="s">
        <v>520</v>
      </c>
    </row>
    <row r="339" s="14" customFormat="1">
      <c r="A339" s="14"/>
      <c r="B339" s="254"/>
      <c r="C339" s="255"/>
      <c r="D339" s="245" t="s">
        <v>243</v>
      </c>
      <c r="E339" s="256" t="s">
        <v>1</v>
      </c>
      <c r="F339" s="257" t="s">
        <v>521</v>
      </c>
      <c r="G339" s="255"/>
      <c r="H339" s="258">
        <v>1480</v>
      </c>
      <c r="I339" s="259"/>
      <c r="J339" s="255"/>
      <c r="K339" s="255"/>
      <c r="L339" s="260"/>
      <c r="M339" s="261"/>
      <c r="N339" s="262"/>
      <c r="O339" s="262"/>
      <c r="P339" s="262"/>
      <c r="Q339" s="262"/>
      <c r="R339" s="262"/>
      <c r="S339" s="262"/>
      <c r="T339" s="263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64" t="s">
        <v>243</v>
      </c>
      <c r="AU339" s="264" t="s">
        <v>85</v>
      </c>
      <c r="AV339" s="14" t="s">
        <v>85</v>
      </c>
      <c r="AW339" s="14" t="s">
        <v>32</v>
      </c>
      <c r="AX339" s="14" t="s">
        <v>76</v>
      </c>
      <c r="AY339" s="264" t="s">
        <v>203</v>
      </c>
    </row>
    <row r="340" s="15" customFormat="1">
      <c r="A340" s="15"/>
      <c r="B340" s="265"/>
      <c r="C340" s="266"/>
      <c r="D340" s="245" t="s">
        <v>243</v>
      </c>
      <c r="E340" s="267" t="s">
        <v>1</v>
      </c>
      <c r="F340" s="268" t="s">
        <v>247</v>
      </c>
      <c r="G340" s="266"/>
      <c r="H340" s="269">
        <v>1480</v>
      </c>
      <c r="I340" s="270"/>
      <c r="J340" s="266"/>
      <c r="K340" s="266"/>
      <c r="L340" s="271"/>
      <c r="M340" s="272"/>
      <c r="N340" s="273"/>
      <c r="O340" s="273"/>
      <c r="P340" s="273"/>
      <c r="Q340" s="273"/>
      <c r="R340" s="273"/>
      <c r="S340" s="273"/>
      <c r="T340" s="274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75" t="s">
        <v>243</v>
      </c>
      <c r="AU340" s="275" t="s">
        <v>85</v>
      </c>
      <c r="AV340" s="15" t="s">
        <v>209</v>
      </c>
      <c r="AW340" s="15" t="s">
        <v>32</v>
      </c>
      <c r="AX340" s="15" t="s">
        <v>83</v>
      </c>
      <c r="AY340" s="275" t="s">
        <v>203</v>
      </c>
    </row>
    <row r="341" s="2" customFormat="1" ht="24.15" customHeight="1">
      <c r="A341" s="39"/>
      <c r="B341" s="40"/>
      <c r="C341" s="229" t="s">
        <v>522</v>
      </c>
      <c r="D341" s="229" t="s">
        <v>205</v>
      </c>
      <c r="E341" s="230" t="s">
        <v>523</v>
      </c>
      <c r="F341" s="231" t="s">
        <v>524</v>
      </c>
      <c r="G341" s="232" t="s">
        <v>336</v>
      </c>
      <c r="H341" s="233">
        <v>1967</v>
      </c>
      <c r="I341" s="234"/>
      <c r="J341" s="235">
        <f>ROUND(I341*H341,2)</f>
        <v>0</v>
      </c>
      <c r="K341" s="236"/>
      <c r="L341" s="45"/>
      <c r="M341" s="237" t="s">
        <v>1</v>
      </c>
      <c r="N341" s="238" t="s">
        <v>41</v>
      </c>
      <c r="O341" s="92"/>
      <c r="P341" s="239">
        <f>O341*H341</f>
        <v>0</v>
      </c>
      <c r="Q341" s="239">
        <v>0</v>
      </c>
      <c r="R341" s="239">
        <f>Q341*H341</f>
        <v>0</v>
      </c>
      <c r="S341" s="239">
        <v>0.037999999999999999</v>
      </c>
      <c r="T341" s="240">
        <f>S341*H341</f>
        <v>74.745999999999995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41" t="s">
        <v>209</v>
      </c>
      <c r="AT341" s="241" t="s">
        <v>205</v>
      </c>
      <c r="AU341" s="241" t="s">
        <v>85</v>
      </c>
      <c r="AY341" s="18" t="s">
        <v>203</v>
      </c>
      <c r="BE341" s="242">
        <f>IF(N341="základní",J341,0)</f>
        <v>0</v>
      </c>
      <c r="BF341" s="242">
        <f>IF(N341="snížená",J341,0)</f>
        <v>0</v>
      </c>
      <c r="BG341" s="242">
        <f>IF(N341="zákl. přenesená",J341,0)</f>
        <v>0</v>
      </c>
      <c r="BH341" s="242">
        <f>IF(N341="sníž. přenesená",J341,0)</f>
        <v>0</v>
      </c>
      <c r="BI341" s="242">
        <f>IF(N341="nulová",J341,0)</f>
        <v>0</v>
      </c>
      <c r="BJ341" s="18" t="s">
        <v>83</v>
      </c>
      <c r="BK341" s="242">
        <f>ROUND(I341*H341,2)</f>
        <v>0</v>
      </c>
      <c r="BL341" s="18" t="s">
        <v>209</v>
      </c>
      <c r="BM341" s="241" t="s">
        <v>525</v>
      </c>
    </row>
    <row r="342" s="14" customFormat="1">
      <c r="A342" s="14"/>
      <c r="B342" s="254"/>
      <c r="C342" s="255"/>
      <c r="D342" s="245" t="s">
        <v>243</v>
      </c>
      <c r="E342" s="256" t="s">
        <v>1</v>
      </c>
      <c r="F342" s="257" t="s">
        <v>526</v>
      </c>
      <c r="G342" s="255"/>
      <c r="H342" s="258">
        <v>1967</v>
      </c>
      <c r="I342" s="259"/>
      <c r="J342" s="255"/>
      <c r="K342" s="255"/>
      <c r="L342" s="260"/>
      <c r="M342" s="261"/>
      <c r="N342" s="262"/>
      <c r="O342" s="262"/>
      <c r="P342" s="262"/>
      <c r="Q342" s="262"/>
      <c r="R342" s="262"/>
      <c r="S342" s="262"/>
      <c r="T342" s="263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64" t="s">
        <v>243</v>
      </c>
      <c r="AU342" s="264" t="s">
        <v>85</v>
      </c>
      <c r="AV342" s="14" t="s">
        <v>85</v>
      </c>
      <c r="AW342" s="14" t="s">
        <v>32</v>
      </c>
      <c r="AX342" s="14" t="s">
        <v>76</v>
      </c>
      <c r="AY342" s="264" t="s">
        <v>203</v>
      </c>
    </row>
    <row r="343" s="15" customFormat="1">
      <c r="A343" s="15"/>
      <c r="B343" s="265"/>
      <c r="C343" s="266"/>
      <c r="D343" s="245" t="s">
        <v>243</v>
      </c>
      <c r="E343" s="267" t="s">
        <v>1</v>
      </c>
      <c r="F343" s="268" t="s">
        <v>247</v>
      </c>
      <c r="G343" s="266"/>
      <c r="H343" s="269">
        <v>1967</v>
      </c>
      <c r="I343" s="270"/>
      <c r="J343" s="266"/>
      <c r="K343" s="266"/>
      <c r="L343" s="271"/>
      <c r="M343" s="272"/>
      <c r="N343" s="273"/>
      <c r="O343" s="273"/>
      <c r="P343" s="273"/>
      <c r="Q343" s="273"/>
      <c r="R343" s="273"/>
      <c r="S343" s="273"/>
      <c r="T343" s="274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75" t="s">
        <v>243</v>
      </c>
      <c r="AU343" s="275" t="s">
        <v>85</v>
      </c>
      <c r="AV343" s="15" t="s">
        <v>209</v>
      </c>
      <c r="AW343" s="15" t="s">
        <v>32</v>
      </c>
      <c r="AX343" s="15" t="s">
        <v>83</v>
      </c>
      <c r="AY343" s="275" t="s">
        <v>203</v>
      </c>
    </row>
    <row r="344" s="2" customFormat="1" ht="24.15" customHeight="1">
      <c r="A344" s="39"/>
      <c r="B344" s="40"/>
      <c r="C344" s="229" t="s">
        <v>260</v>
      </c>
      <c r="D344" s="229" t="s">
        <v>205</v>
      </c>
      <c r="E344" s="230" t="s">
        <v>527</v>
      </c>
      <c r="F344" s="231" t="s">
        <v>528</v>
      </c>
      <c r="G344" s="232" t="s">
        <v>336</v>
      </c>
      <c r="H344" s="233">
        <v>1199</v>
      </c>
      <c r="I344" s="234"/>
      <c r="J344" s="235">
        <f>ROUND(I344*H344,2)</f>
        <v>0</v>
      </c>
      <c r="K344" s="236"/>
      <c r="L344" s="45"/>
      <c r="M344" s="237" t="s">
        <v>1</v>
      </c>
      <c r="N344" s="238" t="s">
        <v>41</v>
      </c>
      <c r="O344" s="92"/>
      <c r="P344" s="239">
        <f>O344*H344</f>
        <v>0</v>
      </c>
      <c r="Q344" s="239">
        <v>0</v>
      </c>
      <c r="R344" s="239">
        <f>Q344*H344</f>
        <v>0</v>
      </c>
      <c r="S344" s="239">
        <v>0.040000000000000001</v>
      </c>
      <c r="T344" s="240">
        <f>S344*H344</f>
        <v>47.960000000000001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41" t="s">
        <v>209</v>
      </c>
      <c r="AT344" s="241" t="s">
        <v>205</v>
      </c>
      <c r="AU344" s="241" t="s">
        <v>85</v>
      </c>
      <c r="AY344" s="18" t="s">
        <v>203</v>
      </c>
      <c r="BE344" s="242">
        <f>IF(N344="základní",J344,0)</f>
        <v>0</v>
      </c>
      <c r="BF344" s="242">
        <f>IF(N344="snížená",J344,0)</f>
        <v>0</v>
      </c>
      <c r="BG344" s="242">
        <f>IF(N344="zákl. přenesená",J344,0)</f>
        <v>0</v>
      </c>
      <c r="BH344" s="242">
        <f>IF(N344="sníž. přenesená",J344,0)</f>
        <v>0</v>
      </c>
      <c r="BI344" s="242">
        <f>IF(N344="nulová",J344,0)</f>
        <v>0</v>
      </c>
      <c r="BJ344" s="18" t="s">
        <v>83</v>
      </c>
      <c r="BK344" s="242">
        <f>ROUND(I344*H344,2)</f>
        <v>0</v>
      </c>
      <c r="BL344" s="18" t="s">
        <v>209</v>
      </c>
      <c r="BM344" s="241" t="s">
        <v>529</v>
      </c>
    </row>
    <row r="345" s="14" customFormat="1">
      <c r="A345" s="14"/>
      <c r="B345" s="254"/>
      <c r="C345" s="255"/>
      <c r="D345" s="245" t="s">
        <v>243</v>
      </c>
      <c r="E345" s="256" t="s">
        <v>1</v>
      </c>
      <c r="F345" s="257" t="s">
        <v>530</v>
      </c>
      <c r="G345" s="255"/>
      <c r="H345" s="258">
        <v>1199</v>
      </c>
      <c r="I345" s="259"/>
      <c r="J345" s="255"/>
      <c r="K345" s="255"/>
      <c r="L345" s="260"/>
      <c r="M345" s="261"/>
      <c r="N345" s="262"/>
      <c r="O345" s="262"/>
      <c r="P345" s="262"/>
      <c r="Q345" s="262"/>
      <c r="R345" s="262"/>
      <c r="S345" s="262"/>
      <c r="T345" s="263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64" t="s">
        <v>243</v>
      </c>
      <c r="AU345" s="264" t="s">
        <v>85</v>
      </c>
      <c r="AV345" s="14" t="s">
        <v>85</v>
      </c>
      <c r="AW345" s="14" t="s">
        <v>32</v>
      </c>
      <c r="AX345" s="14" t="s">
        <v>76</v>
      </c>
      <c r="AY345" s="264" t="s">
        <v>203</v>
      </c>
    </row>
    <row r="346" s="15" customFormat="1">
      <c r="A346" s="15"/>
      <c r="B346" s="265"/>
      <c r="C346" s="266"/>
      <c r="D346" s="245" t="s">
        <v>243</v>
      </c>
      <c r="E346" s="267" t="s">
        <v>1</v>
      </c>
      <c r="F346" s="268" t="s">
        <v>247</v>
      </c>
      <c r="G346" s="266"/>
      <c r="H346" s="269">
        <v>1199</v>
      </c>
      <c r="I346" s="270"/>
      <c r="J346" s="266"/>
      <c r="K346" s="266"/>
      <c r="L346" s="271"/>
      <c r="M346" s="272"/>
      <c r="N346" s="273"/>
      <c r="O346" s="273"/>
      <c r="P346" s="273"/>
      <c r="Q346" s="273"/>
      <c r="R346" s="273"/>
      <c r="S346" s="273"/>
      <c r="T346" s="274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75" t="s">
        <v>243</v>
      </c>
      <c r="AU346" s="275" t="s">
        <v>85</v>
      </c>
      <c r="AV346" s="15" t="s">
        <v>209</v>
      </c>
      <c r="AW346" s="15" t="s">
        <v>32</v>
      </c>
      <c r="AX346" s="15" t="s">
        <v>83</v>
      </c>
      <c r="AY346" s="275" t="s">
        <v>203</v>
      </c>
    </row>
    <row r="347" s="2" customFormat="1" ht="24.15" customHeight="1">
      <c r="A347" s="39"/>
      <c r="B347" s="40"/>
      <c r="C347" s="229" t="s">
        <v>531</v>
      </c>
      <c r="D347" s="229" t="s">
        <v>205</v>
      </c>
      <c r="E347" s="230" t="s">
        <v>532</v>
      </c>
      <c r="F347" s="231" t="s">
        <v>533</v>
      </c>
      <c r="G347" s="232" t="s">
        <v>336</v>
      </c>
      <c r="H347" s="233">
        <v>650</v>
      </c>
      <c r="I347" s="234"/>
      <c r="J347" s="235">
        <f>ROUND(I347*H347,2)</f>
        <v>0</v>
      </c>
      <c r="K347" s="236"/>
      <c r="L347" s="45"/>
      <c r="M347" s="237" t="s">
        <v>1</v>
      </c>
      <c r="N347" s="238" t="s">
        <v>41</v>
      </c>
      <c r="O347" s="92"/>
      <c r="P347" s="239">
        <f>O347*H347</f>
        <v>0</v>
      </c>
      <c r="Q347" s="239">
        <v>0</v>
      </c>
      <c r="R347" s="239">
        <f>Q347*H347</f>
        <v>0</v>
      </c>
      <c r="S347" s="239">
        <v>0.081000000000000003</v>
      </c>
      <c r="T347" s="240">
        <f>S347*H347</f>
        <v>52.649999999999999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41" t="s">
        <v>209</v>
      </c>
      <c r="AT347" s="241" t="s">
        <v>205</v>
      </c>
      <c r="AU347" s="241" t="s">
        <v>85</v>
      </c>
      <c r="AY347" s="18" t="s">
        <v>203</v>
      </c>
      <c r="BE347" s="242">
        <f>IF(N347="základní",J347,0)</f>
        <v>0</v>
      </c>
      <c r="BF347" s="242">
        <f>IF(N347="snížená",J347,0)</f>
        <v>0</v>
      </c>
      <c r="BG347" s="242">
        <f>IF(N347="zákl. přenesená",J347,0)</f>
        <v>0</v>
      </c>
      <c r="BH347" s="242">
        <f>IF(N347="sníž. přenesená",J347,0)</f>
        <v>0</v>
      </c>
      <c r="BI347" s="242">
        <f>IF(N347="nulová",J347,0)</f>
        <v>0</v>
      </c>
      <c r="BJ347" s="18" t="s">
        <v>83</v>
      </c>
      <c r="BK347" s="242">
        <f>ROUND(I347*H347,2)</f>
        <v>0</v>
      </c>
      <c r="BL347" s="18" t="s">
        <v>209</v>
      </c>
      <c r="BM347" s="241" t="s">
        <v>534</v>
      </c>
    </row>
    <row r="348" s="14" customFormat="1">
      <c r="A348" s="14"/>
      <c r="B348" s="254"/>
      <c r="C348" s="255"/>
      <c r="D348" s="245" t="s">
        <v>243</v>
      </c>
      <c r="E348" s="256" t="s">
        <v>1</v>
      </c>
      <c r="F348" s="257" t="s">
        <v>535</v>
      </c>
      <c r="G348" s="255"/>
      <c r="H348" s="258">
        <v>650</v>
      </c>
      <c r="I348" s="259"/>
      <c r="J348" s="255"/>
      <c r="K348" s="255"/>
      <c r="L348" s="260"/>
      <c r="M348" s="261"/>
      <c r="N348" s="262"/>
      <c r="O348" s="262"/>
      <c r="P348" s="262"/>
      <c r="Q348" s="262"/>
      <c r="R348" s="262"/>
      <c r="S348" s="262"/>
      <c r="T348" s="263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64" t="s">
        <v>243</v>
      </c>
      <c r="AU348" s="264" t="s">
        <v>85</v>
      </c>
      <c r="AV348" s="14" t="s">
        <v>85</v>
      </c>
      <c r="AW348" s="14" t="s">
        <v>32</v>
      </c>
      <c r="AX348" s="14" t="s">
        <v>76</v>
      </c>
      <c r="AY348" s="264" t="s">
        <v>203</v>
      </c>
    </row>
    <row r="349" s="15" customFormat="1">
      <c r="A349" s="15"/>
      <c r="B349" s="265"/>
      <c r="C349" s="266"/>
      <c r="D349" s="245" t="s">
        <v>243</v>
      </c>
      <c r="E349" s="267" t="s">
        <v>1</v>
      </c>
      <c r="F349" s="268" t="s">
        <v>247</v>
      </c>
      <c r="G349" s="266"/>
      <c r="H349" s="269">
        <v>650</v>
      </c>
      <c r="I349" s="270"/>
      <c r="J349" s="266"/>
      <c r="K349" s="266"/>
      <c r="L349" s="271"/>
      <c r="M349" s="272"/>
      <c r="N349" s="273"/>
      <c r="O349" s="273"/>
      <c r="P349" s="273"/>
      <c r="Q349" s="273"/>
      <c r="R349" s="273"/>
      <c r="S349" s="273"/>
      <c r="T349" s="274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75" t="s">
        <v>243</v>
      </c>
      <c r="AU349" s="275" t="s">
        <v>85</v>
      </c>
      <c r="AV349" s="15" t="s">
        <v>209</v>
      </c>
      <c r="AW349" s="15" t="s">
        <v>32</v>
      </c>
      <c r="AX349" s="15" t="s">
        <v>83</v>
      </c>
      <c r="AY349" s="275" t="s">
        <v>203</v>
      </c>
    </row>
    <row r="350" s="2" customFormat="1" ht="24.15" customHeight="1">
      <c r="A350" s="39"/>
      <c r="B350" s="40"/>
      <c r="C350" s="229" t="s">
        <v>536</v>
      </c>
      <c r="D350" s="229" t="s">
        <v>205</v>
      </c>
      <c r="E350" s="230" t="s">
        <v>537</v>
      </c>
      <c r="F350" s="231" t="s">
        <v>538</v>
      </c>
      <c r="G350" s="232" t="s">
        <v>336</v>
      </c>
      <c r="H350" s="233">
        <v>26</v>
      </c>
      <c r="I350" s="234"/>
      <c r="J350" s="235">
        <f>ROUND(I350*H350,2)</f>
        <v>0</v>
      </c>
      <c r="K350" s="236"/>
      <c r="L350" s="45"/>
      <c r="M350" s="237" t="s">
        <v>1</v>
      </c>
      <c r="N350" s="238" t="s">
        <v>41</v>
      </c>
      <c r="O350" s="92"/>
      <c r="P350" s="239">
        <f>O350*H350</f>
        <v>0</v>
      </c>
      <c r="Q350" s="239">
        <v>0.00123</v>
      </c>
      <c r="R350" s="239">
        <f>Q350*H350</f>
        <v>0.031980000000000001</v>
      </c>
      <c r="S350" s="239">
        <v>0.017000000000000001</v>
      </c>
      <c r="T350" s="240">
        <f>S350*H350</f>
        <v>0.44200000000000006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41" t="s">
        <v>209</v>
      </c>
      <c r="AT350" s="241" t="s">
        <v>205</v>
      </c>
      <c r="AU350" s="241" t="s">
        <v>85</v>
      </c>
      <c r="AY350" s="18" t="s">
        <v>203</v>
      </c>
      <c r="BE350" s="242">
        <f>IF(N350="základní",J350,0)</f>
        <v>0</v>
      </c>
      <c r="BF350" s="242">
        <f>IF(N350="snížená",J350,0)</f>
        <v>0</v>
      </c>
      <c r="BG350" s="242">
        <f>IF(N350="zákl. přenesená",J350,0)</f>
        <v>0</v>
      </c>
      <c r="BH350" s="242">
        <f>IF(N350="sníž. přenesená",J350,0)</f>
        <v>0</v>
      </c>
      <c r="BI350" s="242">
        <f>IF(N350="nulová",J350,0)</f>
        <v>0</v>
      </c>
      <c r="BJ350" s="18" t="s">
        <v>83</v>
      </c>
      <c r="BK350" s="242">
        <f>ROUND(I350*H350,2)</f>
        <v>0</v>
      </c>
      <c r="BL350" s="18" t="s">
        <v>209</v>
      </c>
      <c r="BM350" s="241" t="s">
        <v>539</v>
      </c>
    </row>
    <row r="351" s="14" customFormat="1">
      <c r="A351" s="14"/>
      <c r="B351" s="254"/>
      <c r="C351" s="255"/>
      <c r="D351" s="245" t="s">
        <v>243</v>
      </c>
      <c r="E351" s="256" t="s">
        <v>1</v>
      </c>
      <c r="F351" s="257" t="s">
        <v>540</v>
      </c>
      <c r="G351" s="255"/>
      <c r="H351" s="258">
        <v>26</v>
      </c>
      <c r="I351" s="259"/>
      <c r="J351" s="255"/>
      <c r="K351" s="255"/>
      <c r="L351" s="260"/>
      <c r="M351" s="261"/>
      <c r="N351" s="262"/>
      <c r="O351" s="262"/>
      <c r="P351" s="262"/>
      <c r="Q351" s="262"/>
      <c r="R351" s="262"/>
      <c r="S351" s="262"/>
      <c r="T351" s="263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64" t="s">
        <v>243</v>
      </c>
      <c r="AU351" s="264" t="s">
        <v>85</v>
      </c>
      <c r="AV351" s="14" t="s">
        <v>85</v>
      </c>
      <c r="AW351" s="14" t="s">
        <v>32</v>
      </c>
      <c r="AX351" s="14" t="s">
        <v>76</v>
      </c>
      <c r="AY351" s="264" t="s">
        <v>203</v>
      </c>
    </row>
    <row r="352" s="15" customFormat="1">
      <c r="A352" s="15"/>
      <c r="B352" s="265"/>
      <c r="C352" s="266"/>
      <c r="D352" s="245" t="s">
        <v>243</v>
      </c>
      <c r="E352" s="267" t="s">
        <v>1</v>
      </c>
      <c r="F352" s="268" t="s">
        <v>247</v>
      </c>
      <c r="G352" s="266"/>
      <c r="H352" s="269">
        <v>26</v>
      </c>
      <c r="I352" s="270"/>
      <c r="J352" s="266"/>
      <c r="K352" s="266"/>
      <c r="L352" s="271"/>
      <c r="M352" s="272"/>
      <c r="N352" s="273"/>
      <c r="O352" s="273"/>
      <c r="P352" s="273"/>
      <c r="Q352" s="273"/>
      <c r="R352" s="273"/>
      <c r="S352" s="273"/>
      <c r="T352" s="274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75" t="s">
        <v>243</v>
      </c>
      <c r="AU352" s="275" t="s">
        <v>85</v>
      </c>
      <c r="AV352" s="15" t="s">
        <v>209</v>
      </c>
      <c r="AW352" s="15" t="s">
        <v>32</v>
      </c>
      <c r="AX352" s="15" t="s">
        <v>83</v>
      </c>
      <c r="AY352" s="275" t="s">
        <v>203</v>
      </c>
    </row>
    <row r="353" s="2" customFormat="1" ht="24.15" customHeight="1">
      <c r="A353" s="39"/>
      <c r="B353" s="40"/>
      <c r="C353" s="229" t="s">
        <v>541</v>
      </c>
      <c r="D353" s="229" t="s">
        <v>205</v>
      </c>
      <c r="E353" s="230" t="s">
        <v>542</v>
      </c>
      <c r="F353" s="231" t="s">
        <v>543</v>
      </c>
      <c r="G353" s="232" t="s">
        <v>336</v>
      </c>
      <c r="H353" s="233">
        <v>23.25</v>
      </c>
      <c r="I353" s="234"/>
      <c r="J353" s="235">
        <f>ROUND(I353*H353,2)</f>
        <v>0</v>
      </c>
      <c r="K353" s="236"/>
      <c r="L353" s="45"/>
      <c r="M353" s="237" t="s">
        <v>1</v>
      </c>
      <c r="N353" s="238" t="s">
        <v>41</v>
      </c>
      <c r="O353" s="92"/>
      <c r="P353" s="239">
        <f>O353*H353</f>
        <v>0</v>
      </c>
      <c r="Q353" s="239">
        <v>0.00147</v>
      </c>
      <c r="R353" s="239">
        <f>Q353*H353</f>
        <v>0.0341775</v>
      </c>
      <c r="S353" s="239">
        <v>0.039</v>
      </c>
      <c r="T353" s="240">
        <f>S353*H353</f>
        <v>0.90674999999999994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41" t="s">
        <v>209</v>
      </c>
      <c r="AT353" s="241" t="s">
        <v>205</v>
      </c>
      <c r="AU353" s="241" t="s">
        <v>85</v>
      </c>
      <c r="AY353" s="18" t="s">
        <v>203</v>
      </c>
      <c r="BE353" s="242">
        <f>IF(N353="základní",J353,0)</f>
        <v>0</v>
      </c>
      <c r="BF353" s="242">
        <f>IF(N353="snížená",J353,0)</f>
        <v>0</v>
      </c>
      <c r="BG353" s="242">
        <f>IF(N353="zákl. přenesená",J353,0)</f>
        <v>0</v>
      </c>
      <c r="BH353" s="242">
        <f>IF(N353="sníž. přenesená",J353,0)</f>
        <v>0</v>
      </c>
      <c r="BI353" s="242">
        <f>IF(N353="nulová",J353,0)</f>
        <v>0</v>
      </c>
      <c r="BJ353" s="18" t="s">
        <v>83</v>
      </c>
      <c r="BK353" s="242">
        <f>ROUND(I353*H353,2)</f>
        <v>0</v>
      </c>
      <c r="BL353" s="18" t="s">
        <v>209</v>
      </c>
      <c r="BM353" s="241" t="s">
        <v>544</v>
      </c>
    </row>
    <row r="354" s="14" customFormat="1">
      <c r="A354" s="14"/>
      <c r="B354" s="254"/>
      <c r="C354" s="255"/>
      <c r="D354" s="245" t="s">
        <v>243</v>
      </c>
      <c r="E354" s="256" t="s">
        <v>1</v>
      </c>
      <c r="F354" s="257" t="s">
        <v>545</v>
      </c>
      <c r="G354" s="255"/>
      <c r="H354" s="258">
        <v>23.25</v>
      </c>
      <c r="I354" s="259"/>
      <c r="J354" s="255"/>
      <c r="K354" s="255"/>
      <c r="L354" s="260"/>
      <c r="M354" s="261"/>
      <c r="N354" s="262"/>
      <c r="O354" s="262"/>
      <c r="P354" s="262"/>
      <c r="Q354" s="262"/>
      <c r="R354" s="262"/>
      <c r="S354" s="262"/>
      <c r="T354" s="263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64" t="s">
        <v>243</v>
      </c>
      <c r="AU354" s="264" t="s">
        <v>85</v>
      </c>
      <c r="AV354" s="14" t="s">
        <v>85</v>
      </c>
      <c r="AW354" s="14" t="s">
        <v>32</v>
      </c>
      <c r="AX354" s="14" t="s">
        <v>76</v>
      </c>
      <c r="AY354" s="264" t="s">
        <v>203</v>
      </c>
    </row>
    <row r="355" s="15" customFormat="1">
      <c r="A355" s="15"/>
      <c r="B355" s="265"/>
      <c r="C355" s="266"/>
      <c r="D355" s="245" t="s">
        <v>243</v>
      </c>
      <c r="E355" s="267" t="s">
        <v>1</v>
      </c>
      <c r="F355" s="268" t="s">
        <v>247</v>
      </c>
      <c r="G355" s="266"/>
      <c r="H355" s="269">
        <v>23.25</v>
      </c>
      <c r="I355" s="270"/>
      <c r="J355" s="266"/>
      <c r="K355" s="266"/>
      <c r="L355" s="271"/>
      <c r="M355" s="272"/>
      <c r="N355" s="273"/>
      <c r="O355" s="273"/>
      <c r="P355" s="273"/>
      <c r="Q355" s="273"/>
      <c r="R355" s="273"/>
      <c r="S355" s="273"/>
      <c r="T355" s="274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75" t="s">
        <v>243</v>
      </c>
      <c r="AU355" s="275" t="s">
        <v>85</v>
      </c>
      <c r="AV355" s="15" t="s">
        <v>209</v>
      </c>
      <c r="AW355" s="15" t="s">
        <v>32</v>
      </c>
      <c r="AX355" s="15" t="s">
        <v>83</v>
      </c>
      <c r="AY355" s="275" t="s">
        <v>203</v>
      </c>
    </row>
    <row r="356" s="2" customFormat="1" ht="24.15" customHeight="1">
      <c r="A356" s="39"/>
      <c r="B356" s="40"/>
      <c r="C356" s="229" t="s">
        <v>264</v>
      </c>
      <c r="D356" s="229" t="s">
        <v>205</v>
      </c>
      <c r="E356" s="230" t="s">
        <v>546</v>
      </c>
      <c r="F356" s="231" t="s">
        <v>547</v>
      </c>
      <c r="G356" s="232" t="s">
        <v>336</v>
      </c>
      <c r="H356" s="233">
        <v>20</v>
      </c>
      <c r="I356" s="234"/>
      <c r="J356" s="235">
        <f>ROUND(I356*H356,2)</f>
        <v>0</v>
      </c>
      <c r="K356" s="236"/>
      <c r="L356" s="45"/>
      <c r="M356" s="237" t="s">
        <v>1</v>
      </c>
      <c r="N356" s="238" t="s">
        <v>41</v>
      </c>
      <c r="O356" s="92"/>
      <c r="P356" s="239">
        <f>O356*H356</f>
        <v>0</v>
      </c>
      <c r="Q356" s="239">
        <v>0.00365</v>
      </c>
      <c r="R356" s="239">
        <f>Q356*H356</f>
        <v>0.072999999999999995</v>
      </c>
      <c r="S356" s="239">
        <v>0.11</v>
      </c>
      <c r="T356" s="240">
        <f>S356*H356</f>
        <v>2.2000000000000002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41" t="s">
        <v>209</v>
      </c>
      <c r="AT356" s="241" t="s">
        <v>205</v>
      </c>
      <c r="AU356" s="241" t="s">
        <v>85</v>
      </c>
      <c r="AY356" s="18" t="s">
        <v>203</v>
      </c>
      <c r="BE356" s="242">
        <f>IF(N356="základní",J356,0)</f>
        <v>0</v>
      </c>
      <c r="BF356" s="242">
        <f>IF(N356="snížená",J356,0)</f>
        <v>0</v>
      </c>
      <c r="BG356" s="242">
        <f>IF(N356="zákl. přenesená",J356,0)</f>
        <v>0</v>
      </c>
      <c r="BH356" s="242">
        <f>IF(N356="sníž. přenesená",J356,0)</f>
        <v>0</v>
      </c>
      <c r="BI356" s="242">
        <f>IF(N356="nulová",J356,0)</f>
        <v>0</v>
      </c>
      <c r="BJ356" s="18" t="s">
        <v>83</v>
      </c>
      <c r="BK356" s="242">
        <f>ROUND(I356*H356,2)</f>
        <v>0</v>
      </c>
      <c r="BL356" s="18" t="s">
        <v>209</v>
      </c>
      <c r="BM356" s="241" t="s">
        <v>548</v>
      </c>
    </row>
    <row r="357" s="14" customFormat="1">
      <c r="A357" s="14"/>
      <c r="B357" s="254"/>
      <c r="C357" s="255"/>
      <c r="D357" s="245" t="s">
        <v>243</v>
      </c>
      <c r="E357" s="256" t="s">
        <v>1</v>
      </c>
      <c r="F357" s="257" t="s">
        <v>549</v>
      </c>
      <c r="G357" s="255"/>
      <c r="H357" s="258">
        <v>20</v>
      </c>
      <c r="I357" s="259"/>
      <c r="J357" s="255"/>
      <c r="K357" s="255"/>
      <c r="L357" s="260"/>
      <c r="M357" s="261"/>
      <c r="N357" s="262"/>
      <c r="O357" s="262"/>
      <c r="P357" s="262"/>
      <c r="Q357" s="262"/>
      <c r="R357" s="262"/>
      <c r="S357" s="262"/>
      <c r="T357" s="263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4" t="s">
        <v>243</v>
      </c>
      <c r="AU357" s="264" t="s">
        <v>85</v>
      </c>
      <c r="AV357" s="14" t="s">
        <v>85</v>
      </c>
      <c r="AW357" s="14" t="s">
        <v>32</v>
      </c>
      <c r="AX357" s="14" t="s">
        <v>76</v>
      </c>
      <c r="AY357" s="264" t="s">
        <v>203</v>
      </c>
    </row>
    <row r="358" s="15" customFormat="1">
      <c r="A358" s="15"/>
      <c r="B358" s="265"/>
      <c r="C358" s="266"/>
      <c r="D358" s="245" t="s">
        <v>243</v>
      </c>
      <c r="E358" s="267" t="s">
        <v>1</v>
      </c>
      <c r="F358" s="268" t="s">
        <v>247</v>
      </c>
      <c r="G358" s="266"/>
      <c r="H358" s="269">
        <v>20</v>
      </c>
      <c r="I358" s="270"/>
      <c r="J358" s="266"/>
      <c r="K358" s="266"/>
      <c r="L358" s="271"/>
      <c r="M358" s="272"/>
      <c r="N358" s="273"/>
      <c r="O358" s="273"/>
      <c r="P358" s="273"/>
      <c r="Q358" s="273"/>
      <c r="R358" s="273"/>
      <c r="S358" s="273"/>
      <c r="T358" s="274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75" t="s">
        <v>243</v>
      </c>
      <c r="AU358" s="275" t="s">
        <v>85</v>
      </c>
      <c r="AV358" s="15" t="s">
        <v>209</v>
      </c>
      <c r="AW358" s="15" t="s">
        <v>32</v>
      </c>
      <c r="AX358" s="15" t="s">
        <v>83</v>
      </c>
      <c r="AY358" s="275" t="s">
        <v>203</v>
      </c>
    </row>
    <row r="359" s="2" customFormat="1" ht="24.15" customHeight="1">
      <c r="A359" s="39"/>
      <c r="B359" s="40"/>
      <c r="C359" s="229" t="s">
        <v>550</v>
      </c>
      <c r="D359" s="229" t="s">
        <v>205</v>
      </c>
      <c r="E359" s="230" t="s">
        <v>551</v>
      </c>
      <c r="F359" s="231" t="s">
        <v>552</v>
      </c>
      <c r="G359" s="232" t="s">
        <v>336</v>
      </c>
      <c r="H359" s="233">
        <v>17</v>
      </c>
      <c r="I359" s="234"/>
      <c r="J359" s="235">
        <f>ROUND(I359*H359,2)</f>
        <v>0</v>
      </c>
      <c r="K359" s="236"/>
      <c r="L359" s="45"/>
      <c r="M359" s="237" t="s">
        <v>1</v>
      </c>
      <c r="N359" s="238" t="s">
        <v>41</v>
      </c>
      <c r="O359" s="92"/>
      <c r="P359" s="239">
        <f>O359*H359</f>
        <v>0</v>
      </c>
      <c r="Q359" s="239">
        <v>0.0039500000000000004</v>
      </c>
      <c r="R359" s="239">
        <f>Q359*H359</f>
        <v>0.067150000000000001</v>
      </c>
      <c r="S359" s="239">
        <v>0.16</v>
      </c>
      <c r="T359" s="240">
        <f>S359*H359</f>
        <v>2.7200000000000002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41" t="s">
        <v>209</v>
      </c>
      <c r="AT359" s="241" t="s">
        <v>205</v>
      </c>
      <c r="AU359" s="241" t="s">
        <v>85</v>
      </c>
      <c r="AY359" s="18" t="s">
        <v>203</v>
      </c>
      <c r="BE359" s="242">
        <f>IF(N359="základní",J359,0)</f>
        <v>0</v>
      </c>
      <c r="BF359" s="242">
        <f>IF(N359="snížená",J359,0)</f>
        <v>0</v>
      </c>
      <c r="BG359" s="242">
        <f>IF(N359="zákl. přenesená",J359,0)</f>
        <v>0</v>
      </c>
      <c r="BH359" s="242">
        <f>IF(N359="sníž. přenesená",J359,0)</f>
        <v>0</v>
      </c>
      <c r="BI359" s="242">
        <f>IF(N359="nulová",J359,0)</f>
        <v>0</v>
      </c>
      <c r="BJ359" s="18" t="s">
        <v>83</v>
      </c>
      <c r="BK359" s="242">
        <f>ROUND(I359*H359,2)</f>
        <v>0</v>
      </c>
      <c r="BL359" s="18" t="s">
        <v>209</v>
      </c>
      <c r="BM359" s="241" t="s">
        <v>553</v>
      </c>
    </row>
    <row r="360" s="14" customFormat="1">
      <c r="A360" s="14"/>
      <c r="B360" s="254"/>
      <c r="C360" s="255"/>
      <c r="D360" s="245" t="s">
        <v>243</v>
      </c>
      <c r="E360" s="256" t="s">
        <v>1</v>
      </c>
      <c r="F360" s="257" t="s">
        <v>554</v>
      </c>
      <c r="G360" s="255"/>
      <c r="H360" s="258">
        <v>17</v>
      </c>
      <c r="I360" s="259"/>
      <c r="J360" s="255"/>
      <c r="K360" s="255"/>
      <c r="L360" s="260"/>
      <c r="M360" s="261"/>
      <c r="N360" s="262"/>
      <c r="O360" s="262"/>
      <c r="P360" s="262"/>
      <c r="Q360" s="262"/>
      <c r="R360" s="262"/>
      <c r="S360" s="262"/>
      <c r="T360" s="263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64" t="s">
        <v>243</v>
      </c>
      <c r="AU360" s="264" t="s">
        <v>85</v>
      </c>
      <c r="AV360" s="14" t="s">
        <v>85</v>
      </c>
      <c r="AW360" s="14" t="s">
        <v>32</v>
      </c>
      <c r="AX360" s="14" t="s">
        <v>76</v>
      </c>
      <c r="AY360" s="264" t="s">
        <v>203</v>
      </c>
    </row>
    <row r="361" s="15" customFormat="1">
      <c r="A361" s="15"/>
      <c r="B361" s="265"/>
      <c r="C361" s="266"/>
      <c r="D361" s="245" t="s">
        <v>243</v>
      </c>
      <c r="E361" s="267" t="s">
        <v>1</v>
      </c>
      <c r="F361" s="268" t="s">
        <v>247</v>
      </c>
      <c r="G361" s="266"/>
      <c r="H361" s="269">
        <v>17</v>
      </c>
      <c r="I361" s="270"/>
      <c r="J361" s="266"/>
      <c r="K361" s="266"/>
      <c r="L361" s="271"/>
      <c r="M361" s="272"/>
      <c r="N361" s="273"/>
      <c r="O361" s="273"/>
      <c r="P361" s="273"/>
      <c r="Q361" s="273"/>
      <c r="R361" s="273"/>
      <c r="S361" s="273"/>
      <c r="T361" s="274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75" t="s">
        <v>243</v>
      </c>
      <c r="AU361" s="275" t="s">
        <v>85</v>
      </c>
      <c r="AV361" s="15" t="s">
        <v>209</v>
      </c>
      <c r="AW361" s="15" t="s">
        <v>32</v>
      </c>
      <c r="AX361" s="15" t="s">
        <v>83</v>
      </c>
      <c r="AY361" s="275" t="s">
        <v>203</v>
      </c>
    </row>
    <row r="362" s="2" customFormat="1" ht="24.15" customHeight="1">
      <c r="A362" s="39"/>
      <c r="B362" s="40"/>
      <c r="C362" s="229" t="s">
        <v>270</v>
      </c>
      <c r="D362" s="229" t="s">
        <v>205</v>
      </c>
      <c r="E362" s="230" t="s">
        <v>555</v>
      </c>
      <c r="F362" s="231" t="s">
        <v>556</v>
      </c>
      <c r="G362" s="232" t="s">
        <v>336</v>
      </c>
      <c r="H362" s="233">
        <v>129</v>
      </c>
      <c r="I362" s="234"/>
      <c r="J362" s="235">
        <f>ROUND(I362*H362,2)</f>
        <v>0</v>
      </c>
      <c r="K362" s="236"/>
      <c r="L362" s="45"/>
      <c r="M362" s="237" t="s">
        <v>1</v>
      </c>
      <c r="N362" s="238" t="s">
        <v>41</v>
      </c>
      <c r="O362" s="92"/>
      <c r="P362" s="239">
        <f>O362*H362</f>
        <v>0</v>
      </c>
      <c r="Q362" s="239">
        <v>1.0000000000000001E-05</v>
      </c>
      <c r="R362" s="239">
        <f>Q362*H362</f>
        <v>0.0012900000000000001</v>
      </c>
      <c r="S362" s="239">
        <v>0</v>
      </c>
      <c r="T362" s="240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41" t="s">
        <v>209</v>
      </c>
      <c r="AT362" s="241" t="s">
        <v>205</v>
      </c>
      <c r="AU362" s="241" t="s">
        <v>85</v>
      </c>
      <c r="AY362" s="18" t="s">
        <v>203</v>
      </c>
      <c r="BE362" s="242">
        <f>IF(N362="základní",J362,0)</f>
        <v>0</v>
      </c>
      <c r="BF362" s="242">
        <f>IF(N362="snížená",J362,0)</f>
        <v>0</v>
      </c>
      <c r="BG362" s="242">
        <f>IF(N362="zákl. přenesená",J362,0)</f>
        <v>0</v>
      </c>
      <c r="BH362" s="242">
        <f>IF(N362="sníž. přenesená",J362,0)</f>
        <v>0</v>
      </c>
      <c r="BI362" s="242">
        <f>IF(N362="nulová",J362,0)</f>
        <v>0</v>
      </c>
      <c r="BJ362" s="18" t="s">
        <v>83</v>
      </c>
      <c r="BK362" s="242">
        <f>ROUND(I362*H362,2)</f>
        <v>0</v>
      </c>
      <c r="BL362" s="18" t="s">
        <v>209</v>
      </c>
      <c r="BM362" s="241" t="s">
        <v>557</v>
      </c>
    </row>
    <row r="363" s="2" customFormat="1" ht="37.8" customHeight="1">
      <c r="A363" s="39"/>
      <c r="B363" s="40"/>
      <c r="C363" s="229" t="s">
        <v>558</v>
      </c>
      <c r="D363" s="229" t="s">
        <v>205</v>
      </c>
      <c r="E363" s="230" t="s">
        <v>559</v>
      </c>
      <c r="F363" s="231" t="s">
        <v>560</v>
      </c>
      <c r="G363" s="232" t="s">
        <v>213</v>
      </c>
      <c r="H363" s="233">
        <v>2742.4000000000001</v>
      </c>
      <c r="I363" s="234"/>
      <c r="J363" s="235">
        <f>ROUND(I363*H363,2)</f>
        <v>0</v>
      </c>
      <c r="K363" s="236"/>
      <c r="L363" s="45"/>
      <c r="M363" s="237" t="s">
        <v>1</v>
      </c>
      <c r="N363" s="238" t="s">
        <v>41</v>
      </c>
      <c r="O363" s="92"/>
      <c r="P363" s="239">
        <f>O363*H363</f>
        <v>0</v>
      </c>
      <c r="Q363" s="239">
        <v>0</v>
      </c>
      <c r="R363" s="239">
        <f>Q363*H363</f>
        <v>0</v>
      </c>
      <c r="S363" s="239">
        <v>0.050000000000000003</v>
      </c>
      <c r="T363" s="240">
        <f>S363*H363</f>
        <v>137.12000000000001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41" t="s">
        <v>209</v>
      </c>
      <c r="AT363" s="241" t="s">
        <v>205</v>
      </c>
      <c r="AU363" s="241" t="s">
        <v>85</v>
      </c>
      <c r="AY363" s="18" t="s">
        <v>203</v>
      </c>
      <c r="BE363" s="242">
        <f>IF(N363="základní",J363,0)</f>
        <v>0</v>
      </c>
      <c r="BF363" s="242">
        <f>IF(N363="snížená",J363,0)</f>
        <v>0</v>
      </c>
      <c r="BG363" s="242">
        <f>IF(N363="zákl. přenesená",J363,0)</f>
        <v>0</v>
      </c>
      <c r="BH363" s="242">
        <f>IF(N363="sníž. přenesená",J363,0)</f>
        <v>0</v>
      </c>
      <c r="BI363" s="242">
        <f>IF(N363="nulová",J363,0)</f>
        <v>0</v>
      </c>
      <c r="BJ363" s="18" t="s">
        <v>83</v>
      </c>
      <c r="BK363" s="242">
        <f>ROUND(I363*H363,2)</f>
        <v>0</v>
      </c>
      <c r="BL363" s="18" t="s">
        <v>209</v>
      </c>
      <c r="BM363" s="241" t="s">
        <v>561</v>
      </c>
    </row>
    <row r="364" s="13" customFormat="1">
      <c r="A364" s="13"/>
      <c r="B364" s="243"/>
      <c r="C364" s="244"/>
      <c r="D364" s="245" t="s">
        <v>243</v>
      </c>
      <c r="E364" s="246" t="s">
        <v>1</v>
      </c>
      <c r="F364" s="247" t="s">
        <v>562</v>
      </c>
      <c r="G364" s="244"/>
      <c r="H364" s="246" t="s">
        <v>1</v>
      </c>
      <c r="I364" s="248"/>
      <c r="J364" s="244"/>
      <c r="K364" s="244"/>
      <c r="L364" s="249"/>
      <c r="M364" s="250"/>
      <c r="N364" s="251"/>
      <c r="O364" s="251"/>
      <c r="P364" s="251"/>
      <c r="Q364" s="251"/>
      <c r="R364" s="251"/>
      <c r="S364" s="251"/>
      <c r="T364" s="252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53" t="s">
        <v>243</v>
      </c>
      <c r="AU364" s="253" t="s">
        <v>85</v>
      </c>
      <c r="AV364" s="13" t="s">
        <v>83</v>
      </c>
      <c r="AW364" s="13" t="s">
        <v>32</v>
      </c>
      <c r="AX364" s="13" t="s">
        <v>76</v>
      </c>
      <c r="AY364" s="253" t="s">
        <v>203</v>
      </c>
    </row>
    <row r="365" s="14" customFormat="1">
      <c r="A365" s="14"/>
      <c r="B365" s="254"/>
      <c r="C365" s="255"/>
      <c r="D365" s="245" t="s">
        <v>243</v>
      </c>
      <c r="E365" s="256" t="s">
        <v>1</v>
      </c>
      <c r="F365" s="257" t="s">
        <v>563</v>
      </c>
      <c r="G365" s="255"/>
      <c r="H365" s="258">
        <v>2742.4000000000001</v>
      </c>
      <c r="I365" s="259"/>
      <c r="J365" s="255"/>
      <c r="K365" s="255"/>
      <c r="L365" s="260"/>
      <c r="M365" s="261"/>
      <c r="N365" s="262"/>
      <c r="O365" s="262"/>
      <c r="P365" s="262"/>
      <c r="Q365" s="262"/>
      <c r="R365" s="262"/>
      <c r="S365" s="262"/>
      <c r="T365" s="263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64" t="s">
        <v>243</v>
      </c>
      <c r="AU365" s="264" t="s">
        <v>85</v>
      </c>
      <c r="AV365" s="14" t="s">
        <v>85</v>
      </c>
      <c r="AW365" s="14" t="s">
        <v>32</v>
      </c>
      <c r="AX365" s="14" t="s">
        <v>76</v>
      </c>
      <c r="AY365" s="264" t="s">
        <v>203</v>
      </c>
    </row>
    <row r="366" s="15" customFormat="1">
      <c r="A366" s="15"/>
      <c r="B366" s="265"/>
      <c r="C366" s="266"/>
      <c r="D366" s="245" t="s">
        <v>243</v>
      </c>
      <c r="E366" s="267" t="s">
        <v>1</v>
      </c>
      <c r="F366" s="268" t="s">
        <v>247</v>
      </c>
      <c r="G366" s="266"/>
      <c r="H366" s="269">
        <v>2742.4000000000001</v>
      </c>
      <c r="I366" s="270"/>
      <c r="J366" s="266"/>
      <c r="K366" s="266"/>
      <c r="L366" s="271"/>
      <c r="M366" s="272"/>
      <c r="N366" s="273"/>
      <c r="O366" s="273"/>
      <c r="P366" s="273"/>
      <c r="Q366" s="273"/>
      <c r="R366" s="273"/>
      <c r="S366" s="273"/>
      <c r="T366" s="274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75" t="s">
        <v>243</v>
      </c>
      <c r="AU366" s="275" t="s">
        <v>85</v>
      </c>
      <c r="AV366" s="15" t="s">
        <v>209</v>
      </c>
      <c r="AW366" s="15" t="s">
        <v>32</v>
      </c>
      <c r="AX366" s="15" t="s">
        <v>83</v>
      </c>
      <c r="AY366" s="275" t="s">
        <v>203</v>
      </c>
    </row>
    <row r="367" s="2" customFormat="1" ht="33" customHeight="1">
      <c r="A367" s="39"/>
      <c r="B367" s="40"/>
      <c r="C367" s="229" t="s">
        <v>564</v>
      </c>
      <c r="D367" s="229" t="s">
        <v>205</v>
      </c>
      <c r="E367" s="230" t="s">
        <v>565</v>
      </c>
      <c r="F367" s="231" t="s">
        <v>566</v>
      </c>
      <c r="G367" s="232" t="s">
        <v>213</v>
      </c>
      <c r="H367" s="233">
        <v>9428</v>
      </c>
      <c r="I367" s="234"/>
      <c r="J367" s="235">
        <f>ROUND(I367*H367,2)</f>
        <v>0</v>
      </c>
      <c r="K367" s="236"/>
      <c r="L367" s="45"/>
      <c r="M367" s="237" t="s">
        <v>1</v>
      </c>
      <c r="N367" s="238" t="s">
        <v>41</v>
      </c>
      <c r="O367" s="92"/>
      <c r="P367" s="239">
        <f>O367*H367</f>
        <v>0</v>
      </c>
      <c r="Q367" s="239">
        <v>0</v>
      </c>
      <c r="R367" s="239">
        <f>Q367*H367</f>
        <v>0</v>
      </c>
      <c r="S367" s="239">
        <v>0.045999999999999999</v>
      </c>
      <c r="T367" s="240">
        <f>S367*H367</f>
        <v>433.68799999999999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41" t="s">
        <v>209</v>
      </c>
      <c r="AT367" s="241" t="s">
        <v>205</v>
      </c>
      <c r="AU367" s="241" t="s">
        <v>85</v>
      </c>
      <c r="AY367" s="18" t="s">
        <v>203</v>
      </c>
      <c r="BE367" s="242">
        <f>IF(N367="základní",J367,0)</f>
        <v>0</v>
      </c>
      <c r="BF367" s="242">
        <f>IF(N367="snížená",J367,0)</f>
        <v>0</v>
      </c>
      <c r="BG367" s="242">
        <f>IF(N367="zákl. přenesená",J367,0)</f>
        <v>0</v>
      </c>
      <c r="BH367" s="242">
        <f>IF(N367="sníž. přenesená",J367,0)</f>
        <v>0</v>
      </c>
      <c r="BI367" s="242">
        <f>IF(N367="nulová",J367,0)</f>
        <v>0</v>
      </c>
      <c r="BJ367" s="18" t="s">
        <v>83</v>
      </c>
      <c r="BK367" s="242">
        <f>ROUND(I367*H367,2)</f>
        <v>0</v>
      </c>
      <c r="BL367" s="18" t="s">
        <v>209</v>
      </c>
      <c r="BM367" s="241" t="s">
        <v>567</v>
      </c>
    </row>
    <row r="368" s="12" customFormat="1" ht="22.8" customHeight="1">
      <c r="A368" s="12"/>
      <c r="B368" s="213"/>
      <c r="C368" s="214"/>
      <c r="D368" s="215" t="s">
        <v>75</v>
      </c>
      <c r="E368" s="227" t="s">
        <v>568</v>
      </c>
      <c r="F368" s="227" t="s">
        <v>569</v>
      </c>
      <c r="G368" s="214"/>
      <c r="H368" s="214"/>
      <c r="I368" s="217"/>
      <c r="J368" s="228">
        <f>BK368</f>
        <v>0</v>
      </c>
      <c r="K368" s="214"/>
      <c r="L368" s="219"/>
      <c r="M368" s="220"/>
      <c r="N368" s="221"/>
      <c r="O368" s="221"/>
      <c r="P368" s="222">
        <f>SUM(P369:P374)</f>
        <v>0</v>
      </c>
      <c r="Q368" s="221"/>
      <c r="R368" s="222">
        <f>SUM(R369:R374)</f>
        <v>0</v>
      </c>
      <c r="S368" s="221"/>
      <c r="T368" s="223">
        <f>SUM(T369:T374)</f>
        <v>0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224" t="s">
        <v>83</v>
      </c>
      <c r="AT368" s="225" t="s">
        <v>75</v>
      </c>
      <c r="AU368" s="225" t="s">
        <v>83</v>
      </c>
      <c r="AY368" s="224" t="s">
        <v>203</v>
      </c>
      <c r="BK368" s="226">
        <f>SUM(BK369:BK374)</f>
        <v>0</v>
      </c>
    </row>
    <row r="369" s="2" customFormat="1" ht="33" customHeight="1">
      <c r="A369" s="39"/>
      <c r="B369" s="40"/>
      <c r="C369" s="229" t="s">
        <v>570</v>
      </c>
      <c r="D369" s="229" t="s">
        <v>205</v>
      </c>
      <c r="E369" s="230" t="s">
        <v>571</v>
      </c>
      <c r="F369" s="231" t="s">
        <v>572</v>
      </c>
      <c r="G369" s="232" t="s">
        <v>241</v>
      </c>
      <c r="H369" s="233">
        <v>4713.2169999999996</v>
      </c>
      <c r="I369" s="234"/>
      <c r="J369" s="235">
        <f>ROUND(I369*H369,2)</f>
        <v>0</v>
      </c>
      <c r="K369" s="236"/>
      <c r="L369" s="45"/>
      <c r="M369" s="237" t="s">
        <v>1</v>
      </c>
      <c r="N369" s="238" t="s">
        <v>41</v>
      </c>
      <c r="O369" s="92"/>
      <c r="P369" s="239">
        <f>O369*H369</f>
        <v>0</v>
      </c>
      <c r="Q369" s="239">
        <v>0</v>
      </c>
      <c r="R369" s="239">
        <f>Q369*H369</f>
        <v>0</v>
      </c>
      <c r="S369" s="239">
        <v>0</v>
      </c>
      <c r="T369" s="240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41" t="s">
        <v>209</v>
      </c>
      <c r="AT369" s="241" t="s">
        <v>205</v>
      </c>
      <c r="AU369" s="241" t="s">
        <v>85</v>
      </c>
      <c r="AY369" s="18" t="s">
        <v>203</v>
      </c>
      <c r="BE369" s="242">
        <f>IF(N369="základní",J369,0)</f>
        <v>0</v>
      </c>
      <c r="BF369" s="242">
        <f>IF(N369="snížená",J369,0)</f>
        <v>0</v>
      </c>
      <c r="BG369" s="242">
        <f>IF(N369="zákl. přenesená",J369,0)</f>
        <v>0</v>
      </c>
      <c r="BH369" s="242">
        <f>IF(N369="sníž. přenesená",J369,0)</f>
        <v>0</v>
      </c>
      <c r="BI369" s="242">
        <f>IF(N369="nulová",J369,0)</f>
        <v>0</v>
      </c>
      <c r="BJ369" s="18" t="s">
        <v>83</v>
      </c>
      <c r="BK369" s="242">
        <f>ROUND(I369*H369,2)</f>
        <v>0</v>
      </c>
      <c r="BL369" s="18" t="s">
        <v>209</v>
      </c>
      <c r="BM369" s="241" t="s">
        <v>573</v>
      </c>
    </row>
    <row r="370" s="2" customFormat="1" ht="33" customHeight="1">
      <c r="A370" s="39"/>
      <c r="B370" s="40"/>
      <c r="C370" s="229" t="s">
        <v>574</v>
      </c>
      <c r="D370" s="229" t="s">
        <v>205</v>
      </c>
      <c r="E370" s="230" t="s">
        <v>575</v>
      </c>
      <c r="F370" s="231" t="s">
        <v>576</v>
      </c>
      <c r="G370" s="232" t="s">
        <v>241</v>
      </c>
      <c r="H370" s="233">
        <v>4713.2169999999996</v>
      </c>
      <c r="I370" s="234"/>
      <c r="J370" s="235">
        <f>ROUND(I370*H370,2)</f>
        <v>0</v>
      </c>
      <c r="K370" s="236"/>
      <c r="L370" s="45"/>
      <c r="M370" s="237" t="s">
        <v>1</v>
      </c>
      <c r="N370" s="238" t="s">
        <v>41</v>
      </c>
      <c r="O370" s="92"/>
      <c r="P370" s="239">
        <f>O370*H370</f>
        <v>0</v>
      </c>
      <c r="Q370" s="239">
        <v>0</v>
      </c>
      <c r="R370" s="239">
        <f>Q370*H370</f>
        <v>0</v>
      </c>
      <c r="S370" s="239">
        <v>0</v>
      </c>
      <c r="T370" s="240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41" t="s">
        <v>209</v>
      </c>
      <c r="AT370" s="241" t="s">
        <v>205</v>
      </c>
      <c r="AU370" s="241" t="s">
        <v>85</v>
      </c>
      <c r="AY370" s="18" t="s">
        <v>203</v>
      </c>
      <c r="BE370" s="242">
        <f>IF(N370="základní",J370,0)</f>
        <v>0</v>
      </c>
      <c r="BF370" s="242">
        <f>IF(N370="snížená",J370,0)</f>
        <v>0</v>
      </c>
      <c r="BG370" s="242">
        <f>IF(N370="zákl. přenesená",J370,0)</f>
        <v>0</v>
      </c>
      <c r="BH370" s="242">
        <f>IF(N370="sníž. přenesená",J370,0)</f>
        <v>0</v>
      </c>
      <c r="BI370" s="242">
        <f>IF(N370="nulová",J370,0)</f>
        <v>0</v>
      </c>
      <c r="BJ370" s="18" t="s">
        <v>83</v>
      </c>
      <c r="BK370" s="242">
        <f>ROUND(I370*H370,2)</f>
        <v>0</v>
      </c>
      <c r="BL370" s="18" t="s">
        <v>209</v>
      </c>
      <c r="BM370" s="241" t="s">
        <v>577</v>
      </c>
    </row>
    <row r="371" s="2" customFormat="1" ht="24.15" customHeight="1">
      <c r="A371" s="39"/>
      <c r="B371" s="40"/>
      <c r="C371" s="229" t="s">
        <v>578</v>
      </c>
      <c r="D371" s="229" t="s">
        <v>205</v>
      </c>
      <c r="E371" s="230" t="s">
        <v>579</v>
      </c>
      <c r="F371" s="231" t="s">
        <v>580</v>
      </c>
      <c r="G371" s="232" t="s">
        <v>241</v>
      </c>
      <c r="H371" s="233">
        <v>4713.2169999999996</v>
      </c>
      <c r="I371" s="234"/>
      <c r="J371" s="235">
        <f>ROUND(I371*H371,2)</f>
        <v>0</v>
      </c>
      <c r="K371" s="236"/>
      <c r="L371" s="45"/>
      <c r="M371" s="237" t="s">
        <v>1</v>
      </c>
      <c r="N371" s="238" t="s">
        <v>41</v>
      </c>
      <c r="O371" s="92"/>
      <c r="P371" s="239">
        <f>O371*H371</f>
        <v>0</v>
      </c>
      <c r="Q371" s="239">
        <v>0</v>
      </c>
      <c r="R371" s="239">
        <f>Q371*H371</f>
        <v>0</v>
      </c>
      <c r="S371" s="239">
        <v>0</v>
      </c>
      <c r="T371" s="240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41" t="s">
        <v>209</v>
      </c>
      <c r="AT371" s="241" t="s">
        <v>205</v>
      </c>
      <c r="AU371" s="241" t="s">
        <v>85</v>
      </c>
      <c r="AY371" s="18" t="s">
        <v>203</v>
      </c>
      <c r="BE371" s="242">
        <f>IF(N371="základní",J371,0)</f>
        <v>0</v>
      </c>
      <c r="BF371" s="242">
        <f>IF(N371="snížená",J371,0)</f>
        <v>0</v>
      </c>
      <c r="BG371" s="242">
        <f>IF(N371="zákl. přenesená",J371,0)</f>
        <v>0</v>
      </c>
      <c r="BH371" s="242">
        <f>IF(N371="sníž. přenesená",J371,0)</f>
        <v>0</v>
      </c>
      <c r="BI371" s="242">
        <f>IF(N371="nulová",J371,0)</f>
        <v>0</v>
      </c>
      <c r="BJ371" s="18" t="s">
        <v>83</v>
      </c>
      <c r="BK371" s="242">
        <f>ROUND(I371*H371,2)</f>
        <v>0</v>
      </c>
      <c r="BL371" s="18" t="s">
        <v>209</v>
      </c>
      <c r="BM371" s="241" t="s">
        <v>581</v>
      </c>
    </row>
    <row r="372" s="2" customFormat="1" ht="24.15" customHeight="1">
      <c r="A372" s="39"/>
      <c r="B372" s="40"/>
      <c r="C372" s="229" t="s">
        <v>275</v>
      </c>
      <c r="D372" s="229" t="s">
        <v>205</v>
      </c>
      <c r="E372" s="230" t="s">
        <v>582</v>
      </c>
      <c r="F372" s="231" t="s">
        <v>583</v>
      </c>
      <c r="G372" s="232" t="s">
        <v>241</v>
      </c>
      <c r="H372" s="233">
        <v>94264.339999999997</v>
      </c>
      <c r="I372" s="234"/>
      <c r="J372" s="235">
        <f>ROUND(I372*H372,2)</f>
        <v>0</v>
      </c>
      <c r="K372" s="236"/>
      <c r="L372" s="45"/>
      <c r="M372" s="237" t="s">
        <v>1</v>
      </c>
      <c r="N372" s="238" t="s">
        <v>41</v>
      </c>
      <c r="O372" s="92"/>
      <c r="P372" s="239">
        <f>O372*H372</f>
        <v>0</v>
      </c>
      <c r="Q372" s="239">
        <v>0</v>
      </c>
      <c r="R372" s="239">
        <f>Q372*H372</f>
        <v>0</v>
      </c>
      <c r="S372" s="239">
        <v>0</v>
      </c>
      <c r="T372" s="240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41" t="s">
        <v>209</v>
      </c>
      <c r="AT372" s="241" t="s">
        <v>205</v>
      </c>
      <c r="AU372" s="241" t="s">
        <v>85</v>
      </c>
      <c r="AY372" s="18" t="s">
        <v>203</v>
      </c>
      <c r="BE372" s="242">
        <f>IF(N372="základní",J372,0)</f>
        <v>0</v>
      </c>
      <c r="BF372" s="242">
        <f>IF(N372="snížená",J372,0)</f>
        <v>0</v>
      </c>
      <c r="BG372" s="242">
        <f>IF(N372="zákl. přenesená",J372,0)</f>
        <v>0</v>
      </c>
      <c r="BH372" s="242">
        <f>IF(N372="sníž. přenesená",J372,0)</f>
        <v>0</v>
      </c>
      <c r="BI372" s="242">
        <f>IF(N372="nulová",J372,0)</f>
        <v>0</v>
      </c>
      <c r="BJ372" s="18" t="s">
        <v>83</v>
      </c>
      <c r="BK372" s="242">
        <f>ROUND(I372*H372,2)</f>
        <v>0</v>
      </c>
      <c r="BL372" s="18" t="s">
        <v>209</v>
      </c>
      <c r="BM372" s="241" t="s">
        <v>584</v>
      </c>
    </row>
    <row r="373" s="14" customFormat="1">
      <c r="A373" s="14"/>
      <c r="B373" s="254"/>
      <c r="C373" s="255"/>
      <c r="D373" s="245" t="s">
        <v>243</v>
      </c>
      <c r="E373" s="255"/>
      <c r="F373" s="257" t="s">
        <v>585</v>
      </c>
      <c r="G373" s="255"/>
      <c r="H373" s="258">
        <v>94264.339999999997</v>
      </c>
      <c r="I373" s="259"/>
      <c r="J373" s="255"/>
      <c r="K373" s="255"/>
      <c r="L373" s="260"/>
      <c r="M373" s="261"/>
      <c r="N373" s="262"/>
      <c r="O373" s="262"/>
      <c r="P373" s="262"/>
      <c r="Q373" s="262"/>
      <c r="R373" s="262"/>
      <c r="S373" s="262"/>
      <c r="T373" s="263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4" t="s">
        <v>243</v>
      </c>
      <c r="AU373" s="264" t="s">
        <v>85</v>
      </c>
      <c r="AV373" s="14" t="s">
        <v>85</v>
      </c>
      <c r="AW373" s="14" t="s">
        <v>4</v>
      </c>
      <c r="AX373" s="14" t="s">
        <v>83</v>
      </c>
      <c r="AY373" s="264" t="s">
        <v>203</v>
      </c>
    </row>
    <row r="374" s="2" customFormat="1" ht="21.75" customHeight="1">
      <c r="A374" s="39"/>
      <c r="B374" s="40"/>
      <c r="C374" s="229" t="s">
        <v>586</v>
      </c>
      <c r="D374" s="229" t="s">
        <v>205</v>
      </c>
      <c r="E374" s="230" t="s">
        <v>587</v>
      </c>
      <c r="F374" s="231" t="s">
        <v>588</v>
      </c>
      <c r="G374" s="232" t="s">
        <v>241</v>
      </c>
      <c r="H374" s="233">
        <v>4713.2169999999996</v>
      </c>
      <c r="I374" s="234"/>
      <c r="J374" s="235">
        <f>ROUND(I374*H374,2)</f>
        <v>0</v>
      </c>
      <c r="K374" s="236"/>
      <c r="L374" s="45"/>
      <c r="M374" s="237" t="s">
        <v>1</v>
      </c>
      <c r="N374" s="238" t="s">
        <v>41</v>
      </c>
      <c r="O374" s="92"/>
      <c r="P374" s="239">
        <f>O374*H374</f>
        <v>0</v>
      </c>
      <c r="Q374" s="239">
        <v>0</v>
      </c>
      <c r="R374" s="239">
        <f>Q374*H374</f>
        <v>0</v>
      </c>
      <c r="S374" s="239">
        <v>0</v>
      </c>
      <c r="T374" s="240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41" t="s">
        <v>209</v>
      </c>
      <c r="AT374" s="241" t="s">
        <v>205</v>
      </c>
      <c r="AU374" s="241" t="s">
        <v>85</v>
      </c>
      <c r="AY374" s="18" t="s">
        <v>203</v>
      </c>
      <c r="BE374" s="242">
        <f>IF(N374="základní",J374,0)</f>
        <v>0</v>
      </c>
      <c r="BF374" s="242">
        <f>IF(N374="snížená",J374,0)</f>
        <v>0</v>
      </c>
      <c r="BG374" s="242">
        <f>IF(N374="zákl. přenesená",J374,0)</f>
        <v>0</v>
      </c>
      <c r="BH374" s="242">
        <f>IF(N374="sníž. přenesená",J374,0)</f>
        <v>0</v>
      </c>
      <c r="BI374" s="242">
        <f>IF(N374="nulová",J374,0)</f>
        <v>0</v>
      </c>
      <c r="BJ374" s="18" t="s">
        <v>83</v>
      </c>
      <c r="BK374" s="242">
        <f>ROUND(I374*H374,2)</f>
        <v>0</v>
      </c>
      <c r="BL374" s="18" t="s">
        <v>209</v>
      </c>
      <c r="BM374" s="241" t="s">
        <v>589</v>
      </c>
    </row>
    <row r="375" s="12" customFormat="1" ht="22.8" customHeight="1">
      <c r="A375" s="12"/>
      <c r="B375" s="213"/>
      <c r="C375" s="214"/>
      <c r="D375" s="215" t="s">
        <v>75</v>
      </c>
      <c r="E375" s="227" t="s">
        <v>590</v>
      </c>
      <c r="F375" s="227" t="s">
        <v>591</v>
      </c>
      <c r="G375" s="214"/>
      <c r="H375" s="214"/>
      <c r="I375" s="217"/>
      <c r="J375" s="228">
        <f>BK375</f>
        <v>0</v>
      </c>
      <c r="K375" s="214"/>
      <c r="L375" s="219"/>
      <c r="M375" s="220"/>
      <c r="N375" s="221"/>
      <c r="O375" s="221"/>
      <c r="P375" s="222">
        <f>P376</f>
        <v>0</v>
      </c>
      <c r="Q375" s="221"/>
      <c r="R375" s="222">
        <f>R376</f>
        <v>0</v>
      </c>
      <c r="S375" s="221"/>
      <c r="T375" s="223">
        <f>T376</f>
        <v>0</v>
      </c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R375" s="224" t="s">
        <v>83</v>
      </c>
      <c r="AT375" s="225" t="s">
        <v>75</v>
      </c>
      <c r="AU375" s="225" t="s">
        <v>83</v>
      </c>
      <c r="AY375" s="224" t="s">
        <v>203</v>
      </c>
      <c r="BK375" s="226">
        <f>BK376</f>
        <v>0</v>
      </c>
    </row>
    <row r="376" s="2" customFormat="1" ht="21.75" customHeight="1">
      <c r="A376" s="39"/>
      <c r="B376" s="40"/>
      <c r="C376" s="229" t="s">
        <v>280</v>
      </c>
      <c r="D376" s="229" t="s">
        <v>205</v>
      </c>
      <c r="E376" s="230" t="s">
        <v>592</v>
      </c>
      <c r="F376" s="231" t="s">
        <v>593</v>
      </c>
      <c r="G376" s="232" t="s">
        <v>241</v>
      </c>
      <c r="H376" s="233">
        <v>3303.8139999999999</v>
      </c>
      <c r="I376" s="234"/>
      <c r="J376" s="235">
        <f>ROUND(I376*H376,2)</f>
        <v>0</v>
      </c>
      <c r="K376" s="236"/>
      <c r="L376" s="45"/>
      <c r="M376" s="237" t="s">
        <v>1</v>
      </c>
      <c r="N376" s="238" t="s">
        <v>41</v>
      </c>
      <c r="O376" s="92"/>
      <c r="P376" s="239">
        <f>O376*H376</f>
        <v>0</v>
      </c>
      <c r="Q376" s="239">
        <v>0</v>
      </c>
      <c r="R376" s="239">
        <f>Q376*H376</f>
        <v>0</v>
      </c>
      <c r="S376" s="239">
        <v>0</v>
      </c>
      <c r="T376" s="240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41" t="s">
        <v>209</v>
      </c>
      <c r="AT376" s="241" t="s">
        <v>205</v>
      </c>
      <c r="AU376" s="241" t="s">
        <v>85</v>
      </c>
      <c r="AY376" s="18" t="s">
        <v>203</v>
      </c>
      <c r="BE376" s="242">
        <f>IF(N376="základní",J376,0)</f>
        <v>0</v>
      </c>
      <c r="BF376" s="242">
        <f>IF(N376="snížená",J376,0)</f>
        <v>0</v>
      </c>
      <c r="BG376" s="242">
        <f>IF(N376="zákl. přenesená",J376,0)</f>
        <v>0</v>
      </c>
      <c r="BH376" s="242">
        <f>IF(N376="sníž. přenesená",J376,0)</f>
        <v>0</v>
      </c>
      <c r="BI376" s="242">
        <f>IF(N376="nulová",J376,0)</f>
        <v>0</v>
      </c>
      <c r="BJ376" s="18" t="s">
        <v>83</v>
      </c>
      <c r="BK376" s="242">
        <f>ROUND(I376*H376,2)</f>
        <v>0</v>
      </c>
      <c r="BL376" s="18" t="s">
        <v>209</v>
      </c>
      <c r="BM376" s="241" t="s">
        <v>594</v>
      </c>
    </row>
    <row r="377" s="12" customFormat="1" ht="25.92" customHeight="1">
      <c r="A377" s="12"/>
      <c r="B377" s="213"/>
      <c r="C377" s="214"/>
      <c r="D377" s="215" t="s">
        <v>75</v>
      </c>
      <c r="E377" s="216" t="s">
        <v>595</v>
      </c>
      <c r="F377" s="216" t="s">
        <v>596</v>
      </c>
      <c r="G377" s="214"/>
      <c r="H377" s="214"/>
      <c r="I377" s="217"/>
      <c r="J377" s="218">
        <f>BK377</f>
        <v>0</v>
      </c>
      <c r="K377" s="214"/>
      <c r="L377" s="219"/>
      <c r="M377" s="220"/>
      <c r="N377" s="221"/>
      <c r="O377" s="221"/>
      <c r="P377" s="222">
        <f>P378+P394+P424+P451+P502+P582+P651+P667+P689+P740+P753+P803</f>
        <v>0</v>
      </c>
      <c r="Q377" s="221"/>
      <c r="R377" s="222">
        <f>R378+R394+R424+R451+R502+R582+R651+R667+R689+R740+R753+R803</f>
        <v>64.713040629999995</v>
      </c>
      <c r="S377" s="221"/>
      <c r="T377" s="223">
        <f>T378+T394+T424+T451+T502+T582+T651+T667+T689+T740+T753+T803</f>
        <v>130.641716</v>
      </c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R377" s="224" t="s">
        <v>85</v>
      </c>
      <c r="AT377" s="225" t="s">
        <v>75</v>
      </c>
      <c r="AU377" s="225" t="s">
        <v>76</v>
      </c>
      <c r="AY377" s="224" t="s">
        <v>203</v>
      </c>
      <c r="BK377" s="226">
        <f>BK378+BK394+BK424+BK451+BK502+BK582+BK651+BK667+BK689+BK740+BK753+BK803</f>
        <v>0</v>
      </c>
    </row>
    <row r="378" s="12" customFormat="1" ht="22.8" customHeight="1">
      <c r="A378" s="12"/>
      <c r="B378" s="213"/>
      <c r="C378" s="214"/>
      <c r="D378" s="215" t="s">
        <v>75</v>
      </c>
      <c r="E378" s="227" t="s">
        <v>597</v>
      </c>
      <c r="F378" s="227" t="s">
        <v>598</v>
      </c>
      <c r="G378" s="214"/>
      <c r="H378" s="214"/>
      <c r="I378" s="217"/>
      <c r="J378" s="228">
        <f>BK378</f>
        <v>0</v>
      </c>
      <c r="K378" s="214"/>
      <c r="L378" s="219"/>
      <c r="M378" s="220"/>
      <c r="N378" s="221"/>
      <c r="O378" s="221"/>
      <c r="P378" s="222">
        <f>SUM(P379:P393)</f>
        <v>0</v>
      </c>
      <c r="Q378" s="221"/>
      <c r="R378" s="222">
        <f>SUM(R379:R393)</f>
        <v>0.22549049999999998</v>
      </c>
      <c r="S378" s="221"/>
      <c r="T378" s="223">
        <f>SUM(T379:T393)</f>
        <v>0.099599999999999994</v>
      </c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R378" s="224" t="s">
        <v>85</v>
      </c>
      <c r="AT378" s="225" t="s">
        <v>75</v>
      </c>
      <c r="AU378" s="225" t="s">
        <v>83</v>
      </c>
      <c r="AY378" s="224" t="s">
        <v>203</v>
      </c>
      <c r="BK378" s="226">
        <f>SUM(BK379:BK393)</f>
        <v>0</v>
      </c>
    </row>
    <row r="379" s="2" customFormat="1" ht="16.5" customHeight="1">
      <c r="A379" s="39"/>
      <c r="B379" s="40"/>
      <c r="C379" s="229" t="s">
        <v>599</v>
      </c>
      <c r="D379" s="229" t="s">
        <v>205</v>
      </c>
      <c r="E379" s="230" t="s">
        <v>600</v>
      </c>
      <c r="F379" s="231" t="s">
        <v>601</v>
      </c>
      <c r="G379" s="232" t="s">
        <v>213</v>
      </c>
      <c r="H379" s="233">
        <v>24.899999999999999</v>
      </c>
      <c r="I379" s="234"/>
      <c r="J379" s="235">
        <f>ROUND(I379*H379,2)</f>
        <v>0</v>
      </c>
      <c r="K379" s="236"/>
      <c r="L379" s="45"/>
      <c r="M379" s="237" t="s">
        <v>1</v>
      </c>
      <c r="N379" s="238" t="s">
        <v>41</v>
      </c>
      <c r="O379" s="92"/>
      <c r="P379" s="239">
        <f>O379*H379</f>
        <v>0</v>
      </c>
      <c r="Q379" s="239">
        <v>0</v>
      </c>
      <c r="R379" s="239">
        <f>Q379*H379</f>
        <v>0</v>
      </c>
      <c r="S379" s="239">
        <v>0.0040000000000000001</v>
      </c>
      <c r="T379" s="240">
        <f>S379*H379</f>
        <v>0.099599999999999994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41" t="s">
        <v>277</v>
      </c>
      <c r="AT379" s="241" t="s">
        <v>205</v>
      </c>
      <c r="AU379" s="241" t="s">
        <v>85</v>
      </c>
      <c r="AY379" s="18" t="s">
        <v>203</v>
      </c>
      <c r="BE379" s="242">
        <f>IF(N379="základní",J379,0)</f>
        <v>0</v>
      </c>
      <c r="BF379" s="242">
        <f>IF(N379="snížená",J379,0)</f>
        <v>0</v>
      </c>
      <c r="BG379" s="242">
        <f>IF(N379="zákl. přenesená",J379,0)</f>
        <v>0</v>
      </c>
      <c r="BH379" s="242">
        <f>IF(N379="sníž. přenesená",J379,0)</f>
        <v>0</v>
      </c>
      <c r="BI379" s="242">
        <f>IF(N379="nulová",J379,0)</f>
        <v>0</v>
      </c>
      <c r="BJ379" s="18" t="s">
        <v>83</v>
      </c>
      <c r="BK379" s="242">
        <f>ROUND(I379*H379,2)</f>
        <v>0</v>
      </c>
      <c r="BL379" s="18" t="s">
        <v>277</v>
      </c>
      <c r="BM379" s="241" t="s">
        <v>602</v>
      </c>
    </row>
    <row r="380" s="13" customFormat="1">
      <c r="A380" s="13"/>
      <c r="B380" s="243"/>
      <c r="C380" s="244"/>
      <c r="D380" s="245" t="s">
        <v>243</v>
      </c>
      <c r="E380" s="246" t="s">
        <v>1</v>
      </c>
      <c r="F380" s="247" t="s">
        <v>449</v>
      </c>
      <c r="G380" s="244"/>
      <c r="H380" s="246" t="s">
        <v>1</v>
      </c>
      <c r="I380" s="248"/>
      <c r="J380" s="244"/>
      <c r="K380" s="244"/>
      <c r="L380" s="249"/>
      <c r="M380" s="250"/>
      <c r="N380" s="251"/>
      <c r="O380" s="251"/>
      <c r="P380" s="251"/>
      <c r="Q380" s="251"/>
      <c r="R380" s="251"/>
      <c r="S380" s="251"/>
      <c r="T380" s="252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53" t="s">
        <v>243</v>
      </c>
      <c r="AU380" s="253" t="s">
        <v>85</v>
      </c>
      <c r="AV380" s="13" t="s">
        <v>83</v>
      </c>
      <c r="AW380" s="13" t="s">
        <v>32</v>
      </c>
      <c r="AX380" s="13" t="s">
        <v>76</v>
      </c>
      <c r="AY380" s="253" t="s">
        <v>203</v>
      </c>
    </row>
    <row r="381" s="14" customFormat="1">
      <c r="A381" s="14"/>
      <c r="B381" s="254"/>
      <c r="C381" s="255"/>
      <c r="D381" s="245" t="s">
        <v>243</v>
      </c>
      <c r="E381" s="256" t="s">
        <v>1</v>
      </c>
      <c r="F381" s="257" t="s">
        <v>603</v>
      </c>
      <c r="G381" s="255"/>
      <c r="H381" s="258">
        <v>24.899999999999999</v>
      </c>
      <c r="I381" s="259"/>
      <c r="J381" s="255"/>
      <c r="K381" s="255"/>
      <c r="L381" s="260"/>
      <c r="M381" s="261"/>
      <c r="N381" s="262"/>
      <c r="O381" s="262"/>
      <c r="P381" s="262"/>
      <c r="Q381" s="262"/>
      <c r="R381" s="262"/>
      <c r="S381" s="262"/>
      <c r="T381" s="263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64" t="s">
        <v>243</v>
      </c>
      <c r="AU381" s="264" t="s">
        <v>85</v>
      </c>
      <c r="AV381" s="14" t="s">
        <v>85</v>
      </c>
      <c r="AW381" s="14" t="s">
        <v>32</v>
      </c>
      <c r="AX381" s="14" t="s">
        <v>76</v>
      </c>
      <c r="AY381" s="264" t="s">
        <v>203</v>
      </c>
    </row>
    <row r="382" s="15" customFormat="1">
      <c r="A382" s="15"/>
      <c r="B382" s="265"/>
      <c r="C382" s="266"/>
      <c r="D382" s="245" t="s">
        <v>243</v>
      </c>
      <c r="E382" s="267" t="s">
        <v>1</v>
      </c>
      <c r="F382" s="268" t="s">
        <v>247</v>
      </c>
      <c r="G382" s="266"/>
      <c r="H382" s="269">
        <v>24.899999999999999</v>
      </c>
      <c r="I382" s="270"/>
      <c r="J382" s="266"/>
      <c r="K382" s="266"/>
      <c r="L382" s="271"/>
      <c r="M382" s="272"/>
      <c r="N382" s="273"/>
      <c r="O382" s="273"/>
      <c r="P382" s="273"/>
      <c r="Q382" s="273"/>
      <c r="R382" s="273"/>
      <c r="S382" s="273"/>
      <c r="T382" s="274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T382" s="275" t="s">
        <v>243</v>
      </c>
      <c r="AU382" s="275" t="s">
        <v>85</v>
      </c>
      <c r="AV382" s="15" t="s">
        <v>209</v>
      </c>
      <c r="AW382" s="15" t="s">
        <v>32</v>
      </c>
      <c r="AX382" s="15" t="s">
        <v>83</v>
      </c>
      <c r="AY382" s="275" t="s">
        <v>203</v>
      </c>
    </row>
    <row r="383" s="2" customFormat="1" ht="16.5" customHeight="1">
      <c r="A383" s="39"/>
      <c r="B383" s="40"/>
      <c r="C383" s="229" t="s">
        <v>286</v>
      </c>
      <c r="D383" s="229" t="s">
        <v>205</v>
      </c>
      <c r="E383" s="230" t="s">
        <v>604</v>
      </c>
      <c r="F383" s="231" t="s">
        <v>605</v>
      </c>
      <c r="G383" s="232" t="s">
        <v>213</v>
      </c>
      <c r="H383" s="233">
        <v>45.570999999999998</v>
      </c>
      <c r="I383" s="234"/>
      <c r="J383" s="235">
        <f>ROUND(I383*H383,2)</f>
        <v>0</v>
      </c>
      <c r="K383" s="236"/>
      <c r="L383" s="45"/>
      <c r="M383" s="237" t="s">
        <v>1</v>
      </c>
      <c r="N383" s="238" t="s">
        <v>41</v>
      </c>
      <c r="O383" s="92"/>
      <c r="P383" s="239">
        <f>O383*H383</f>
        <v>0</v>
      </c>
      <c r="Q383" s="239">
        <v>0.0044999999999999997</v>
      </c>
      <c r="R383" s="239">
        <f>Q383*H383</f>
        <v>0.20506949999999999</v>
      </c>
      <c r="S383" s="239">
        <v>0</v>
      </c>
      <c r="T383" s="240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41" t="s">
        <v>277</v>
      </c>
      <c r="AT383" s="241" t="s">
        <v>205</v>
      </c>
      <c r="AU383" s="241" t="s">
        <v>85</v>
      </c>
      <c r="AY383" s="18" t="s">
        <v>203</v>
      </c>
      <c r="BE383" s="242">
        <f>IF(N383="základní",J383,0)</f>
        <v>0</v>
      </c>
      <c r="BF383" s="242">
        <f>IF(N383="snížená",J383,0)</f>
        <v>0</v>
      </c>
      <c r="BG383" s="242">
        <f>IF(N383="zákl. přenesená",J383,0)</f>
        <v>0</v>
      </c>
      <c r="BH383" s="242">
        <f>IF(N383="sníž. přenesená",J383,0)</f>
        <v>0</v>
      </c>
      <c r="BI383" s="242">
        <f>IF(N383="nulová",J383,0)</f>
        <v>0</v>
      </c>
      <c r="BJ383" s="18" t="s">
        <v>83</v>
      </c>
      <c r="BK383" s="242">
        <f>ROUND(I383*H383,2)</f>
        <v>0</v>
      </c>
      <c r="BL383" s="18" t="s">
        <v>277</v>
      </c>
      <c r="BM383" s="241" t="s">
        <v>606</v>
      </c>
    </row>
    <row r="384" s="2" customFormat="1">
      <c r="A384" s="39"/>
      <c r="B384" s="40"/>
      <c r="C384" s="41"/>
      <c r="D384" s="245" t="s">
        <v>474</v>
      </c>
      <c r="E384" s="41"/>
      <c r="F384" s="276" t="s">
        <v>607</v>
      </c>
      <c r="G384" s="41"/>
      <c r="H384" s="41"/>
      <c r="I384" s="277"/>
      <c r="J384" s="41"/>
      <c r="K384" s="41"/>
      <c r="L384" s="45"/>
      <c r="M384" s="278"/>
      <c r="N384" s="279"/>
      <c r="O384" s="92"/>
      <c r="P384" s="92"/>
      <c r="Q384" s="92"/>
      <c r="R384" s="92"/>
      <c r="S384" s="92"/>
      <c r="T384" s="93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T384" s="18" t="s">
        <v>474</v>
      </c>
      <c r="AU384" s="18" t="s">
        <v>85</v>
      </c>
    </row>
    <row r="385" s="14" customFormat="1">
      <c r="A385" s="14"/>
      <c r="B385" s="254"/>
      <c r="C385" s="255"/>
      <c r="D385" s="245" t="s">
        <v>243</v>
      </c>
      <c r="E385" s="256" t="s">
        <v>1</v>
      </c>
      <c r="F385" s="257" t="s">
        <v>608</v>
      </c>
      <c r="G385" s="255"/>
      <c r="H385" s="258">
        <v>45.570999999999998</v>
      </c>
      <c r="I385" s="259"/>
      <c r="J385" s="255"/>
      <c r="K385" s="255"/>
      <c r="L385" s="260"/>
      <c r="M385" s="261"/>
      <c r="N385" s="262"/>
      <c r="O385" s="262"/>
      <c r="P385" s="262"/>
      <c r="Q385" s="262"/>
      <c r="R385" s="262"/>
      <c r="S385" s="262"/>
      <c r="T385" s="263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64" t="s">
        <v>243</v>
      </c>
      <c r="AU385" s="264" t="s">
        <v>85</v>
      </c>
      <c r="AV385" s="14" t="s">
        <v>85</v>
      </c>
      <c r="AW385" s="14" t="s">
        <v>32</v>
      </c>
      <c r="AX385" s="14" t="s">
        <v>76</v>
      </c>
      <c r="AY385" s="264" t="s">
        <v>203</v>
      </c>
    </row>
    <row r="386" s="15" customFormat="1">
      <c r="A386" s="15"/>
      <c r="B386" s="265"/>
      <c r="C386" s="266"/>
      <c r="D386" s="245" t="s">
        <v>243</v>
      </c>
      <c r="E386" s="267" t="s">
        <v>1</v>
      </c>
      <c r="F386" s="268" t="s">
        <v>247</v>
      </c>
      <c r="G386" s="266"/>
      <c r="H386" s="269">
        <v>45.570999999999998</v>
      </c>
      <c r="I386" s="270"/>
      <c r="J386" s="266"/>
      <c r="K386" s="266"/>
      <c r="L386" s="271"/>
      <c r="M386" s="272"/>
      <c r="N386" s="273"/>
      <c r="O386" s="273"/>
      <c r="P386" s="273"/>
      <c r="Q386" s="273"/>
      <c r="R386" s="273"/>
      <c r="S386" s="273"/>
      <c r="T386" s="274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75" t="s">
        <v>243</v>
      </c>
      <c r="AU386" s="275" t="s">
        <v>85</v>
      </c>
      <c r="AV386" s="15" t="s">
        <v>209</v>
      </c>
      <c r="AW386" s="15" t="s">
        <v>32</v>
      </c>
      <c r="AX386" s="15" t="s">
        <v>83</v>
      </c>
      <c r="AY386" s="275" t="s">
        <v>203</v>
      </c>
    </row>
    <row r="387" s="2" customFormat="1" ht="16.5" customHeight="1">
      <c r="A387" s="39"/>
      <c r="B387" s="40"/>
      <c r="C387" s="229" t="s">
        <v>609</v>
      </c>
      <c r="D387" s="229" t="s">
        <v>205</v>
      </c>
      <c r="E387" s="230" t="s">
        <v>610</v>
      </c>
      <c r="F387" s="231" t="s">
        <v>611</v>
      </c>
      <c r="G387" s="232" t="s">
        <v>213</v>
      </c>
      <c r="H387" s="233">
        <v>4.5380000000000003</v>
      </c>
      <c r="I387" s="234"/>
      <c r="J387" s="235">
        <f>ROUND(I387*H387,2)</f>
        <v>0</v>
      </c>
      <c r="K387" s="236"/>
      <c r="L387" s="45"/>
      <c r="M387" s="237" t="s">
        <v>1</v>
      </c>
      <c r="N387" s="238" t="s">
        <v>41</v>
      </c>
      <c r="O387" s="92"/>
      <c r="P387" s="239">
        <f>O387*H387</f>
        <v>0</v>
      </c>
      <c r="Q387" s="239">
        <v>0.0044999999999999997</v>
      </c>
      <c r="R387" s="239">
        <f>Q387*H387</f>
        <v>0.020420999999999998</v>
      </c>
      <c r="S387" s="239">
        <v>0</v>
      </c>
      <c r="T387" s="240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41" t="s">
        <v>277</v>
      </c>
      <c r="AT387" s="241" t="s">
        <v>205</v>
      </c>
      <c r="AU387" s="241" t="s">
        <v>85</v>
      </c>
      <c r="AY387" s="18" t="s">
        <v>203</v>
      </c>
      <c r="BE387" s="242">
        <f>IF(N387="základní",J387,0)</f>
        <v>0</v>
      </c>
      <c r="BF387" s="242">
        <f>IF(N387="snížená",J387,0)</f>
        <v>0</v>
      </c>
      <c r="BG387" s="242">
        <f>IF(N387="zákl. přenesená",J387,0)</f>
        <v>0</v>
      </c>
      <c r="BH387" s="242">
        <f>IF(N387="sníž. přenesená",J387,0)</f>
        <v>0</v>
      </c>
      <c r="BI387" s="242">
        <f>IF(N387="nulová",J387,0)</f>
        <v>0</v>
      </c>
      <c r="BJ387" s="18" t="s">
        <v>83</v>
      </c>
      <c r="BK387" s="242">
        <f>ROUND(I387*H387,2)</f>
        <v>0</v>
      </c>
      <c r="BL387" s="18" t="s">
        <v>277</v>
      </c>
      <c r="BM387" s="241" t="s">
        <v>612</v>
      </c>
    </row>
    <row r="388" s="2" customFormat="1">
      <c r="A388" s="39"/>
      <c r="B388" s="40"/>
      <c r="C388" s="41"/>
      <c r="D388" s="245" t="s">
        <v>474</v>
      </c>
      <c r="E388" s="41"/>
      <c r="F388" s="276" t="s">
        <v>613</v>
      </c>
      <c r="G388" s="41"/>
      <c r="H388" s="41"/>
      <c r="I388" s="277"/>
      <c r="J388" s="41"/>
      <c r="K388" s="41"/>
      <c r="L388" s="45"/>
      <c r="M388" s="278"/>
      <c r="N388" s="279"/>
      <c r="O388" s="92"/>
      <c r="P388" s="92"/>
      <c r="Q388" s="92"/>
      <c r="R388" s="92"/>
      <c r="S388" s="92"/>
      <c r="T388" s="93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T388" s="18" t="s">
        <v>474</v>
      </c>
      <c r="AU388" s="18" t="s">
        <v>85</v>
      </c>
    </row>
    <row r="389" s="13" customFormat="1">
      <c r="A389" s="13"/>
      <c r="B389" s="243"/>
      <c r="C389" s="244"/>
      <c r="D389" s="245" t="s">
        <v>243</v>
      </c>
      <c r="E389" s="246" t="s">
        <v>1</v>
      </c>
      <c r="F389" s="247" t="s">
        <v>614</v>
      </c>
      <c r="G389" s="244"/>
      <c r="H389" s="246" t="s">
        <v>1</v>
      </c>
      <c r="I389" s="248"/>
      <c r="J389" s="244"/>
      <c r="K389" s="244"/>
      <c r="L389" s="249"/>
      <c r="M389" s="250"/>
      <c r="N389" s="251"/>
      <c r="O389" s="251"/>
      <c r="P389" s="251"/>
      <c r="Q389" s="251"/>
      <c r="R389" s="251"/>
      <c r="S389" s="251"/>
      <c r="T389" s="252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53" t="s">
        <v>243</v>
      </c>
      <c r="AU389" s="253" t="s">
        <v>85</v>
      </c>
      <c r="AV389" s="13" t="s">
        <v>83</v>
      </c>
      <c r="AW389" s="13" t="s">
        <v>32</v>
      </c>
      <c r="AX389" s="13" t="s">
        <v>76</v>
      </c>
      <c r="AY389" s="253" t="s">
        <v>203</v>
      </c>
    </row>
    <row r="390" s="13" customFormat="1">
      <c r="A390" s="13"/>
      <c r="B390" s="243"/>
      <c r="C390" s="244"/>
      <c r="D390" s="245" t="s">
        <v>243</v>
      </c>
      <c r="E390" s="246" t="s">
        <v>1</v>
      </c>
      <c r="F390" s="247" t="s">
        <v>615</v>
      </c>
      <c r="G390" s="244"/>
      <c r="H390" s="246" t="s">
        <v>1</v>
      </c>
      <c r="I390" s="248"/>
      <c r="J390" s="244"/>
      <c r="K390" s="244"/>
      <c r="L390" s="249"/>
      <c r="M390" s="250"/>
      <c r="N390" s="251"/>
      <c r="O390" s="251"/>
      <c r="P390" s="251"/>
      <c r="Q390" s="251"/>
      <c r="R390" s="251"/>
      <c r="S390" s="251"/>
      <c r="T390" s="252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53" t="s">
        <v>243</v>
      </c>
      <c r="AU390" s="253" t="s">
        <v>85</v>
      </c>
      <c r="AV390" s="13" t="s">
        <v>83</v>
      </c>
      <c r="AW390" s="13" t="s">
        <v>32</v>
      </c>
      <c r="AX390" s="13" t="s">
        <v>76</v>
      </c>
      <c r="AY390" s="253" t="s">
        <v>203</v>
      </c>
    </row>
    <row r="391" s="14" customFormat="1">
      <c r="A391" s="14"/>
      <c r="B391" s="254"/>
      <c r="C391" s="255"/>
      <c r="D391" s="245" t="s">
        <v>243</v>
      </c>
      <c r="E391" s="256" t="s">
        <v>1</v>
      </c>
      <c r="F391" s="257" t="s">
        <v>616</v>
      </c>
      <c r="G391" s="255"/>
      <c r="H391" s="258">
        <v>4.5380000000000003</v>
      </c>
      <c r="I391" s="259"/>
      <c r="J391" s="255"/>
      <c r="K391" s="255"/>
      <c r="L391" s="260"/>
      <c r="M391" s="261"/>
      <c r="N391" s="262"/>
      <c r="O391" s="262"/>
      <c r="P391" s="262"/>
      <c r="Q391" s="262"/>
      <c r="R391" s="262"/>
      <c r="S391" s="262"/>
      <c r="T391" s="263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64" t="s">
        <v>243</v>
      </c>
      <c r="AU391" s="264" t="s">
        <v>85</v>
      </c>
      <c r="AV391" s="14" t="s">
        <v>85</v>
      </c>
      <c r="AW391" s="14" t="s">
        <v>32</v>
      </c>
      <c r="AX391" s="14" t="s">
        <v>76</v>
      </c>
      <c r="AY391" s="264" t="s">
        <v>203</v>
      </c>
    </row>
    <row r="392" s="15" customFormat="1">
      <c r="A392" s="15"/>
      <c r="B392" s="265"/>
      <c r="C392" s="266"/>
      <c r="D392" s="245" t="s">
        <v>243</v>
      </c>
      <c r="E392" s="267" t="s">
        <v>1</v>
      </c>
      <c r="F392" s="268" t="s">
        <v>247</v>
      </c>
      <c r="G392" s="266"/>
      <c r="H392" s="269">
        <v>4.5380000000000003</v>
      </c>
      <c r="I392" s="270"/>
      <c r="J392" s="266"/>
      <c r="K392" s="266"/>
      <c r="L392" s="271"/>
      <c r="M392" s="272"/>
      <c r="N392" s="273"/>
      <c r="O392" s="273"/>
      <c r="P392" s="273"/>
      <c r="Q392" s="273"/>
      <c r="R392" s="273"/>
      <c r="S392" s="273"/>
      <c r="T392" s="274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75" t="s">
        <v>243</v>
      </c>
      <c r="AU392" s="275" t="s">
        <v>85</v>
      </c>
      <c r="AV392" s="15" t="s">
        <v>209</v>
      </c>
      <c r="AW392" s="15" t="s">
        <v>32</v>
      </c>
      <c r="AX392" s="15" t="s">
        <v>83</v>
      </c>
      <c r="AY392" s="275" t="s">
        <v>203</v>
      </c>
    </row>
    <row r="393" s="2" customFormat="1" ht="24.15" customHeight="1">
      <c r="A393" s="39"/>
      <c r="B393" s="40"/>
      <c r="C393" s="229" t="s">
        <v>617</v>
      </c>
      <c r="D393" s="229" t="s">
        <v>205</v>
      </c>
      <c r="E393" s="230" t="s">
        <v>618</v>
      </c>
      <c r="F393" s="231" t="s">
        <v>619</v>
      </c>
      <c r="G393" s="232" t="s">
        <v>620</v>
      </c>
      <c r="H393" s="280"/>
      <c r="I393" s="234"/>
      <c r="J393" s="235">
        <f>ROUND(I393*H393,2)</f>
        <v>0</v>
      </c>
      <c r="K393" s="236"/>
      <c r="L393" s="45"/>
      <c r="M393" s="237" t="s">
        <v>1</v>
      </c>
      <c r="N393" s="238" t="s">
        <v>41</v>
      </c>
      <c r="O393" s="92"/>
      <c r="P393" s="239">
        <f>O393*H393</f>
        <v>0</v>
      </c>
      <c r="Q393" s="239">
        <v>0</v>
      </c>
      <c r="R393" s="239">
        <f>Q393*H393</f>
        <v>0</v>
      </c>
      <c r="S393" s="239">
        <v>0</v>
      </c>
      <c r="T393" s="240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41" t="s">
        <v>277</v>
      </c>
      <c r="AT393" s="241" t="s">
        <v>205</v>
      </c>
      <c r="AU393" s="241" t="s">
        <v>85</v>
      </c>
      <c r="AY393" s="18" t="s">
        <v>203</v>
      </c>
      <c r="BE393" s="242">
        <f>IF(N393="základní",J393,0)</f>
        <v>0</v>
      </c>
      <c r="BF393" s="242">
        <f>IF(N393="snížená",J393,0)</f>
        <v>0</v>
      </c>
      <c r="BG393" s="242">
        <f>IF(N393="zákl. přenesená",J393,0)</f>
        <v>0</v>
      </c>
      <c r="BH393" s="242">
        <f>IF(N393="sníž. přenesená",J393,0)</f>
        <v>0</v>
      </c>
      <c r="BI393" s="242">
        <f>IF(N393="nulová",J393,0)</f>
        <v>0</v>
      </c>
      <c r="BJ393" s="18" t="s">
        <v>83</v>
      </c>
      <c r="BK393" s="242">
        <f>ROUND(I393*H393,2)</f>
        <v>0</v>
      </c>
      <c r="BL393" s="18" t="s">
        <v>277</v>
      </c>
      <c r="BM393" s="241" t="s">
        <v>621</v>
      </c>
    </row>
    <row r="394" s="12" customFormat="1" ht="22.8" customHeight="1">
      <c r="A394" s="12"/>
      <c r="B394" s="213"/>
      <c r="C394" s="214"/>
      <c r="D394" s="215" t="s">
        <v>75</v>
      </c>
      <c r="E394" s="227" t="s">
        <v>622</v>
      </c>
      <c r="F394" s="227" t="s">
        <v>623</v>
      </c>
      <c r="G394" s="214"/>
      <c r="H394" s="214"/>
      <c r="I394" s="217"/>
      <c r="J394" s="228">
        <f>BK394</f>
        <v>0</v>
      </c>
      <c r="K394" s="214"/>
      <c r="L394" s="219"/>
      <c r="M394" s="220"/>
      <c r="N394" s="221"/>
      <c r="O394" s="221"/>
      <c r="P394" s="222">
        <f>SUM(P395:P423)</f>
        <v>0</v>
      </c>
      <c r="Q394" s="221"/>
      <c r="R394" s="222">
        <f>SUM(R395:R423)</f>
        <v>0</v>
      </c>
      <c r="S394" s="221"/>
      <c r="T394" s="223">
        <f>SUM(T395:T423)</f>
        <v>7.0290349999999995</v>
      </c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R394" s="224" t="s">
        <v>85</v>
      </c>
      <c r="AT394" s="225" t="s">
        <v>75</v>
      </c>
      <c r="AU394" s="225" t="s">
        <v>83</v>
      </c>
      <c r="AY394" s="224" t="s">
        <v>203</v>
      </c>
      <c r="BK394" s="226">
        <f>SUM(BK395:BK423)</f>
        <v>0</v>
      </c>
    </row>
    <row r="395" s="2" customFormat="1" ht="24.15" customHeight="1">
      <c r="A395" s="39"/>
      <c r="B395" s="40"/>
      <c r="C395" s="229" t="s">
        <v>624</v>
      </c>
      <c r="D395" s="229" t="s">
        <v>205</v>
      </c>
      <c r="E395" s="230" t="s">
        <v>625</v>
      </c>
      <c r="F395" s="231" t="s">
        <v>626</v>
      </c>
      <c r="G395" s="232" t="s">
        <v>213</v>
      </c>
      <c r="H395" s="233">
        <v>422.5</v>
      </c>
      <c r="I395" s="234"/>
      <c r="J395" s="235">
        <f>ROUND(I395*H395,2)</f>
        <v>0</v>
      </c>
      <c r="K395" s="236"/>
      <c r="L395" s="45"/>
      <c r="M395" s="237" t="s">
        <v>1</v>
      </c>
      <c r="N395" s="238" t="s">
        <v>41</v>
      </c>
      <c r="O395" s="92"/>
      <c r="P395" s="239">
        <f>O395*H395</f>
        <v>0</v>
      </c>
      <c r="Q395" s="239">
        <v>0</v>
      </c>
      <c r="R395" s="239">
        <f>Q395*H395</f>
        <v>0</v>
      </c>
      <c r="S395" s="239">
        <v>0.00175</v>
      </c>
      <c r="T395" s="240">
        <f>S395*H395</f>
        <v>0.739375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41" t="s">
        <v>277</v>
      </c>
      <c r="AT395" s="241" t="s">
        <v>205</v>
      </c>
      <c r="AU395" s="241" t="s">
        <v>85</v>
      </c>
      <c r="AY395" s="18" t="s">
        <v>203</v>
      </c>
      <c r="BE395" s="242">
        <f>IF(N395="základní",J395,0)</f>
        <v>0</v>
      </c>
      <c r="BF395" s="242">
        <f>IF(N395="snížená",J395,0)</f>
        <v>0</v>
      </c>
      <c r="BG395" s="242">
        <f>IF(N395="zákl. přenesená",J395,0)</f>
        <v>0</v>
      </c>
      <c r="BH395" s="242">
        <f>IF(N395="sníž. přenesená",J395,0)</f>
        <v>0</v>
      </c>
      <c r="BI395" s="242">
        <f>IF(N395="nulová",J395,0)</f>
        <v>0</v>
      </c>
      <c r="BJ395" s="18" t="s">
        <v>83</v>
      </c>
      <c r="BK395" s="242">
        <f>ROUND(I395*H395,2)</f>
        <v>0</v>
      </c>
      <c r="BL395" s="18" t="s">
        <v>277</v>
      </c>
      <c r="BM395" s="241" t="s">
        <v>627</v>
      </c>
    </row>
    <row r="396" s="14" customFormat="1">
      <c r="A396" s="14"/>
      <c r="B396" s="254"/>
      <c r="C396" s="255"/>
      <c r="D396" s="245" t="s">
        <v>243</v>
      </c>
      <c r="E396" s="256" t="s">
        <v>1</v>
      </c>
      <c r="F396" s="257" t="s">
        <v>628</v>
      </c>
      <c r="G396" s="255"/>
      <c r="H396" s="258">
        <v>422.5</v>
      </c>
      <c r="I396" s="259"/>
      <c r="J396" s="255"/>
      <c r="K396" s="255"/>
      <c r="L396" s="260"/>
      <c r="M396" s="261"/>
      <c r="N396" s="262"/>
      <c r="O396" s="262"/>
      <c r="P396" s="262"/>
      <c r="Q396" s="262"/>
      <c r="R396" s="262"/>
      <c r="S396" s="262"/>
      <c r="T396" s="263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64" t="s">
        <v>243</v>
      </c>
      <c r="AU396" s="264" t="s">
        <v>85</v>
      </c>
      <c r="AV396" s="14" t="s">
        <v>85</v>
      </c>
      <c r="AW396" s="14" t="s">
        <v>32</v>
      </c>
      <c r="AX396" s="14" t="s">
        <v>76</v>
      </c>
      <c r="AY396" s="264" t="s">
        <v>203</v>
      </c>
    </row>
    <row r="397" s="15" customFormat="1">
      <c r="A397" s="15"/>
      <c r="B397" s="265"/>
      <c r="C397" s="266"/>
      <c r="D397" s="245" t="s">
        <v>243</v>
      </c>
      <c r="E397" s="267" t="s">
        <v>1</v>
      </c>
      <c r="F397" s="268" t="s">
        <v>247</v>
      </c>
      <c r="G397" s="266"/>
      <c r="H397" s="269">
        <v>422.5</v>
      </c>
      <c r="I397" s="270"/>
      <c r="J397" s="266"/>
      <c r="K397" s="266"/>
      <c r="L397" s="271"/>
      <c r="M397" s="272"/>
      <c r="N397" s="273"/>
      <c r="O397" s="273"/>
      <c r="P397" s="273"/>
      <c r="Q397" s="273"/>
      <c r="R397" s="273"/>
      <c r="S397" s="273"/>
      <c r="T397" s="274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T397" s="275" t="s">
        <v>243</v>
      </c>
      <c r="AU397" s="275" t="s">
        <v>85</v>
      </c>
      <c r="AV397" s="15" t="s">
        <v>209</v>
      </c>
      <c r="AW397" s="15" t="s">
        <v>32</v>
      </c>
      <c r="AX397" s="15" t="s">
        <v>83</v>
      </c>
      <c r="AY397" s="275" t="s">
        <v>203</v>
      </c>
    </row>
    <row r="398" s="2" customFormat="1" ht="24.15" customHeight="1">
      <c r="A398" s="39"/>
      <c r="B398" s="40"/>
      <c r="C398" s="229" t="s">
        <v>629</v>
      </c>
      <c r="D398" s="229" t="s">
        <v>205</v>
      </c>
      <c r="E398" s="230" t="s">
        <v>630</v>
      </c>
      <c r="F398" s="231" t="s">
        <v>631</v>
      </c>
      <c r="G398" s="232" t="s">
        <v>213</v>
      </c>
      <c r="H398" s="233">
        <v>1849.9000000000001</v>
      </c>
      <c r="I398" s="234"/>
      <c r="J398" s="235">
        <f>ROUND(I398*H398,2)</f>
        <v>0</v>
      </c>
      <c r="K398" s="236"/>
      <c r="L398" s="45"/>
      <c r="M398" s="237" t="s">
        <v>1</v>
      </c>
      <c r="N398" s="238" t="s">
        <v>41</v>
      </c>
      <c r="O398" s="92"/>
      <c r="P398" s="239">
        <f>O398*H398</f>
        <v>0</v>
      </c>
      <c r="Q398" s="239">
        <v>0</v>
      </c>
      <c r="R398" s="239">
        <f>Q398*H398</f>
        <v>0</v>
      </c>
      <c r="S398" s="239">
        <v>0.0033999999999999998</v>
      </c>
      <c r="T398" s="240">
        <f>S398*H398</f>
        <v>6.2896599999999996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41" t="s">
        <v>277</v>
      </c>
      <c r="AT398" s="241" t="s">
        <v>205</v>
      </c>
      <c r="AU398" s="241" t="s">
        <v>85</v>
      </c>
      <c r="AY398" s="18" t="s">
        <v>203</v>
      </c>
      <c r="BE398" s="242">
        <f>IF(N398="základní",J398,0)</f>
        <v>0</v>
      </c>
      <c r="BF398" s="242">
        <f>IF(N398="snížená",J398,0)</f>
        <v>0</v>
      </c>
      <c r="BG398" s="242">
        <f>IF(N398="zákl. přenesená",J398,0)</f>
        <v>0</v>
      </c>
      <c r="BH398" s="242">
        <f>IF(N398="sníž. přenesená",J398,0)</f>
        <v>0</v>
      </c>
      <c r="BI398" s="242">
        <f>IF(N398="nulová",J398,0)</f>
        <v>0</v>
      </c>
      <c r="BJ398" s="18" t="s">
        <v>83</v>
      </c>
      <c r="BK398" s="242">
        <f>ROUND(I398*H398,2)</f>
        <v>0</v>
      </c>
      <c r="BL398" s="18" t="s">
        <v>277</v>
      </c>
      <c r="BM398" s="241" t="s">
        <v>632</v>
      </c>
    </row>
    <row r="399" s="13" customFormat="1">
      <c r="A399" s="13"/>
      <c r="B399" s="243"/>
      <c r="C399" s="244"/>
      <c r="D399" s="245" t="s">
        <v>243</v>
      </c>
      <c r="E399" s="246" t="s">
        <v>1</v>
      </c>
      <c r="F399" s="247" t="s">
        <v>449</v>
      </c>
      <c r="G399" s="244"/>
      <c r="H399" s="246" t="s">
        <v>1</v>
      </c>
      <c r="I399" s="248"/>
      <c r="J399" s="244"/>
      <c r="K399" s="244"/>
      <c r="L399" s="249"/>
      <c r="M399" s="250"/>
      <c r="N399" s="251"/>
      <c r="O399" s="251"/>
      <c r="P399" s="251"/>
      <c r="Q399" s="251"/>
      <c r="R399" s="251"/>
      <c r="S399" s="251"/>
      <c r="T399" s="252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53" t="s">
        <v>243</v>
      </c>
      <c r="AU399" s="253" t="s">
        <v>85</v>
      </c>
      <c r="AV399" s="13" t="s">
        <v>83</v>
      </c>
      <c r="AW399" s="13" t="s">
        <v>32</v>
      </c>
      <c r="AX399" s="13" t="s">
        <v>76</v>
      </c>
      <c r="AY399" s="253" t="s">
        <v>203</v>
      </c>
    </row>
    <row r="400" s="14" customFormat="1">
      <c r="A400" s="14"/>
      <c r="B400" s="254"/>
      <c r="C400" s="255"/>
      <c r="D400" s="245" t="s">
        <v>243</v>
      </c>
      <c r="E400" s="256" t="s">
        <v>1</v>
      </c>
      <c r="F400" s="257" t="s">
        <v>633</v>
      </c>
      <c r="G400" s="255"/>
      <c r="H400" s="258">
        <v>1849.9000000000001</v>
      </c>
      <c r="I400" s="259"/>
      <c r="J400" s="255"/>
      <c r="K400" s="255"/>
      <c r="L400" s="260"/>
      <c r="M400" s="261"/>
      <c r="N400" s="262"/>
      <c r="O400" s="262"/>
      <c r="P400" s="262"/>
      <c r="Q400" s="262"/>
      <c r="R400" s="262"/>
      <c r="S400" s="262"/>
      <c r="T400" s="263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64" t="s">
        <v>243</v>
      </c>
      <c r="AU400" s="264" t="s">
        <v>85</v>
      </c>
      <c r="AV400" s="14" t="s">
        <v>85</v>
      </c>
      <c r="AW400" s="14" t="s">
        <v>32</v>
      </c>
      <c r="AX400" s="14" t="s">
        <v>76</v>
      </c>
      <c r="AY400" s="264" t="s">
        <v>203</v>
      </c>
    </row>
    <row r="401" s="15" customFormat="1">
      <c r="A401" s="15"/>
      <c r="B401" s="265"/>
      <c r="C401" s="266"/>
      <c r="D401" s="245" t="s">
        <v>243</v>
      </c>
      <c r="E401" s="267" t="s">
        <v>1</v>
      </c>
      <c r="F401" s="268" t="s">
        <v>247</v>
      </c>
      <c r="G401" s="266"/>
      <c r="H401" s="269">
        <v>1849.9000000000001</v>
      </c>
      <c r="I401" s="270"/>
      <c r="J401" s="266"/>
      <c r="K401" s="266"/>
      <c r="L401" s="271"/>
      <c r="M401" s="272"/>
      <c r="N401" s="273"/>
      <c r="O401" s="273"/>
      <c r="P401" s="273"/>
      <c r="Q401" s="273"/>
      <c r="R401" s="273"/>
      <c r="S401" s="273"/>
      <c r="T401" s="274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75" t="s">
        <v>243</v>
      </c>
      <c r="AU401" s="275" t="s">
        <v>85</v>
      </c>
      <c r="AV401" s="15" t="s">
        <v>209</v>
      </c>
      <c r="AW401" s="15" t="s">
        <v>32</v>
      </c>
      <c r="AX401" s="15" t="s">
        <v>83</v>
      </c>
      <c r="AY401" s="275" t="s">
        <v>203</v>
      </c>
    </row>
    <row r="402" s="2" customFormat="1" ht="24.15" customHeight="1">
      <c r="A402" s="39"/>
      <c r="B402" s="40"/>
      <c r="C402" s="229" t="s">
        <v>634</v>
      </c>
      <c r="D402" s="229" t="s">
        <v>205</v>
      </c>
      <c r="E402" s="230" t="s">
        <v>635</v>
      </c>
      <c r="F402" s="231" t="s">
        <v>636</v>
      </c>
      <c r="G402" s="232" t="s">
        <v>213</v>
      </c>
      <c r="H402" s="233">
        <v>905.89999999999998</v>
      </c>
      <c r="I402" s="234"/>
      <c r="J402" s="235">
        <f>ROUND(I402*H402,2)</f>
        <v>0</v>
      </c>
      <c r="K402" s="236"/>
      <c r="L402" s="45"/>
      <c r="M402" s="237" t="s">
        <v>1</v>
      </c>
      <c r="N402" s="238" t="s">
        <v>41</v>
      </c>
      <c r="O402" s="92"/>
      <c r="P402" s="239">
        <f>O402*H402</f>
        <v>0</v>
      </c>
      <c r="Q402" s="239">
        <v>0</v>
      </c>
      <c r="R402" s="239">
        <f>Q402*H402</f>
        <v>0</v>
      </c>
      <c r="S402" s="239">
        <v>0</v>
      </c>
      <c r="T402" s="240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41" t="s">
        <v>277</v>
      </c>
      <c r="AT402" s="241" t="s">
        <v>205</v>
      </c>
      <c r="AU402" s="241" t="s">
        <v>85</v>
      </c>
      <c r="AY402" s="18" t="s">
        <v>203</v>
      </c>
      <c r="BE402" s="242">
        <f>IF(N402="základní",J402,0)</f>
        <v>0</v>
      </c>
      <c r="BF402" s="242">
        <f>IF(N402="snížená",J402,0)</f>
        <v>0</v>
      </c>
      <c r="BG402" s="242">
        <f>IF(N402="zákl. přenesená",J402,0)</f>
        <v>0</v>
      </c>
      <c r="BH402" s="242">
        <f>IF(N402="sníž. přenesená",J402,0)</f>
        <v>0</v>
      </c>
      <c r="BI402" s="242">
        <f>IF(N402="nulová",J402,0)</f>
        <v>0</v>
      </c>
      <c r="BJ402" s="18" t="s">
        <v>83</v>
      </c>
      <c r="BK402" s="242">
        <f>ROUND(I402*H402,2)</f>
        <v>0</v>
      </c>
      <c r="BL402" s="18" t="s">
        <v>277</v>
      </c>
      <c r="BM402" s="241" t="s">
        <v>637</v>
      </c>
    </row>
    <row r="403" s="2" customFormat="1">
      <c r="A403" s="39"/>
      <c r="B403" s="40"/>
      <c r="C403" s="41"/>
      <c r="D403" s="245" t="s">
        <v>474</v>
      </c>
      <c r="E403" s="41"/>
      <c r="F403" s="276" t="s">
        <v>638</v>
      </c>
      <c r="G403" s="41"/>
      <c r="H403" s="41"/>
      <c r="I403" s="277"/>
      <c r="J403" s="41"/>
      <c r="K403" s="41"/>
      <c r="L403" s="45"/>
      <c r="M403" s="278"/>
      <c r="N403" s="279"/>
      <c r="O403" s="92"/>
      <c r="P403" s="92"/>
      <c r="Q403" s="92"/>
      <c r="R403" s="92"/>
      <c r="S403" s="92"/>
      <c r="T403" s="93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T403" s="18" t="s">
        <v>474</v>
      </c>
      <c r="AU403" s="18" t="s">
        <v>85</v>
      </c>
    </row>
    <row r="404" s="14" customFormat="1">
      <c r="A404" s="14"/>
      <c r="B404" s="254"/>
      <c r="C404" s="255"/>
      <c r="D404" s="245" t="s">
        <v>243</v>
      </c>
      <c r="E404" s="256" t="s">
        <v>1</v>
      </c>
      <c r="F404" s="257" t="s">
        <v>395</v>
      </c>
      <c r="G404" s="255"/>
      <c r="H404" s="258">
        <v>363.19999999999999</v>
      </c>
      <c r="I404" s="259"/>
      <c r="J404" s="255"/>
      <c r="K404" s="255"/>
      <c r="L404" s="260"/>
      <c r="M404" s="261"/>
      <c r="N404" s="262"/>
      <c r="O404" s="262"/>
      <c r="P404" s="262"/>
      <c r="Q404" s="262"/>
      <c r="R404" s="262"/>
      <c r="S404" s="262"/>
      <c r="T404" s="263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64" t="s">
        <v>243</v>
      </c>
      <c r="AU404" s="264" t="s">
        <v>85</v>
      </c>
      <c r="AV404" s="14" t="s">
        <v>85</v>
      </c>
      <c r="AW404" s="14" t="s">
        <v>32</v>
      </c>
      <c r="AX404" s="14" t="s">
        <v>76</v>
      </c>
      <c r="AY404" s="264" t="s">
        <v>203</v>
      </c>
    </row>
    <row r="405" s="14" customFormat="1">
      <c r="A405" s="14"/>
      <c r="B405" s="254"/>
      <c r="C405" s="255"/>
      <c r="D405" s="245" t="s">
        <v>243</v>
      </c>
      <c r="E405" s="256" t="s">
        <v>1</v>
      </c>
      <c r="F405" s="257" t="s">
        <v>397</v>
      </c>
      <c r="G405" s="255"/>
      <c r="H405" s="258">
        <v>18.300000000000001</v>
      </c>
      <c r="I405" s="259"/>
      <c r="J405" s="255"/>
      <c r="K405" s="255"/>
      <c r="L405" s="260"/>
      <c r="M405" s="261"/>
      <c r="N405" s="262"/>
      <c r="O405" s="262"/>
      <c r="P405" s="262"/>
      <c r="Q405" s="262"/>
      <c r="R405" s="262"/>
      <c r="S405" s="262"/>
      <c r="T405" s="263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64" t="s">
        <v>243</v>
      </c>
      <c r="AU405" s="264" t="s">
        <v>85</v>
      </c>
      <c r="AV405" s="14" t="s">
        <v>85</v>
      </c>
      <c r="AW405" s="14" t="s">
        <v>32</v>
      </c>
      <c r="AX405" s="14" t="s">
        <v>76</v>
      </c>
      <c r="AY405" s="264" t="s">
        <v>203</v>
      </c>
    </row>
    <row r="406" s="14" customFormat="1">
      <c r="A406" s="14"/>
      <c r="B406" s="254"/>
      <c r="C406" s="255"/>
      <c r="D406" s="245" t="s">
        <v>243</v>
      </c>
      <c r="E406" s="256" t="s">
        <v>1</v>
      </c>
      <c r="F406" s="257" t="s">
        <v>398</v>
      </c>
      <c r="G406" s="255"/>
      <c r="H406" s="258">
        <v>49.700000000000003</v>
      </c>
      <c r="I406" s="259"/>
      <c r="J406" s="255"/>
      <c r="K406" s="255"/>
      <c r="L406" s="260"/>
      <c r="M406" s="261"/>
      <c r="N406" s="262"/>
      <c r="O406" s="262"/>
      <c r="P406" s="262"/>
      <c r="Q406" s="262"/>
      <c r="R406" s="262"/>
      <c r="S406" s="262"/>
      <c r="T406" s="263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64" t="s">
        <v>243</v>
      </c>
      <c r="AU406" s="264" t="s">
        <v>85</v>
      </c>
      <c r="AV406" s="14" t="s">
        <v>85</v>
      </c>
      <c r="AW406" s="14" t="s">
        <v>32</v>
      </c>
      <c r="AX406" s="14" t="s">
        <v>76</v>
      </c>
      <c r="AY406" s="264" t="s">
        <v>203</v>
      </c>
    </row>
    <row r="407" s="14" customFormat="1">
      <c r="A407" s="14"/>
      <c r="B407" s="254"/>
      <c r="C407" s="255"/>
      <c r="D407" s="245" t="s">
        <v>243</v>
      </c>
      <c r="E407" s="256" t="s">
        <v>1</v>
      </c>
      <c r="F407" s="257" t="s">
        <v>399</v>
      </c>
      <c r="G407" s="255"/>
      <c r="H407" s="258">
        <v>66.200000000000003</v>
      </c>
      <c r="I407" s="259"/>
      <c r="J407" s="255"/>
      <c r="K407" s="255"/>
      <c r="L407" s="260"/>
      <c r="M407" s="261"/>
      <c r="N407" s="262"/>
      <c r="O407" s="262"/>
      <c r="P407" s="262"/>
      <c r="Q407" s="262"/>
      <c r="R407" s="262"/>
      <c r="S407" s="262"/>
      <c r="T407" s="263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64" t="s">
        <v>243</v>
      </c>
      <c r="AU407" s="264" t="s">
        <v>85</v>
      </c>
      <c r="AV407" s="14" t="s">
        <v>85</v>
      </c>
      <c r="AW407" s="14" t="s">
        <v>32</v>
      </c>
      <c r="AX407" s="14" t="s">
        <v>76</v>
      </c>
      <c r="AY407" s="264" t="s">
        <v>203</v>
      </c>
    </row>
    <row r="408" s="14" customFormat="1">
      <c r="A408" s="14"/>
      <c r="B408" s="254"/>
      <c r="C408" s="255"/>
      <c r="D408" s="245" t="s">
        <v>243</v>
      </c>
      <c r="E408" s="256" t="s">
        <v>1</v>
      </c>
      <c r="F408" s="257" t="s">
        <v>639</v>
      </c>
      <c r="G408" s="255"/>
      <c r="H408" s="258">
        <v>50.799999999999997</v>
      </c>
      <c r="I408" s="259"/>
      <c r="J408" s="255"/>
      <c r="K408" s="255"/>
      <c r="L408" s="260"/>
      <c r="M408" s="261"/>
      <c r="N408" s="262"/>
      <c r="O408" s="262"/>
      <c r="P408" s="262"/>
      <c r="Q408" s="262"/>
      <c r="R408" s="262"/>
      <c r="S408" s="262"/>
      <c r="T408" s="263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64" t="s">
        <v>243</v>
      </c>
      <c r="AU408" s="264" t="s">
        <v>85</v>
      </c>
      <c r="AV408" s="14" t="s">
        <v>85</v>
      </c>
      <c r="AW408" s="14" t="s">
        <v>32</v>
      </c>
      <c r="AX408" s="14" t="s">
        <v>76</v>
      </c>
      <c r="AY408" s="264" t="s">
        <v>203</v>
      </c>
    </row>
    <row r="409" s="14" customFormat="1">
      <c r="A409" s="14"/>
      <c r="B409" s="254"/>
      <c r="C409" s="255"/>
      <c r="D409" s="245" t="s">
        <v>243</v>
      </c>
      <c r="E409" s="256" t="s">
        <v>1</v>
      </c>
      <c r="F409" s="257" t="s">
        <v>412</v>
      </c>
      <c r="G409" s="255"/>
      <c r="H409" s="258">
        <v>9.6999999999999993</v>
      </c>
      <c r="I409" s="259"/>
      <c r="J409" s="255"/>
      <c r="K409" s="255"/>
      <c r="L409" s="260"/>
      <c r="M409" s="261"/>
      <c r="N409" s="262"/>
      <c r="O409" s="262"/>
      <c r="P409" s="262"/>
      <c r="Q409" s="262"/>
      <c r="R409" s="262"/>
      <c r="S409" s="262"/>
      <c r="T409" s="263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64" t="s">
        <v>243</v>
      </c>
      <c r="AU409" s="264" t="s">
        <v>85</v>
      </c>
      <c r="AV409" s="14" t="s">
        <v>85</v>
      </c>
      <c r="AW409" s="14" t="s">
        <v>32</v>
      </c>
      <c r="AX409" s="14" t="s">
        <v>76</v>
      </c>
      <c r="AY409" s="264" t="s">
        <v>203</v>
      </c>
    </row>
    <row r="410" s="14" customFormat="1">
      <c r="A410" s="14"/>
      <c r="B410" s="254"/>
      <c r="C410" s="255"/>
      <c r="D410" s="245" t="s">
        <v>243</v>
      </c>
      <c r="E410" s="256" t="s">
        <v>1</v>
      </c>
      <c r="F410" s="257" t="s">
        <v>640</v>
      </c>
      <c r="G410" s="255"/>
      <c r="H410" s="258">
        <v>20.199999999999999</v>
      </c>
      <c r="I410" s="259"/>
      <c r="J410" s="255"/>
      <c r="K410" s="255"/>
      <c r="L410" s="260"/>
      <c r="M410" s="261"/>
      <c r="N410" s="262"/>
      <c r="O410" s="262"/>
      <c r="P410" s="262"/>
      <c r="Q410" s="262"/>
      <c r="R410" s="262"/>
      <c r="S410" s="262"/>
      <c r="T410" s="263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64" t="s">
        <v>243</v>
      </c>
      <c r="AU410" s="264" t="s">
        <v>85</v>
      </c>
      <c r="AV410" s="14" t="s">
        <v>85</v>
      </c>
      <c r="AW410" s="14" t="s">
        <v>32</v>
      </c>
      <c r="AX410" s="14" t="s">
        <v>76</v>
      </c>
      <c r="AY410" s="264" t="s">
        <v>203</v>
      </c>
    </row>
    <row r="411" s="14" customFormat="1">
      <c r="A411" s="14"/>
      <c r="B411" s="254"/>
      <c r="C411" s="255"/>
      <c r="D411" s="245" t="s">
        <v>243</v>
      </c>
      <c r="E411" s="256" t="s">
        <v>1</v>
      </c>
      <c r="F411" s="257" t="s">
        <v>403</v>
      </c>
      <c r="G411" s="255"/>
      <c r="H411" s="258">
        <v>47.799999999999997</v>
      </c>
      <c r="I411" s="259"/>
      <c r="J411" s="255"/>
      <c r="K411" s="255"/>
      <c r="L411" s="260"/>
      <c r="M411" s="261"/>
      <c r="N411" s="262"/>
      <c r="O411" s="262"/>
      <c r="P411" s="262"/>
      <c r="Q411" s="262"/>
      <c r="R411" s="262"/>
      <c r="S411" s="262"/>
      <c r="T411" s="263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64" t="s">
        <v>243</v>
      </c>
      <c r="AU411" s="264" t="s">
        <v>85</v>
      </c>
      <c r="AV411" s="14" t="s">
        <v>85</v>
      </c>
      <c r="AW411" s="14" t="s">
        <v>32</v>
      </c>
      <c r="AX411" s="14" t="s">
        <v>76</v>
      </c>
      <c r="AY411" s="264" t="s">
        <v>203</v>
      </c>
    </row>
    <row r="412" s="14" customFormat="1">
      <c r="A412" s="14"/>
      <c r="B412" s="254"/>
      <c r="C412" s="255"/>
      <c r="D412" s="245" t="s">
        <v>243</v>
      </c>
      <c r="E412" s="256" t="s">
        <v>1</v>
      </c>
      <c r="F412" s="257" t="s">
        <v>404</v>
      </c>
      <c r="G412" s="255"/>
      <c r="H412" s="258">
        <v>121.7</v>
      </c>
      <c r="I412" s="259"/>
      <c r="J412" s="255"/>
      <c r="K412" s="255"/>
      <c r="L412" s="260"/>
      <c r="M412" s="261"/>
      <c r="N412" s="262"/>
      <c r="O412" s="262"/>
      <c r="P412" s="262"/>
      <c r="Q412" s="262"/>
      <c r="R412" s="262"/>
      <c r="S412" s="262"/>
      <c r="T412" s="263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64" t="s">
        <v>243</v>
      </c>
      <c r="AU412" s="264" t="s">
        <v>85</v>
      </c>
      <c r="AV412" s="14" t="s">
        <v>85</v>
      </c>
      <c r="AW412" s="14" t="s">
        <v>32</v>
      </c>
      <c r="AX412" s="14" t="s">
        <v>76</v>
      </c>
      <c r="AY412" s="264" t="s">
        <v>203</v>
      </c>
    </row>
    <row r="413" s="14" customFormat="1">
      <c r="A413" s="14"/>
      <c r="B413" s="254"/>
      <c r="C413" s="255"/>
      <c r="D413" s="245" t="s">
        <v>243</v>
      </c>
      <c r="E413" s="256" t="s">
        <v>1</v>
      </c>
      <c r="F413" s="257" t="s">
        <v>405</v>
      </c>
      <c r="G413" s="255"/>
      <c r="H413" s="258">
        <v>3.2999999999999998</v>
      </c>
      <c r="I413" s="259"/>
      <c r="J413" s="255"/>
      <c r="K413" s="255"/>
      <c r="L413" s="260"/>
      <c r="M413" s="261"/>
      <c r="N413" s="262"/>
      <c r="O413" s="262"/>
      <c r="P413" s="262"/>
      <c r="Q413" s="262"/>
      <c r="R413" s="262"/>
      <c r="S413" s="262"/>
      <c r="T413" s="263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64" t="s">
        <v>243</v>
      </c>
      <c r="AU413" s="264" t="s">
        <v>85</v>
      </c>
      <c r="AV413" s="14" t="s">
        <v>85</v>
      </c>
      <c r="AW413" s="14" t="s">
        <v>32</v>
      </c>
      <c r="AX413" s="14" t="s">
        <v>76</v>
      </c>
      <c r="AY413" s="264" t="s">
        <v>203</v>
      </c>
    </row>
    <row r="414" s="14" customFormat="1">
      <c r="A414" s="14"/>
      <c r="B414" s="254"/>
      <c r="C414" s="255"/>
      <c r="D414" s="245" t="s">
        <v>243</v>
      </c>
      <c r="E414" s="256" t="s">
        <v>1</v>
      </c>
      <c r="F414" s="257" t="s">
        <v>641</v>
      </c>
      <c r="G414" s="255"/>
      <c r="H414" s="258">
        <v>155</v>
      </c>
      <c r="I414" s="259"/>
      <c r="J414" s="255"/>
      <c r="K414" s="255"/>
      <c r="L414" s="260"/>
      <c r="M414" s="261"/>
      <c r="N414" s="262"/>
      <c r="O414" s="262"/>
      <c r="P414" s="262"/>
      <c r="Q414" s="262"/>
      <c r="R414" s="262"/>
      <c r="S414" s="262"/>
      <c r="T414" s="263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64" t="s">
        <v>243</v>
      </c>
      <c r="AU414" s="264" t="s">
        <v>85</v>
      </c>
      <c r="AV414" s="14" t="s">
        <v>85</v>
      </c>
      <c r="AW414" s="14" t="s">
        <v>32</v>
      </c>
      <c r="AX414" s="14" t="s">
        <v>76</v>
      </c>
      <c r="AY414" s="264" t="s">
        <v>203</v>
      </c>
    </row>
    <row r="415" s="15" customFormat="1">
      <c r="A415" s="15"/>
      <c r="B415" s="265"/>
      <c r="C415" s="266"/>
      <c r="D415" s="245" t="s">
        <v>243</v>
      </c>
      <c r="E415" s="267" t="s">
        <v>1</v>
      </c>
      <c r="F415" s="268" t="s">
        <v>247</v>
      </c>
      <c r="G415" s="266"/>
      <c r="H415" s="269">
        <v>905.89999999999998</v>
      </c>
      <c r="I415" s="270"/>
      <c r="J415" s="266"/>
      <c r="K415" s="266"/>
      <c r="L415" s="271"/>
      <c r="M415" s="272"/>
      <c r="N415" s="273"/>
      <c r="O415" s="273"/>
      <c r="P415" s="273"/>
      <c r="Q415" s="273"/>
      <c r="R415" s="273"/>
      <c r="S415" s="273"/>
      <c r="T415" s="274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75" t="s">
        <v>243</v>
      </c>
      <c r="AU415" s="275" t="s">
        <v>85</v>
      </c>
      <c r="AV415" s="15" t="s">
        <v>209</v>
      </c>
      <c r="AW415" s="15" t="s">
        <v>32</v>
      </c>
      <c r="AX415" s="15" t="s">
        <v>83</v>
      </c>
      <c r="AY415" s="275" t="s">
        <v>203</v>
      </c>
    </row>
    <row r="416" s="2" customFormat="1" ht="16.5" customHeight="1">
      <c r="A416" s="39"/>
      <c r="B416" s="40"/>
      <c r="C416" s="281" t="s">
        <v>642</v>
      </c>
      <c r="D416" s="281" t="s">
        <v>643</v>
      </c>
      <c r="E416" s="282" t="s">
        <v>644</v>
      </c>
      <c r="F416" s="283" t="s">
        <v>645</v>
      </c>
      <c r="G416" s="284" t="s">
        <v>213</v>
      </c>
      <c r="H416" s="285">
        <v>996.49000000000001</v>
      </c>
      <c r="I416" s="286"/>
      <c r="J416" s="287">
        <f>ROUND(I416*H416,2)</f>
        <v>0</v>
      </c>
      <c r="K416" s="288"/>
      <c r="L416" s="289"/>
      <c r="M416" s="290" t="s">
        <v>1</v>
      </c>
      <c r="N416" s="291" t="s">
        <v>41</v>
      </c>
      <c r="O416" s="92"/>
      <c r="P416" s="239">
        <f>O416*H416</f>
        <v>0</v>
      </c>
      <c r="Q416" s="239">
        <v>0</v>
      </c>
      <c r="R416" s="239">
        <f>Q416*H416</f>
        <v>0</v>
      </c>
      <c r="S416" s="239">
        <v>0</v>
      </c>
      <c r="T416" s="240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41" t="s">
        <v>214</v>
      </c>
      <c r="AT416" s="241" t="s">
        <v>643</v>
      </c>
      <c r="AU416" s="241" t="s">
        <v>85</v>
      </c>
      <c r="AY416" s="18" t="s">
        <v>203</v>
      </c>
      <c r="BE416" s="242">
        <f>IF(N416="základní",J416,0)</f>
        <v>0</v>
      </c>
      <c r="BF416" s="242">
        <f>IF(N416="snížená",J416,0)</f>
        <v>0</v>
      </c>
      <c r="BG416" s="242">
        <f>IF(N416="zákl. přenesená",J416,0)</f>
        <v>0</v>
      </c>
      <c r="BH416" s="242">
        <f>IF(N416="sníž. přenesená",J416,0)</f>
        <v>0</v>
      </c>
      <c r="BI416" s="242">
        <f>IF(N416="nulová",J416,0)</f>
        <v>0</v>
      </c>
      <c r="BJ416" s="18" t="s">
        <v>83</v>
      </c>
      <c r="BK416" s="242">
        <f>ROUND(I416*H416,2)</f>
        <v>0</v>
      </c>
      <c r="BL416" s="18" t="s">
        <v>277</v>
      </c>
      <c r="BM416" s="241" t="s">
        <v>646</v>
      </c>
    </row>
    <row r="417" s="14" customFormat="1">
      <c r="A417" s="14"/>
      <c r="B417" s="254"/>
      <c r="C417" s="255"/>
      <c r="D417" s="245" t="s">
        <v>243</v>
      </c>
      <c r="E417" s="255"/>
      <c r="F417" s="257" t="s">
        <v>647</v>
      </c>
      <c r="G417" s="255"/>
      <c r="H417" s="258">
        <v>996.49000000000001</v>
      </c>
      <c r="I417" s="259"/>
      <c r="J417" s="255"/>
      <c r="K417" s="255"/>
      <c r="L417" s="260"/>
      <c r="M417" s="261"/>
      <c r="N417" s="262"/>
      <c r="O417" s="262"/>
      <c r="P417" s="262"/>
      <c r="Q417" s="262"/>
      <c r="R417" s="262"/>
      <c r="S417" s="262"/>
      <c r="T417" s="263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64" t="s">
        <v>243</v>
      </c>
      <c r="AU417" s="264" t="s">
        <v>85</v>
      </c>
      <c r="AV417" s="14" t="s">
        <v>85</v>
      </c>
      <c r="AW417" s="14" t="s">
        <v>4</v>
      </c>
      <c r="AX417" s="14" t="s">
        <v>83</v>
      </c>
      <c r="AY417" s="264" t="s">
        <v>203</v>
      </c>
    </row>
    <row r="418" s="2" customFormat="1" ht="37.8" customHeight="1">
      <c r="A418" s="39"/>
      <c r="B418" s="40"/>
      <c r="C418" s="229" t="s">
        <v>648</v>
      </c>
      <c r="D418" s="229" t="s">
        <v>205</v>
      </c>
      <c r="E418" s="230" t="s">
        <v>649</v>
      </c>
      <c r="F418" s="231" t="s">
        <v>650</v>
      </c>
      <c r="G418" s="232" t="s">
        <v>213</v>
      </c>
      <c r="H418" s="233">
        <v>1041.7850000000001</v>
      </c>
      <c r="I418" s="234"/>
      <c r="J418" s="235">
        <f>ROUND(I418*H418,2)</f>
        <v>0</v>
      </c>
      <c r="K418" s="236"/>
      <c r="L418" s="45"/>
      <c r="M418" s="237" t="s">
        <v>1</v>
      </c>
      <c r="N418" s="238" t="s">
        <v>41</v>
      </c>
      <c r="O418" s="92"/>
      <c r="P418" s="239">
        <f>O418*H418</f>
        <v>0</v>
      </c>
      <c r="Q418" s="239">
        <v>0</v>
      </c>
      <c r="R418" s="239">
        <f>Q418*H418</f>
        <v>0</v>
      </c>
      <c r="S418" s="239">
        <v>0</v>
      </c>
      <c r="T418" s="240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41" t="s">
        <v>277</v>
      </c>
      <c r="AT418" s="241" t="s">
        <v>205</v>
      </c>
      <c r="AU418" s="241" t="s">
        <v>85</v>
      </c>
      <c r="AY418" s="18" t="s">
        <v>203</v>
      </c>
      <c r="BE418" s="242">
        <f>IF(N418="základní",J418,0)</f>
        <v>0</v>
      </c>
      <c r="BF418" s="242">
        <f>IF(N418="snížená",J418,0)</f>
        <v>0</v>
      </c>
      <c r="BG418" s="242">
        <f>IF(N418="zákl. přenesená",J418,0)</f>
        <v>0</v>
      </c>
      <c r="BH418" s="242">
        <f>IF(N418="sníž. přenesená",J418,0)</f>
        <v>0</v>
      </c>
      <c r="BI418" s="242">
        <f>IF(N418="nulová",J418,0)</f>
        <v>0</v>
      </c>
      <c r="BJ418" s="18" t="s">
        <v>83</v>
      </c>
      <c r="BK418" s="242">
        <f>ROUND(I418*H418,2)</f>
        <v>0</v>
      </c>
      <c r="BL418" s="18" t="s">
        <v>277</v>
      </c>
      <c r="BM418" s="241" t="s">
        <v>651</v>
      </c>
    </row>
    <row r="419" s="13" customFormat="1">
      <c r="A419" s="13"/>
      <c r="B419" s="243"/>
      <c r="C419" s="244"/>
      <c r="D419" s="245" t="s">
        <v>243</v>
      </c>
      <c r="E419" s="246" t="s">
        <v>1</v>
      </c>
      <c r="F419" s="247" t="s">
        <v>652</v>
      </c>
      <c r="G419" s="244"/>
      <c r="H419" s="246" t="s">
        <v>1</v>
      </c>
      <c r="I419" s="248"/>
      <c r="J419" s="244"/>
      <c r="K419" s="244"/>
      <c r="L419" s="249"/>
      <c r="M419" s="250"/>
      <c r="N419" s="251"/>
      <c r="O419" s="251"/>
      <c r="P419" s="251"/>
      <c r="Q419" s="251"/>
      <c r="R419" s="251"/>
      <c r="S419" s="251"/>
      <c r="T419" s="252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53" t="s">
        <v>243</v>
      </c>
      <c r="AU419" s="253" t="s">
        <v>85</v>
      </c>
      <c r="AV419" s="13" t="s">
        <v>83</v>
      </c>
      <c r="AW419" s="13" t="s">
        <v>32</v>
      </c>
      <c r="AX419" s="13" t="s">
        <v>76</v>
      </c>
      <c r="AY419" s="253" t="s">
        <v>203</v>
      </c>
    </row>
    <row r="420" s="13" customFormat="1">
      <c r="A420" s="13"/>
      <c r="B420" s="243"/>
      <c r="C420" s="244"/>
      <c r="D420" s="245" t="s">
        <v>243</v>
      </c>
      <c r="E420" s="246" t="s">
        <v>1</v>
      </c>
      <c r="F420" s="247" t="s">
        <v>653</v>
      </c>
      <c r="G420" s="244"/>
      <c r="H420" s="246" t="s">
        <v>1</v>
      </c>
      <c r="I420" s="248"/>
      <c r="J420" s="244"/>
      <c r="K420" s="244"/>
      <c r="L420" s="249"/>
      <c r="M420" s="250"/>
      <c r="N420" s="251"/>
      <c r="O420" s="251"/>
      <c r="P420" s="251"/>
      <c r="Q420" s="251"/>
      <c r="R420" s="251"/>
      <c r="S420" s="251"/>
      <c r="T420" s="252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53" t="s">
        <v>243</v>
      </c>
      <c r="AU420" s="253" t="s">
        <v>85</v>
      </c>
      <c r="AV420" s="13" t="s">
        <v>83</v>
      </c>
      <c r="AW420" s="13" t="s">
        <v>32</v>
      </c>
      <c r="AX420" s="13" t="s">
        <v>76</v>
      </c>
      <c r="AY420" s="253" t="s">
        <v>203</v>
      </c>
    </row>
    <row r="421" s="14" customFormat="1">
      <c r="A421" s="14"/>
      <c r="B421" s="254"/>
      <c r="C421" s="255"/>
      <c r="D421" s="245" t="s">
        <v>243</v>
      </c>
      <c r="E421" s="256" t="s">
        <v>1</v>
      </c>
      <c r="F421" s="257" t="s">
        <v>654</v>
      </c>
      <c r="G421" s="255"/>
      <c r="H421" s="258">
        <v>1041.7850000000001</v>
      </c>
      <c r="I421" s="259"/>
      <c r="J421" s="255"/>
      <c r="K421" s="255"/>
      <c r="L421" s="260"/>
      <c r="M421" s="261"/>
      <c r="N421" s="262"/>
      <c r="O421" s="262"/>
      <c r="P421" s="262"/>
      <c r="Q421" s="262"/>
      <c r="R421" s="262"/>
      <c r="S421" s="262"/>
      <c r="T421" s="263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64" t="s">
        <v>243</v>
      </c>
      <c r="AU421" s="264" t="s">
        <v>85</v>
      </c>
      <c r="AV421" s="14" t="s">
        <v>85</v>
      </c>
      <c r="AW421" s="14" t="s">
        <v>32</v>
      </c>
      <c r="AX421" s="14" t="s">
        <v>76</v>
      </c>
      <c r="AY421" s="264" t="s">
        <v>203</v>
      </c>
    </row>
    <row r="422" s="15" customFormat="1">
      <c r="A422" s="15"/>
      <c r="B422" s="265"/>
      <c r="C422" s="266"/>
      <c r="D422" s="245" t="s">
        <v>243</v>
      </c>
      <c r="E422" s="267" t="s">
        <v>1</v>
      </c>
      <c r="F422" s="268" t="s">
        <v>247</v>
      </c>
      <c r="G422" s="266"/>
      <c r="H422" s="269">
        <v>1041.7850000000001</v>
      </c>
      <c r="I422" s="270"/>
      <c r="J422" s="266"/>
      <c r="K422" s="266"/>
      <c r="L422" s="271"/>
      <c r="M422" s="272"/>
      <c r="N422" s="273"/>
      <c r="O422" s="273"/>
      <c r="P422" s="273"/>
      <c r="Q422" s="273"/>
      <c r="R422" s="273"/>
      <c r="S422" s="273"/>
      <c r="T422" s="274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75" t="s">
        <v>243</v>
      </c>
      <c r="AU422" s="275" t="s">
        <v>85</v>
      </c>
      <c r="AV422" s="15" t="s">
        <v>209</v>
      </c>
      <c r="AW422" s="15" t="s">
        <v>32</v>
      </c>
      <c r="AX422" s="15" t="s">
        <v>83</v>
      </c>
      <c r="AY422" s="275" t="s">
        <v>203</v>
      </c>
    </row>
    <row r="423" s="2" customFormat="1" ht="24.15" customHeight="1">
      <c r="A423" s="39"/>
      <c r="B423" s="40"/>
      <c r="C423" s="229" t="s">
        <v>655</v>
      </c>
      <c r="D423" s="229" t="s">
        <v>205</v>
      </c>
      <c r="E423" s="230" t="s">
        <v>656</v>
      </c>
      <c r="F423" s="231" t="s">
        <v>657</v>
      </c>
      <c r="G423" s="232" t="s">
        <v>620</v>
      </c>
      <c r="H423" s="280"/>
      <c r="I423" s="234"/>
      <c r="J423" s="235">
        <f>ROUND(I423*H423,2)</f>
        <v>0</v>
      </c>
      <c r="K423" s="236"/>
      <c r="L423" s="45"/>
      <c r="M423" s="237" t="s">
        <v>1</v>
      </c>
      <c r="N423" s="238" t="s">
        <v>41</v>
      </c>
      <c r="O423" s="92"/>
      <c r="P423" s="239">
        <f>O423*H423</f>
        <v>0</v>
      </c>
      <c r="Q423" s="239">
        <v>0</v>
      </c>
      <c r="R423" s="239">
        <f>Q423*H423</f>
        <v>0</v>
      </c>
      <c r="S423" s="239">
        <v>0</v>
      </c>
      <c r="T423" s="240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41" t="s">
        <v>277</v>
      </c>
      <c r="AT423" s="241" t="s">
        <v>205</v>
      </c>
      <c r="AU423" s="241" t="s">
        <v>85</v>
      </c>
      <c r="AY423" s="18" t="s">
        <v>203</v>
      </c>
      <c r="BE423" s="242">
        <f>IF(N423="základní",J423,0)</f>
        <v>0</v>
      </c>
      <c r="BF423" s="242">
        <f>IF(N423="snížená",J423,0)</f>
        <v>0</v>
      </c>
      <c r="BG423" s="242">
        <f>IF(N423="zákl. přenesená",J423,0)</f>
        <v>0</v>
      </c>
      <c r="BH423" s="242">
        <f>IF(N423="sníž. přenesená",J423,0)</f>
        <v>0</v>
      </c>
      <c r="BI423" s="242">
        <f>IF(N423="nulová",J423,0)</f>
        <v>0</v>
      </c>
      <c r="BJ423" s="18" t="s">
        <v>83</v>
      </c>
      <c r="BK423" s="242">
        <f>ROUND(I423*H423,2)</f>
        <v>0</v>
      </c>
      <c r="BL423" s="18" t="s">
        <v>277</v>
      </c>
      <c r="BM423" s="241" t="s">
        <v>658</v>
      </c>
    </row>
    <row r="424" s="12" customFormat="1" ht="22.8" customHeight="1">
      <c r="A424" s="12"/>
      <c r="B424" s="213"/>
      <c r="C424" s="214"/>
      <c r="D424" s="215" t="s">
        <v>75</v>
      </c>
      <c r="E424" s="227" t="s">
        <v>659</v>
      </c>
      <c r="F424" s="227" t="s">
        <v>660</v>
      </c>
      <c r="G424" s="214"/>
      <c r="H424" s="214"/>
      <c r="I424" s="217"/>
      <c r="J424" s="228">
        <f>BK424</f>
        <v>0</v>
      </c>
      <c r="K424" s="214"/>
      <c r="L424" s="219"/>
      <c r="M424" s="220"/>
      <c r="N424" s="221"/>
      <c r="O424" s="221"/>
      <c r="P424" s="222">
        <f>SUM(P425:P450)</f>
        <v>0</v>
      </c>
      <c r="Q424" s="221"/>
      <c r="R424" s="222">
        <f>SUM(R425:R450)</f>
        <v>3.2035040000000001</v>
      </c>
      <c r="S424" s="221"/>
      <c r="T424" s="223">
        <f>SUM(T425:T450)</f>
        <v>42.934080000000002</v>
      </c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R424" s="224" t="s">
        <v>85</v>
      </c>
      <c r="AT424" s="225" t="s">
        <v>75</v>
      </c>
      <c r="AU424" s="225" t="s">
        <v>83</v>
      </c>
      <c r="AY424" s="224" t="s">
        <v>203</v>
      </c>
      <c r="BK424" s="226">
        <f>SUM(BK425:BK450)</f>
        <v>0</v>
      </c>
    </row>
    <row r="425" s="2" customFormat="1" ht="16.5" customHeight="1">
      <c r="A425" s="39"/>
      <c r="B425" s="40"/>
      <c r="C425" s="229" t="s">
        <v>661</v>
      </c>
      <c r="D425" s="229" t="s">
        <v>205</v>
      </c>
      <c r="E425" s="230" t="s">
        <v>662</v>
      </c>
      <c r="F425" s="231" t="s">
        <v>663</v>
      </c>
      <c r="G425" s="232" t="s">
        <v>208</v>
      </c>
      <c r="H425" s="233">
        <v>28.93</v>
      </c>
      <c r="I425" s="234"/>
      <c r="J425" s="235">
        <f>ROUND(I425*H425,2)</f>
        <v>0</v>
      </c>
      <c r="K425" s="236"/>
      <c r="L425" s="45"/>
      <c r="M425" s="237" t="s">
        <v>1</v>
      </c>
      <c r="N425" s="238" t="s">
        <v>41</v>
      </c>
      <c r="O425" s="92"/>
      <c r="P425" s="239">
        <f>O425*H425</f>
        <v>0</v>
      </c>
      <c r="Q425" s="239">
        <v>0</v>
      </c>
      <c r="R425" s="239">
        <f>Q425*H425</f>
        <v>0</v>
      </c>
      <c r="S425" s="239">
        <v>0</v>
      </c>
      <c r="T425" s="240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41" t="s">
        <v>277</v>
      </c>
      <c r="AT425" s="241" t="s">
        <v>205</v>
      </c>
      <c r="AU425" s="241" t="s">
        <v>85</v>
      </c>
      <c r="AY425" s="18" t="s">
        <v>203</v>
      </c>
      <c r="BE425" s="242">
        <f>IF(N425="základní",J425,0)</f>
        <v>0</v>
      </c>
      <c r="BF425" s="242">
        <f>IF(N425="snížená",J425,0)</f>
        <v>0</v>
      </c>
      <c r="BG425" s="242">
        <f>IF(N425="zákl. přenesená",J425,0)</f>
        <v>0</v>
      </c>
      <c r="BH425" s="242">
        <f>IF(N425="sníž. přenesená",J425,0)</f>
        <v>0</v>
      </c>
      <c r="BI425" s="242">
        <f>IF(N425="nulová",J425,0)</f>
        <v>0</v>
      </c>
      <c r="BJ425" s="18" t="s">
        <v>83</v>
      </c>
      <c r="BK425" s="242">
        <f>ROUND(I425*H425,2)</f>
        <v>0</v>
      </c>
      <c r="BL425" s="18" t="s">
        <v>277</v>
      </c>
      <c r="BM425" s="241" t="s">
        <v>664</v>
      </c>
    </row>
    <row r="426" s="2" customFormat="1">
      <c r="A426" s="39"/>
      <c r="B426" s="40"/>
      <c r="C426" s="41"/>
      <c r="D426" s="245" t="s">
        <v>474</v>
      </c>
      <c r="E426" s="41"/>
      <c r="F426" s="276" t="s">
        <v>665</v>
      </c>
      <c r="G426" s="41"/>
      <c r="H426" s="41"/>
      <c r="I426" s="277"/>
      <c r="J426" s="41"/>
      <c r="K426" s="41"/>
      <c r="L426" s="45"/>
      <c r="M426" s="278"/>
      <c r="N426" s="279"/>
      <c r="O426" s="92"/>
      <c r="P426" s="92"/>
      <c r="Q426" s="92"/>
      <c r="R426" s="92"/>
      <c r="S426" s="92"/>
      <c r="T426" s="93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T426" s="18" t="s">
        <v>474</v>
      </c>
      <c r="AU426" s="18" t="s">
        <v>85</v>
      </c>
    </row>
    <row r="427" s="13" customFormat="1">
      <c r="A427" s="13"/>
      <c r="B427" s="243"/>
      <c r="C427" s="244"/>
      <c r="D427" s="245" t="s">
        <v>243</v>
      </c>
      <c r="E427" s="246" t="s">
        <v>1</v>
      </c>
      <c r="F427" s="247" t="s">
        <v>666</v>
      </c>
      <c r="G427" s="244"/>
      <c r="H427" s="246" t="s">
        <v>1</v>
      </c>
      <c r="I427" s="248"/>
      <c r="J427" s="244"/>
      <c r="K427" s="244"/>
      <c r="L427" s="249"/>
      <c r="M427" s="250"/>
      <c r="N427" s="251"/>
      <c r="O427" s="251"/>
      <c r="P427" s="251"/>
      <c r="Q427" s="251"/>
      <c r="R427" s="251"/>
      <c r="S427" s="251"/>
      <c r="T427" s="252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53" t="s">
        <v>243</v>
      </c>
      <c r="AU427" s="253" t="s">
        <v>85</v>
      </c>
      <c r="AV427" s="13" t="s">
        <v>83</v>
      </c>
      <c r="AW427" s="13" t="s">
        <v>32</v>
      </c>
      <c r="AX427" s="13" t="s">
        <v>76</v>
      </c>
      <c r="AY427" s="253" t="s">
        <v>203</v>
      </c>
    </row>
    <row r="428" s="14" customFormat="1">
      <c r="A428" s="14"/>
      <c r="B428" s="254"/>
      <c r="C428" s="255"/>
      <c r="D428" s="245" t="s">
        <v>243</v>
      </c>
      <c r="E428" s="256" t="s">
        <v>1</v>
      </c>
      <c r="F428" s="257" t="s">
        <v>667</v>
      </c>
      <c r="G428" s="255"/>
      <c r="H428" s="258">
        <v>18.300000000000001</v>
      </c>
      <c r="I428" s="259"/>
      <c r="J428" s="255"/>
      <c r="K428" s="255"/>
      <c r="L428" s="260"/>
      <c r="M428" s="261"/>
      <c r="N428" s="262"/>
      <c r="O428" s="262"/>
      <c r="P428" s="262"/>
      <c r="Q428" s="262"/>
      <c r="R428" s="262"/>
      <c r="S428" s="262"/>
      <c r="T428" s="263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64" t="s">
        <v>243</v>
      </c>
      <c r="AU428" s="264" t="s">
        <v>85</v>
      </c>
      <c r="AV428" s="14" t="s">
        <v>85</v>
      </c>
      <c r="AW428" s="14" t="s">
        <v>32</v>
      </c>
      <c r="AX428" s="14" t="s">
        <v>76</v>
      </c>
      <c r="AY428" s="264" t="s">
        <v>203</v>
      </c>
    </row>
    <row r="429" s="14" customFormat="1">
      <c r="A429" s="14"/>
      <c r="B429" s="254"/>
      <c r="C429" s="255"/>
      <c r="D429" s="245" t="s">
        <v>243</v>
      </c>
      <c r="E429" s="256" t="s">
        <v>1</v>
      </c>
      <c r="F429" s="257" t="s">
        <v>668</v>
      </c>
      <c r="G429" s="255"/>
      <c r="H429" s="258">
        <v>8</v>
      </c>
      <c r="I429" s="259"/>
      <c r="J429" s="255"/>
      <c r="K429" s="255"/>
      <c r="L429" s="260"/>
      <c r="M429" s="261"/>
      <c r="N429" s="262"/>
      <c r="O429" s="262"/>
      <c r="P429" s="262"/>
      <c r="Q429" s="262"/>
      <c r="R429" s="262"/>
      <c r="S429" s="262"/>
      <c r="T429" s="263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64" t="s">
        <v>243</v>
      </c>
      <c r="AU429" s="264" t="s">
        <v>85</v>
      </c>
      <c r="AV429" s="14" t="s">
        <v>85</v>
      </c>
      <c r="AW429" s="14" t="s">
        <v>32</v>
      </c>
      <c r="AX429" s="14" t="s">
        <v>76</v>
      </c>
      <c r="AY429" s="264" t="s">
        <v>203</v>
      </c>
    </row>
    <row r="430" s="16" customFormat="1">
      <c r="A430" s="16"/>
      <c r="B430" s="292"/>
      <c r="C430" s="293"/>
      <c r="D430" s="245" t="s">
        <v>243</v>
      </c>
      <c r="E430" s="294" t="s">
        <v>1</v>
      </c>
      <c r="F430" s="295" t="s">
        <v>669</v>
      </c>
      <c r="G430" s="293"/>
      <c r="H430" s="296">
        <v>26.300000000000001</v>
      </c>
      <c r="I430" s="297"/>
      <c r="J430" s="293"/>
      <c r="K430" s="293"/>
      <c r="L430" s="298"/>
      <c r="M430" s="299"/>
      <c r="N430" s="300"/>
      <c r="O430" s="300"/>
      <c r="P430" s="300"/>
      <c r="Q430" s="300"/>
      <c r="R430" s="300"/>
      <c r="S430" s="300"/>
      <c r="T430" s="301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T430" s="302" t="s">
        <v>243</v>
      </c>
      <c r="AU430" s="302" t="s">
        <v>85</v>
      </c>
      <c r="AV430" s="16" t="s">
        <v>108</v>
      </c>
      <c r="AW430" s="16" t="s">
        <v>32</v>
      </c>
      <c r="AX430" s="16" t="s">
        <v>76</v>
      </c>
      <c r="AY430" s="302" t="s">
        <v>203</v>
      </c>
    </row>
    <row r="431" s="14" customFormat="1">
      <c r="A431" s="14"/>
      <c r="B431" s="254"/>
      <c r="C431" s="255"/>
      <c r="D431" s="245" t="s">
        <v>243</v>
      </c>
      <c r="E431" s="256" t="s">
        <v>1</v>
      </c>
      <c r="F431" s="257" t="s">
        <v>670</v>
      </c>
      <c r="G431" s="255"/>
      <c r="H431" s="258">
        <v>2.6299999999999999</v>
      </c>
      <c r="I431" s="259"/>
      <c r="J431" s="255"/>
      <c r="K431" s="255"/>
      <c r="L431" s="260"/>
      <c r="M431" s="261"/>
      <c r="N431" s="262"/>
      <c r="O431" s="262"/>
      <c r="P431" s="262"/>
      <c r="Q431" s="262"/>
      <c r="R431" s="262"/>
      <c r="S431" s="262"/>
      <c r="T431" s="263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64" t="s">
        <v>243</v>
      </c>
      <c r="AU431" s="264" t="s">
        <v>85</v>
      </c>
      <c r="AV431" s="14" t="s">
        <v>85</v>
      </c>
      <c r="AW431" s="14" t="s">
        <v>32</v>
      </c>
      <c r="AX431" s="14" t="s">
        <v>76</v>
      </c>
      <c r="AY431" s="264" t="s">
        <v>203</v>
      </c>
    </row>
    <row r="432" s="15" customFormat="1">
      <c r="A432" s="15"/>
      <c r="B432" s="265"/>
      <c r="C432" s="266"/>
      <c r="D432" s="245" t="s">
        <v>243</v>
      </c>
      <c r="E432" s="267" t="s">
        <v>1</v>
      </c>
      <c r="F432" s="268" t="s">
        <v>247</v>
      </c>
      <c r="G432" s="266"/>
      <c r="H432" s="269">
        <v>28.93</v>
      </c>
      <c r="I432" s="270"/>
      <c r="J432" s="266"/>
      <c r="K432" s="266"/>
      <c r="L432" s="271"/>
      <c r="M432" s="272"/>
      <c r="N432" s="273"/>
      <c r="O432" s="273"/>
      <c r="P432" s="273"/>
      <c r="Q432" s="273"/>
      <c r="R432" s="273"/>
      <c r="S432" s="273"/>
      <c r="T432" s="274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75" t="s">
        <v>243</v>
      </c>
      <c r="AU432" s="275" t="s">
        <v>85</v>
      </c>
      <c r="AV432" s="15" t="s">
        <v>209</v>
      </c>
      <c r="AW432" s="15" t="s">
        <v>32</v>
      </c>
      <c r="AX432" s="15" t="s">
        <v>83</v>
      </c>
      <c r="AY432" s="275" t="s">
        <v>203</v>
      </c>
    </row>
    <row r="433" s="2" customFormat="1" ht="24.15" customHeight="1">
      <c r="A433" s="39"/>
      <c r="B433" s="40"/>
      <c r="C433" s="229" t="s">
        <v>671</v>
      </c>
      <c r="D433" s="229" t="s">
        <v>205</v>
      </c>
      <c r="E433" s="230" t="s">
        <v>672</v>
      </c>
      <c r="F433" s="231" t="s">
        <v>673</v>
      </c>
      <c r="G433" s="232" t="s">
        <v>213</v>
      </c>
      <c r="H433" s="233">
        <v>32</v>
      </c>
      <c r="I433" s="234"/>
      <c r="J433" s="235">
        <f>ROUND(I433*H433,2)</f>
        <v>0</v>
      </c>
      <c r="K433" s="236"/>
      <c r="L433" s="45"/>
      <c r="M433" s="237" t="s">
        <v>1</v>
      </c>
      <c r="N433" s="238" t="s">
        <v>41</v>
      </c>
      <c r="O433" s="92"/>
      <c r="P433" s="239">
        <f>O433*H433</f>
        <v>0</v>
      </c>
      <c r="Q433" s="239">
        <v>0</v>
      </c>
      <c r="R433" s="239">
        <f>Q433*H433</f>
        <v>0</v>
      </c>
      <c r="S433" s="239">
        <v>0.035540000000000002</v>
      </c>
      <c r="T433" s="240">
        <f>S433*H433</f>
        <v>1.1372800000000001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241" t="s">
        <v>277</v>
      </c>
      <c r="AT433" s="241" t="s">
        <v>205</v>
      </c>
      <c r="AU433" s="241" t="s">
        <v>85</v>
      </c>
      <c r="AY433" s="18" t="s">
        <v>203</v>
      </c>
      <c r="BE433" s="242">
        <f>IF(N433="základní",J433,0)</f>
        <v>0</v>
      </c>
      <c r="BF433" s="242">
        <f>IF(N433="snížená",J433,0)</f>
        <v>0</v>
      </c>
      <c r="BG433" s="242">
        <f>IF(N433="zákl. přenesená",J433,0)</f>
        <v>0</v>
      </c>
      <c r="BH433" s="242">
        <f>IF(N433="sníž. přenesená",J433,0)</f>
        <v>0</v>
      </c>
      <c r="BI433" s="242">
        <f>IF(N433="nulová",J433,0)</f>
        <v>0</v>
      </c>
      <c r="BJ433" s="18" t="s">
        <v>83</v>
      </c>
      <c r="BK433" s="242">
        <f>ROUND(I433*H433,2)</f>
        <v>0</v>
      </c>
      <c r="BL433" s="18" t="s">
        <v>277</v>
      </c>
      <c r="BM433" s="241" t="s">
        <v>674</v>
      </c>
    </row>
    <row r="434" s="14" customFormat="1">
      <c r="A434" s="14"/>
      <c r="B434" s="254"/>
      <c r="C434" s="255"/>
      <c r="D434" s="245" t="s">
        <v>243</v>
      </c>
      <c r="E434" s="256" t="s">
        <v>1</v>
      </c>
      <c r="F434" s="257" t="s">
        <v>675</v>
      </c>
      <c r="G434" s="255"/>
      <c r="H434" s="258">
        <v>32</v>
      </c>
      <c r="I434" s="259"/>
      <c r="J434" s="255"/>
      <c r="K434" s="255"/>
      <c r="L434" s="260"/>
      <c r="M434" s="261"/>
      <c r="N434" s="262"/>
      <c r="O434" s="262"/>
      <c r="P434" s="262"/>
      <c r="Q434" s="262"/>
      <c r="R434" s="262"/>
      <c r="S434" s="262"/>
      <c r="T434" s="263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64" t="s">
        <v>243</v>
      </c>
      <c r="AU434" s="264" t="s">
        <v>85</v>
      </c>
      <c r="AV434" s="14" t="s">
        <v>85</v>
      </c>
      <c r="AW434" s="14" t="s">
        <v>32</v>
      </c>
      <c r="AX434" s="14" t="s">
        <v>76</v>
      </c>
      <c r="AY434" s="264" t="s">
        <v>203</v>
      </c>
    </row>
    <row r="435" s="15" customFormat="1">
      <c r="A435" s="15"/>
      <c r="B435" s="265"/>
      <c r="C435" s="266"/>
      <c r="D435" s="245" t="s">
        <v>243</v>
      </c>
      <c r="E435" s="267" t="s">
        <v>1</v>
      </c>
      <c r="F435" s="268" t="s">
        <v>247</v>
      </c>
      <c r="G435" s="266"/>
      <c r="H435" s="269">
        <v>32</v>
      </c>
      <c r="I435" s="270"/>
      <c r="J435" s="266"/>
      <c r="K435" s="266"/>
      <c r="L435" s="271"/>
      <c r="M435" s="272"/>
      <c r="N435" s="273"/>
      <c r="O435" s="273"/>
      <c r="P435" s="273"/>
      <c r="Q435" s="273"/>
      <c r="R435" s="273"/>
      <c r="S435" s="273"/>
      <c r="T435" s="274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75" t="s">
        <v>243</v>
      </c>
      <c r="AU435" s="275" t="s">
        <v>85</v>
      </c>
      <c r="AV435" s="15" t="s">
        <v>209</v>
      </c>
      <c r="AW435" s="15" t="s">
        <v>32</v>
      </c>
      <c r="AX435" s="15" t="s">
        <v>83</v>
      </c>
      <c r="AY435" s="275" t="s">
        <v>203</v>
      </c>
    </row>
    <row r="436" s="2" customFormat="1" ht="33" customHeight="1">
      <c r="A436" s="39"/>
      <c r="B436" s="40"/>
      <c r="C436" s="229" t="s">
        <v>676</v>
      </c>
      <c r="D436" s="229" t="s">
        <v>205</v>
      </c>
      <c r="E436" s="230" t="s">
        <v>677</v>
      </c>
      <c r="F436" s="231" t="s">
        <v>678</v>
      </c>
      <c r="G436" s="232" t="s">
        <v>213</v>
      </c>
      <c r="H436" s="233">
        <v>230.80000000000001</v>
      </c>
      <c r="I436" s="234"/>
      <c r="J436" s="235">
        <f>ROUND(I436*H436,2)</f>
        <v>0</v>
      </c>
      <c r="K436" s="236"/>
      <c r="L436" s="45"/>
      <c r="M436" s="237" t="s">
        <v>1</v>
      </c>
      <c r="N436" s="238" t="s">
        <v>41</v>
      </c>
      <c r="O436" s="92"/>
      <c r="P436" s="239">
        <f>O436*H436</f>
        <v>0</v>
      </c>
      <c r="Q436" s="239">
        <v>0.01388</v>
      </c>
      <c r="R436" s="239">
        <f>Q436*H436</f>
        <v>3.2035040000000001</v>
      </c>
      <c r="S436" s="239">
        <v>0</v>
      </c>
      <c r="T436" s="240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41" t="s">
        <v>277</v>
      </c>
      <c r="AT436" s="241" t="s">
        <v>205</v>
      </c>
      <c r="AU436" s="241" t="s">
        <v>85</v>
      </c>
      <c r="AY436" s="18" t="s">
        <v>203</v>
      </c>
      <c r="BE436" s="242">
        <f>IF(N436="základní",J436,0)</f>
        <v>0</v>
      </c>
      <c r="BF436" s="242">
        <f>IF(N436="snížená",J436,0)</f>
        <v>0</v>
      </c>
      <c r="BG436" s="242">
        <f>IF(N436="zákl. přenesená",J436,0)</f>
        <v>0</v>
      </c>
      <c r="BH436" s="242">
        <f>IF(N436="sníž. přenesená",J436,0)</f>
        <v>0</v>
      </c>
      <c r="BI436" s="242">
        <f>IF(N436="nulová",J436,0)</f>
        <v>0</v>
      </c>
      <c r="BJ436" s="18" t="s">
        <v>83</v>
      </c>
      <c r="BK436" s="242">
        <f>ROUND(I436*H436,2)</f>
        <v>0</v>
      </c>
      <c r="BL436" s="18" t="s">
        <v>277</v>
      </c>
      <c r="BM436" s="241" t="s">
        <v>679</v>
      </c>
    </row>
    <row r="437" s="14" customFormat="1">
      <c r="A437" s="14"/>
      <c r="B437" s="254"/>
      <c r="C437" s="255"/>
      <c r="D437" s="245" t="s">
        <v>243</v>
      </c>
      <c r="E437" s="256" t="s">
        <v>1</v>
      </c>
      <c r="F437" s="257" t="s">
        <v>680</v>
      </c>
      <c r="G437" s="255"/>
      <c r="H437" s="258">
        <v>230.80000000000001</v>
      </c>
      <c r="I437" s="259"/>
      <c r="J437" s="255"/>
      <c r="K437" s="255"/>
      <c r="L437" s="260"/>
      <c r="M437" s="261"/>
      <c r="N437" s="262"/>
      <c r="O437" s="262"/>
      <c r="P437" s="262"/>
      <c r="Q437" s="262"/>
      <c r="R437" s="262"/>
      <c r="S437" s="262"/>
      <c r="T437" s="263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64" t="s">
        <v>243</v>
      </c>
      <c r="AU437" s="264" t="s">
        <v>85</v>
      </c>
      <c r="AV437" s="14" t="s">
        <v>85</v>
      </c>
      <c r="AW437" s="14" t="s">
        <v>32</v>
      </c>
      <c r="AX437" s="14" t="s">
        <v>76</v>
      </c>
      <c r="AY437" s="264" t="s">
        <v>203</v>
      </c>
    </row>
    <row r="438" s="15" customFormat="1">
      <c r="A438" s="15"/>
      <c r="B438" s="265"/>
      <c r="C438" s="266"/>
      <c r="D438" s="245" t="s">
        <v>243</v>
      </c>
      <c r="E438" s="267" t="s">
        <v>1</v>
      </c>
      <c r="F438" s="268" t="s">
        <v>247</v>
      </c>
      <c r="G438" s="266"/>
      <c r="H438" s="269">
        <v>230.80000000000001</v>
      </c>
      <c r="I438" s="270"/>
      <c r="J438" s="266"/>
      <c r="K438" s="266"/>
      <c r="L438" s="271"/>
      <c r="M438" s="272"/>
      <c r="N438" s="273"/>
      <c r="O438" s="273"/>
      <c r="P438" s="273"/>
      <c r="Q438" s="273"/>
      <c r="R438" s="273"/>
      <c r="S438" s="273"/>
      <c r="T438" s="274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T438" s="275" t="s">
        <v>243</v>
      </c>
      <c r="AU438" s="275" t="s">
        <v>85</v>
      </c>
      <c r="AV438" s="15" t="s">
        <v>209</v>
      </c>
      <c r="AW438" s="15" t="s">
        <v>32</v>
      </c>
      <c r="AX438" s="15" t="s">
        <v>83</v>
      </c>
      <c r="AY438" s="275" t="s">
        <v>203</v>
      </c>
    </row>
    <row r="439" s="2" customFormat="1" ht="21.75" customHeight="1">
      <c r="A439" s="39"/>
      <c r="B439" s="40"/>
      <c r="C439" s="229" t="s">
        <v>681</v>
      </c>
      <c r="D439" s="229" t="s">
        <v>205</v>
      </c>
      <c r="E439" s="230" t="s">
        <v>682</v>
      </c>
      <c r="F439" s="231" t="s">
        <v>683</v>
      </c>
      <c r="G439" s="232" t="s">
        <v>213</v>
      </c>
      <c r="H439" s="233">
        <v>40</v>
      </c>
      <c r="I439" s="234"/>
      <c r="J439" s="235">
        <f>ROUND(I439*H439,2)</f>
        <v>0</v>
      </c>
      <c r="K439" s="236"/>
      <c r="L439" s="45"/>
      <c r="M439" s="237" t="s">
        <v>1</v>
      </c>
      <c r="N439" s="238" t="s">
        <v>41</v>
      </c>
      <c r="O439" s="92"/>
      <c r="P439" s="239">
        <f>O439*H439</f>
        <v>0</v>
      </c>
      <c r="Q439" s="239">
        <v>0</v>
      </c>
      <c r="R439" s="239">
        <f>Q439*H439</f>
        <v>0</v>
      </c>
      <c r="S439" s="239">
        <v>0.017999999999999999</v>
      </c>
      <c r="T439" s="240">
        <f>S439*H439</f>
        <v>0.71999999999999997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241" t="s">
        <v>277</v>
      </c>
      <c r="AT439" s="241" t="s">
        <v>205</v>
      </c>
      <c r="AU439" s="241" t="s">
        <v>85</v>
      </c>
      <c r="AY439" s="18" t="s">
        <v>203</v>
      </c>
      <c r="BE439" s="242">
        <f>IF(N439="základní",J439,0)</f>
        <v>0</v>
      </c>
      <c r="BF439" s="242">
        <f>IF(N439="snížená",J439,0)</f>
        <v>0</v>
      </c>
      <c r="BG439" s="242">
        <f>IF(N439="zákl. přenesená",J439,0)</f>
        <v>0</v>
      </c>
      <c r="BH439" s="242">
        <f>IF(N439="sníž. přenesená",J439,0)</f>
        <v>0</v>
      </c>
      <c r="BI439" s="242">
        <f>IF(N439="nulová",J439,0)</f>
        <v>0</v>
      </c>
      <c r="BJ439" s="18" t="s">
        <v>83</v>
      </c>
      <c r="BK439" s="242">
        <f>ROUND(I439*H439,2)</f>
        <v>0</v>
      </c>
      <c r="BL439" s="18" t="s">
        <v>277</v>
      </c>
      <c r="BM439" s="241" t="s">
        <v>684</v>
      </c>
    </row>
    <row r="440" s="13" customFormat="1">
      <c r="A440" s="13"/>
      <c r="B440" s="243"/>
      <c r="C440" s="244"/>
      <c r="D440" s="245" t="s">
        <v>243</v>
      </c>
      <c r="E440" s="246" t="s">
        <v>1</v>
      </c>
      <c r="F440" s="247" t="s">
        <v>685</v>
      </c>
      <c r="G440" s="244"/>
      <c r="H440" s="246" t="s">
        <v>1</v>
      </c>
      <c r="I440" s="248"/>
      <c r="J440" s="244"/>
      <c r="K440" s="244"/>
      <c r="L440" s="249"/>
      <c r="M440" s="250"/>
      <c r="N440" s="251"/>
      <c r="O440" s="251"/>
      <c r="P440" s="251"/>
      <c r="Q440" s="251"/>
      <c r="R440" s="251"/>
      <c r="S440" s="251"/>
      <c r="T440" s="252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53" t="s">
        <v>243</v>
      </c>
      <c r="AU440" s="253" t="s">
        <v>85</v>
      </c>
      <c r="AV440" s="13" t="s">
        <v>83</v>
      </c>
      <c r="AW440" s="13" t="s">
        <v>32</v>
      </c>
      <c r="AX440" s="13" t="s">
        <v>76</v>
      </c>
      <c r="AY440" s="253" t="s">
        <v>203</v>
      </c>
    </row>
    <row r="441" s="14" customFormat="1">
      <c r="A441" s="14"/>
      <c r="B441" s="254"/>
      <c r="C441" s="255"/>
      <c r="D441" s="245" t="s">
        <v>243</v>
      </c>
      <c r="E441" s="256" t="s">
        <v>1</v>
      </c>
      <c r="F441" s="257" t="s">
        <v>686</v>
      </c>
      <c r="G441" s="255"/>
      <c r="H441" s="258">
        <v>40</v>
      </c>
      <c r="I441" s="259"/>
      <c r="J441" s="255"/>
      <c r="K441" s="255"/>
      <c r="L441" s="260"/>
      <c r="M441" s="261"/>
      <c r="N441" s="262"/>
      <c r="O441" s="262"/>
      <c r="P441" s="262"/>
      <c r="Q441" s="262"/>
      <c r="R441" s="262"/>
      <c r="S441" s="262"/>
      <c r="T441" s="263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64" t="s">
        <v>243</v>
      </c>
      <c r="AU441" s="264" t="s">
        <v>85</v>
      </c>
      <c r="AV441" s="14" t="s">
        <v>85</v>
      </c>
      <c r="AW441" s="14" t="s">
        <v>32</v>
      </c>
      <c r="AX441" s="14" t="s">
        <v>76</v>
      </c>
      <c r="AY441" s="264" t="s">
        <v>203</v>
      </c>
    </row>
    <row r="442" s="15" customFormat="1">
      <c r="A442" s="15"/>
      <c r="B442" s="265"/>
      <c r="C442" s="266"/>
      <c r="D442" s="245" t="s">
        <v>243</v>
      </c>
      <c r="E442" s="267" t="s">
        <v>1</v>
      </c>
      <c r="F442" s="268" t="s">
        <v>247</v>
      </c>
      <c r="G442" s="266"/>
      <c r="H442" s="269">
        <v>40</v>
      </c>
      <c r="I442" s="270"/>
      <c r="J442" s="266"/>
      <c r="K442" s="266"/>
      <c r="L442" s="271"/>
      <c r="M442" s="272"/>
      <c r="N442" s="273"/>
      <c r="O442" s="273"/>
      <c r="P442" s="273"/>
      <c r="Q442" s="273"/>
      <c r="R442" s="273"/>
      <c r="S442" s="273"/>
      <c r="T442" s="274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75" t="s">
        <v>243</v>
      </c>
      <c r="AU442" s="275" t="s">
        <v>85</v>
      </c>
      <c r="AV442" s="15" t="s">
        <v>209</v>
      </c>
      <c r="AW442" s="15" t="s">
        <v>32</v>
      </c>
      <c r="AX442" s="15" t="s">
        <v>83</v>
      </c>
      <c r="AY442" s="275" t="s">
        <v>203</v>
      </c>
    </row>
    <row r="443" s="2" customFormat="1" ht="33" customHeight="1">
      <c r="A443" s="39"/>
      <c r="B443" s="40"/>
      <c r="C443" s="229" t="s">
        <v>687</v>
      </c>
      <c r="D443" s="229" t="s">
        <v>205</v>
      </c>
      <c r="E443" s="230" t="s">
        <v>688</v>
      </c>
      <c r="F443" s="231" t="s">
        <v>689</v>
      </c>
      <c r="G443" s="232" t="s">
        <v>213</v>
      </c>
      <c r="H443" s="233">
        <v>55</v>
      </c>
      <c r="I443" s="234"/>
      <c r="J443" s="235">
        <f>ROUND(I443*H443,2)</f>
        <v>0</v>
      </c>
      <c r="K443" s="236"/>
      <c r="L443" s="45"/>
      <c r="M443" s="237" t="s">
        <v>1</v>
      </c>
      <c r="N443" s="238" t="s">
        <v>41</v>
      </c>
      <c r="O443" s="92"/>
      <c r="P443" s="239">
        <f>O443*H443</f>
        <v>0</v>
      </c>
      <c r="Q443" s="239">
        <v>0</v>
      </c>
      <c r="R443" s="239">
        <f>Q443*H443</f>
        <v>0</v>
      </c>
      <c r="S443" s="239">
        <v>0.029999999999999999</v>
      </c>
      <c r="T443" s="240">
        <f>S443*H443</f>
        <v>1.6499999999999999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41" t="s">
        <v>277</v>
      </c>
      <c r="AT443" s="241" t="s">
        <v>205</v>
      </c>
      <c r="AU443" s="241" t="s">
        <v>85</v>
      </c>
      <c r="AY443" s="18" t="s">
        <v>203</v>
      </c>
      <c r="BE443" s="242">
        <f>IF(N443="základní",J443,0)</f>
        <v>0</v>
      </c>
      <c r="BF443" s="242">
        <f>IF(N443="snížená",J443,0)</f>
        <v>0</v>
      </c>
      <c r="BG443" s="242">
        <f>IF(N443="zákl. přenesená",J443,0)</f>
        <v>0</v>
      </c>
      <c r="BH443" s="242">
        <f>IF(N443="sníž. přenesená",J443,0)</f>
        <v>0</v>
      </c>
      <c r="BI443" s="242">
        <f>IF(N443="nulová",J443,0)</f>
        <v>0</v>
      </c>
      <c r="BJ443" s="18" t="s">
        <v>83</v>
      </c>
      <c r="BK443" s="242">
        <f>ROUND(I443*H443,2)</f>
        <v>0</v>
      </c>
      <c r="BL443" s="18" t="s">
        <v>277</v>
      </c>
      <c r="BM443" s="241" t="s">
        <v>690</v>
      </c>
    </row>
    <row r="444" s="14" customFormat="1">
      <c r="A444" s="14"/>
      <c r="B444" s="254"/>
      <c r="C444" s="255"/>
      <c r="D444" s="245" t="s">
        <v>243</v>
      </c>
      <c r="E444" s="256" t="s">
        <v>1</v>
      </c>
      <c r="F444" s="257" t="s">
        <v>691</v>
      </c>
      <c r="G444" s="255"/>
      <c r="H444" s="258">
        <v>55</v>
      </c>
      <c r="I444" s="259"/>
      <c r="J444" s="255"/>
      <c r="K444" s="255"/>
      <c r="L444" s="260"/>
      <c r="M444" s="261"/>
      <c r="N444" s="262"/>
      <c r="O444" s="262"/>
      <c r="P444" s="262"/>
      <c r="Q444" s="262"/>
      <c r="R444" s="262"/>
      <c r="S444" s="262"/>
      <c r="T444" s="263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64" t="s">
        <v>243</v>
      </c>
      <c r="AU444" s="264" t="s">
        <v>85</v>
      </c>
      <c r="AV444" s="14" t="s">
        <v>85</v>
      </c>
      <c r="AW444" s="14" t="s">
        <v>32</v>
      </c>
      <c r="AX444" s="14" t="s">
        <v>76</v>
      </c>
      <c r="AY444" s="264" t="s">
        <v>203</v>
      </c>
    </row>
    <row r="445" s="15" customFormat="1">
      <c r="A445" s="15"/>
      <c r="B445" s="265"/>
      <c r="C445" s="266"/>
      <c r="D445" s="245" t="s">
        <v>243</v>
      </c>
      <c r="E445" s="267" t="s">
        <v>1</v>
      </c>
      <c r="F445" s="268" t="s">
        <v>247</v>
      </c>
      <c r="G445" s="266"/>
      <c r="H445" s="269">
        <v>55</v>
      </c>
      <c r="I445" s="270"/>
      <c r="J445" s="266"/>
      <c r="K445" s="266"/>
      <c r="L445" s="271"/>
      <c r="M445" s="272"/>
      <c r="N445" s="273"/>
      <c r="O445" s="273"/>
      <c r="P445" s="273"/>
      <c r="Q445" s="273"/>
      <c r="R445" s="273"/>
      <c r="S445" s="273"/>
      <c r="T445" s="274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75" t="s">
        <v>243</v>
      </c>
      <c r="AU445" s="275" t="s">
        <v>85</v>
      </c>
      <c r="AV445" s="15" t="s">
        <v>209</v>
      </c>
      <c r="AW445" s="15" t="s">
        <v>32</v>
      </c>
      <c r="AX445" s="15" t="s">
        <v>83</v>
      </c>
      <c r="AY445" s="275" t="s">
        <v>203</v>
      </c>
    </row>
    <row r="446" s="2" customFormat="1" ht="24.15" customHeight="1">
      <c r="A446" s="39"/>
      <c r="B446" s="40"/>
      <c r="C446" s="229" t="s">
        <v>692</v>
      </c>
      <c r="D446" s="229" t="s">
        <v>205</v>
      </c>
      <c r="E446" s="230" t="s">
        <v>693</v>
      </c>
      <c r="F446" s="231" t="s">
        <v>694</v>
      </c>
      <c r="G446" s="232" t="s">
        <v>213</v>
      </c>
      <c r="H446" s="233">
        <v>2816.1999999999998</v>
      </c>
      <c r="I446" s="234"/>
      <c r="J446" s="235">
        <f>ROUND(I446*H446,2)</f>
        <v>0</v>
      </c>
      <c r="K446" s="236"/>
      <c r="L446" s="45"/>
      <c r="M446" s="237" t="s">
        <v>1</v>
      </c>
      <c r="N446" s="238" t="s">
        <v>41</v>
      </c>
      <c r="O446" s="92"/>
      <c r="P446" s="239">
        <f>O446*H446</f>
        <v>0</v>
      </c>
      <c r="Q446" s="239">
        <v>0</v>
      </c>
      <c r="R446" s="239">
        <f>Q446*H446</f>
        <v>0</v>
      </c>
      <c r="S446" s="239">
        <v>0.014</v>
      </c>
      <c r="T446" s="240">
        <f>S446*H446</f>
        <v>39.4268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41" t="s">
        <v>277</v>
      </c>
      <c r="AT446" s="241" t="s">
        <v>205</v>
      </c>
      <c r="AU446" s="241" t="s">
        <v>85</v>
      </c>
      <c r="AY446" s="18" t="s">
        <v>203</v>
      </c>
      <c r="BE446" s="242">
        <f>IF(N446="základní",J446,0)</f>
        <v>0</v>
      </c>
      <c r="BF446" s="242">
        <f>IF(N446="snížená",J446,0)</f>
        <v>0</v>
      </c>
      <c r="BG446" s="242">
        <f>IF(N446="zákl. přenesená",J446,0)</f>
        <v>0</v>
      </c>
      <c r="BH446" s="242">
        <f>IF(N446="sníž. přenesená",J446,0)</f>
        <v>0</v>
      </c>
      <c r="BI446" s="242">
        <f>IF(N446="nulová",J446,0)</f>
        <v>0</v>
      </c>
      <c r="BJ446" s="18" t="s">
        <v>83</v>
      </c>
      <c r="BK446" s="242">
        <f>ROUND(I446*H446,2)</f>
        <v>0</v>
      </c>
      <c r="BL446" s="18" t="s">
        <v>277</v>
      </c>
      <c r="BM446" s="241" t="s">
        <v>695</v>
      </c>
    </row>
    <row r="447" s="14" customFormat="1">
      <c r="A447" s="14"/>
      <c r="B447" s="254"/>
      <c r="C447" s="255"/>
      <c r="D447" s="245" t="s">
        <v>243</v>
      </c>
      <c r="E447" s="256" t="s">
        <v>1</v>
      </c>
      <c r="F447" s="257" t="s">
        <v>696</v>
      </c>
      <c r="G447" s="255"/>
      <c r="H447" s="258">
        <v>73.799999999999997</v>
      </c>
      <c r="I447" s="259"/>
      <c r="J447" s="255"/>
      <c r="K447" s="255"/>
      <c r="L447" s="260"/>
      <c r="M447" s="261"/>
      <c r="N447" s="262"/>
      <c r="O447" s="262"/>
      <c r="P447" s="262"/>
      <c r="Q447" s="262"/>
      <c r="R447" s="262"/>
      <c r="S447" s="262"/>
      <c r="T447" s="263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64" t="s">
        <v>243</v>
      </c>
      <c r="AU447" s="264" t="s">
        <v>85</v>
      </c>
      <c r="AV447" s="14" t="s">
        <v>85</v>
      </c>
      <c r="AW447" s="14" t="s">
        <v>32</v>
      </c>
      <c r="AX447" s="14" t="s">
        <v>76</v>
      </c>
      <c r="AY447" s="264" t="s">
        <v>203</v>
      </c>
    </row>
    <row r="448" s="14" customFormat="1">
      <c r="A448" s="14"/>
      <c r="B448" s="254"/>
      <c r="C448" s="255"/>
      <c r="D448" s="245" t="s">
        <v>243</v>
      </c>
      <c r="E448" s="256" t="s">
        <v>1</v>
      </c>
      <c r="F448" s="257" t="s">
        <v>697</v>
      </c>
      <c r="G448" s="255"/>
      <c r="H448" s="258">
        <v>2742.4000000000001</v>
      </c>
      <c r="I448" s="259"/>
      <c r="J448" s="255"/>
      <c r="K448" s="255"/>
      <c r="L448" s="260"/>
      <c r="M448" s="261"/>
      <c r="N448" s="262"/>
      <c r="O448" s="262"/>
      <c r="P448" s="262"/>
      <c r="Q448" s="262"/>
      <c r="R448" s="262"/>
      <c r="S448" s="262"/>
      <c r="T448" s="263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64" t="s">
        <v>243</v>
      </c>
      <c r="AU448" s="264" t="s">
        <v>85</v>
      </c>
      <c r="AV448" s="14" t="s">
        <v>85</v>
      </c>
      <c r="AW448" s="14" t="s">
        <v>32</v>
      </c>
      <c r="AX448" s="14" t="s">
        <v>76</v>
      </c>
      <c r="AY448" s="264" t="s">
        <v>203</v>
      </c>
    </row>
    <row r="449" s="15" customFormat="1">
      <c r="A449" s="15"/>
      <c r="B449" s="265"/>
      <c r="C449" s="266"/>
      <c r="D449" s="245" t="s">
        <v>243</v>
      </c>
      <c r="E449" s="267" t="s">
        <v>1</v>
      </c>
      <c r="F449" s="268" t="s">
        <v>247</v>
      </c>
      <c r="G449" s="266"/>
      <c r="H449" s="269">
        <v>2816.2000000000003</v>
      </c>
      <c r="I449" s="270"/>
      <c r="J449" s="266"/>
      <c r="K449" s="266"/>
      <c r="L449" s="271"/>
      <c r="M449" s="272"/>
      <c r="N449" s="273"/>
      <c r="O449" s="273"/>
      <c r="P449" s="273"/>
      <c r="Q449" s="273"/>
      <c r="R449" s="273"/>
      <c r="S449" s="273"/>
      <c r="T449" s="274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T449" s="275" t="s">
        <v>243</v>
      </c>
      <c r="AU449" s="275" t="s">
        <v>85</v>
      </c>
      <c r="AV449" s="15" t="s">
        <v>209</v>
      </c>
      <c r="AW449" s="15" t="s">
        <v>32</v>
      </c>
      <c r="AX449" s="15" t="s">
        <v>83</v>
      </c>
      <c r="AY449" s="275" t="s">
        <v>203</v>
      </c>
    </row>
    <row r="450" s="2" customFormat="1" ht="24.15" customHeight="1">
      <c r="A450" s="39"/>
      <c r="B450" s="40"/>
      <c r="C450" s="229" t="s">
        <v>698</v>
      </c>
      <c r="D450" s="229" t="s">
        <v>205</v>
      </c>
      <c r="E450" s="230" t="s">
        <v>699</v>
      </c>
      <c r="F450" s="231" t="s">
        <v>700</v>
      </c>
      <c r="G450" s="232" t="s">
        <v>620</v>
      </c>
      <c r="H450" s="280"/>
      <c r="I450" s="234"/>
      <c r="J450" s="235">
        <f>ROUND(I450*H450,2)</f>
        <v>0</v>
      </c>
      <c r="K450" s="236"/>
      <c r="L450" s="45"/>
      <c r="M450" s="237" t="s">
        <v>1</v>
      </c>
      <c r="N450" s="238" t="s">
        <v>41</v>
      </c>
      <c r="O450" s="92"/>
      <c r="P450" s="239">
        <f>O450*H450</f>
        <v>0</v>
      </c>
      <c r="Q450" s="239">
        <v>0</v>
      </c>
      <c r="R450" s="239">
        <f>Q450*H450</f>
        <v>0</v>
      </c>
      <c r="S450" s="239">
        <v>0</v>
      </c>
      <c r="T450" s="240">
        <f>S450*H450</f>
        <v>0</v>
      </c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R450" s="241" t="s">
        <v>277</v>
      </c>
      <c r="AT450" s="241" t="s">
        <v>205</v>
      </c>
      <c r="AU450" s="241" t="s">
        <v>85</v>
      </c>
      <c r="AY450" s="18" t="s">
        <v>203</v>
      </c>
      <c r="BE450" s="242">
        <f>IF(N450="základní",J450,0)</f>
        <v>0</v>
      </c>
      <c r="BF450" s="242">
        <f>IF(N450="snížená",J450,0)</f>
        <v>0</v>
      </c>
      <c r="BG450" s="242">
        <f>IF(N450="zákl. přenesená",J450,0)</f>
        <v>0</v>
      </c>
      <c r="BH450" s="242">
        <f>IF(N450="sníž. přenesená",J450,0)</f>
        <v>0</v>
      </c>
      <c r="BI450" s="242">
        <f>IF(N450="nulová",J450,0)</f>
        <v>0</v>
      </c>
      <c r="BJ450" s="18" t="s">
        <v>83</v>
      </c>
      <c r="BK450" s="242">
        <f>ROUND(I450*H450,2)</f>
        <v>0</v>
      </c>
      <c r="BL450" s="18" t="s">
        <v>277</v>
      </c>
      <c r="BM450" s="241" t="s">
        <v>701</v>
      </c>
    </row>
    <row r="451" s="12" customFormat="1" ht="22.8" customHeight="1">
      <c r="A451" s="12"/>
      <c r="B451" s="213"/>
      <c r="C451" s="214"/>
      <c r="D451" s="215" t="s">
        <v>75</v>
      </c>
      <c r="E451" s="227" t="s">
        <v>702</v>
      </c>
      <c r="F451" s="227" t="s">
        <v>703</v>
      </c>
      <c r="G451" s="214"/>
      <c r="H451" s="214"/>
      <c r="I451" s="217"/>
      <c r="J451" s="228">
        <f>BK451</f>
        <v>0</v>
      </c>
      <c r="K451" s="214"/>
      <c r="L451" s="219"/>
      <c r="M451" s="220"/>
      <c r="N451" s="221"/>
      <c r="O451" s="221"/>
      <c r="P451" s="222">
        <f>SUM(P452:P501)</f>
        <v>0</v>
      </c>
      <c r="Q451" s="221"/>
      <c r="R451" s="222">
        <f>SUM(R452:R501)</f>
        <v>16.887894000000003</v>
      </c>
      <c r="S451" s="221"/>
      <c r="T451" s="223">
        <f>SUM(T452:T501)</f>
        <v>67.311501000000007</v>
      </c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R451" s="224" t="s">
        <v>85</v>
      </c>
      <c r="AT451" s="225" t="s">
        <v>75</v>
      </c>
      <c r="AU451" s="225" t="s">
        <v>83</v>
      </c>
      <c r="AY451" s="224" t="s">
        <v>203</v>
      </c>
      <c r="BK451" s="226">
        <f>SUM(BK452:BK501)</f>
        <v>0</v>
      </c>
    </row>
    <row r="452" s="2" customFormat="1" ht="33" customHeight="1">
      <c r="A452" s="39"/>
      <c r="B452" s="40"/>
      <c r="C452" s="229" t="s">
        <v>291</v>
      </c>
      <c r="D452" s="229" t="s">
        <v>205</v>
      </c>
      <c r="E452" s="230" t="s">
        <v>704</v>
      </c>
      <c r="F452" s="231" t="s">
        <v>705</v>
      </c>
      <c r="G452" s="232" t="s">
        <v>213</v>
      </c>
      <c r="H452" s="233">
        <v>1462.527</v>
      </c>
      <c r="I452" s="234"/>
      <c r="J452" s="235">
        <f>ROUND(I452*H452,2)</f>
        <v>0</v>
      </c>
      <c r="K452" s="236"/>
      <c r="L452" s="45"/>
      <c r="M452" s="237" t="s">
        <v>1</v>
      </c>
      <c r="N452" s="238" t="s">
        <v>41</v>
      </c>
      <c r="O452" s="92"/>
      <c r="P452" s="239">
        <f>O452*H452</f>
        <v>0</v>
      </c>
      <c r="Q452" s="239">
        <v>0</v>
      </c>
      <c r="R452" s="239">
        <f>Q452*H452</f>
        <v>0</v>
      </c>
      <c r="S452" s="239">
        <v>0</v>
      </c>
      <c r="T452" s="240">
        <f>S452*H452</f>
        <v>0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241" t="s">
        <v>277</v>
      </c>
      <c r="AT452" s="241" t="s">
        <v>205</v>
      </c>
      <c r="AU452" s="241" t="s">
        <v>85</v>
      </c>
      <c r="AY452" s="18" t="s">
        <v>203</v>
      </c>
      <c r="BE452" s="242">
        <f>IF(N452="základní",J452,0)</f>
        <v>0</v>
      </c>
      <c r="BF452" s="242">
        <f>IF(N452="snížená",J452,0)</f>
        <v>0</v>
      </c>
      <c r="BG452" s="242">
        <f>IF(N452="zákl. přenesená",J452,0)</f>
        <v>0</v>
      </c>
      <c r="BH452" s="242">
        <f>IF(N452="sníž. přenesená",J452,0)</f>
        <v>0</v>
      </c>
      <c r="BI452" s="242">
        <f>IF(N452="nulová",J452,0)</f>
        <v>0</v>
      </c>
      <c r="BJ452" s="18" t="s">
        <v>83</v>
      </c>
      <c r="BK452" s="242">
        <f>ROUND(I452*H452,2)</f>
        <v>0</v>
      </c>
      <c r="BL452" s="18" t="s">
        <v>277</v>
      </c>
      <c r="BM452" s="241" t="s">
        <v>706</v>
      </c>
    </row>
    <row r="453" s="2" customFormat="1">
      <c r="A453" s="39"/>
      <c r="B453" s="40"/>
      <c r="C453" s="41"/>
      <c r="D453" s="245" t="s">
        <v>474</v>
      </c>
      <c r="E453" s="41"/>
      <c r="F453" s="276" t="s">
        <v>707</v>
      </c>
      <c r="G453" s="41"/>
      <c r="H453" s="41"/>
      <c r="I453" s="277"/>
      <c r="J453" s="41"/>
      <c r="K453" s="41"/>
      <c r="L453" s="45"/>
      <c r="M453" s="278"/>
      <c r="N453" s="279"/>
      <c r="O453" s="92"/>
      <c r="P453" s="92"/>
      <c r="Q453" s="92"/>
      <c r="R453" s="92"/>
      <c r="S453" s="92"/>
      <c r="T453" s="93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T453" s="18" t="s">
        <v>474</v>
      </c>
      <c r="AU453" s="18" t="s">
        <v>85</v>
      </c>
    </row>
    <row r="454" s="2" customFormat="1" ht="21.75" customHeight="1">
      <c r="A454" s="39"/>
      <c r="B454" s="40"/>
      <c r="C454" s="229" t="s">
        <v>708</v>
      </c>
      <c r="D454" s="229" t="s">
        <v>205</v>
      </c>
      <c r="E454" s="230" t="s">
        <v>709</v>
      </c>
      <c r="F454" s="231" t="s">
        <v>710</v>
      </c>
      <c r="G454" s="232" t="s">
        <v>213</v>
      </c>
      <c r="H454" s="233">
        <v>2925.0540000000001</v>
      </c>
      <c r="I454" s="234"/>
      <c r="J454" s="235">
        <f>ROUND(I454*H454,2)</f>
        <v>0</v>
      </c>
      <c r="K454" s="236"/>
      <c r="L454" s="45"/>
      <c r="M454" s="237" t="s">
        <v>1</v>
      </c>
      <c r="N454" s="238" t="s">
        <v>41</v>
      </c>
      <c r="O454" s="92"/>
      <c r="P454" s="239">
        <f>O454*H454</f>
        <v>0</v>
      </c>
      <c r="Q454" s="239">
        <v>0.00020000000000000001</v>
      </c>
      <c r="R454" s="239">
        <f>Q454*H454</f>
        <v>0.58501080000000005</v>
      </c>
      <c r="S454" s="239">
        <v>0</v>
      </c>
      <c r="T454" s="240">
        <f>S454*H454</f>
        <v>0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41" t="s">
        <v>277</v>
      </c>
      <c r="AT454" s="241" t="s">
        <v>205</v>
      </c>
      <c r="AU454" s="241" t="s">
        <v>85</v>
      </c>
      <c r="AY454" s="18" t="s">
        <v>203</v>
      </c>
      <c r="BE454" s="242">
        <f>IF(N454="základní",J454,0)</f>
        <v>0</v>
      </c>
      <c r="BF454" s="242">
        <f>IF(N454="snížená",J454,0)</f>
        <v>0</v>
      </c>
      <c r="BG454" s="242">
        <f>IF(N454="zákl. přenesená",J454,0)</f>
        <v>0</v>
      </c>
      <c r="BH454" s="242">
        <f>IF(N454="sníž. přenesená",J454,0)</f>
        <v>0</v>
      </c>
      <c r="BI454" s="242">
        <f>IF(N454="nulová",J454,0)</f>
        <v>0</v>
      </c>
      <c r="BJ454" s="18" t="s">
        <v>83</v>
      </c>
      <c r="BK454" s="242">
        <f>ROUND(I454*H454,2)</f>
        <v>0</v>
      </c>
      <c r="BL454" s="18" t="s">
        <v>277</v>
      </c>
      <c r="BM454" s="241" t="s">
        <v>711</v>
      </c>
    </row>
    <row r="455" s="14" customFormat="1">
      <c r="A455" s="14"/>
      <c r="B455" s="254"/>
      <c r="C455" s="255"/>
      <c r="D455" s="245" t="s">
        <v>243</v>
      </c>
      <c r="E455" s="255"/>
      <c r="F455" s="257" t="s">
        <v>712</v>
      </c>
      <c r="G455" s="255"/>
      <c r="H455" s="258">
        <v>2925.0540000000001</v>
      </c>
      <c r="I455" s="259"/>
      <c r="J455" s="255"/>
      <c r="K455" s="255"/>
      <c r="L455" s="260"/>
      <c r="M455" s="261"/>
      <c r="N455" s="262"/>
      <c r="O455" s="262"/>
      <c r="P455" s="262"/>
      <c r="Q455" s="262"/>
      <c r="R455" s="262"/>
      <c r="S455" s="262"/>
      <c r="T455" s="263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64" t="s">
        <v>243</v>
      </c>
      <c r="AU455" s="264" t="s">
        <v>85</v>
      </c>
      <c r="AV455" s="14" t="s">
        <v>85</v>
      </c>
      <c r="AW455" s="14" t="s">
        <v>4</v>
      </c>
      <c r="AX455" s="14" t="s">
        <v>83</v>
      </c>
      <c r="AY455" s="264" t="s">
        <v>203</v>
      </c>
    </row>
    <row r="456" s="2" customFormat="1" ht="16.5" customHeight="1">
      <c r="A456" s="39"/>
      <c r="B456" s="40"/>
      <c r="C456" s="229" t="s">
        <v>297</v>
      </c>
      <c r="D456" s="229" t="s">
        <v>205</v>
      </c>
      <c r="E456" s="230" t="s">
        <v>713</v>
      </c>
      <c r="F456" s="231" t="s">
        <v>714</v>
      </c>
      <c r="G456" s="232" t="s">
        <v>213</v>
      </c>
      <c r="H456" s="233">
        <v>1462.527</v>
      </c>
      <c r="I456" s="234"/>
      <c r="J456" s="235">
        <f>ROUND(I456*H456,2)</f>
        <v>0</v>
      </c>
      <c r="K456" s="236"/>
      <c r="L456" s="45"/>
      <c r="M456" s="237" t="s">
        <v>1</v>
      </c>
      <c r="N456" s="238" t="s">
        <v>41</v>
      </c>
      <c r="O456" s="92"/>
      <c r="P456" s="239">
        <f>O456*H456</f>
        <v>0</v>
      </c>
      <c r="Q456" s="239">
        <v>0</v>
      </c>
      <c r="R456" s="239">
        <f>Q456*H456</f>
        <v>0</v>
      </c>
      <c r="S456" s="239">
        <v>0</v>
      </c>
      <c r="T456" s="240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41" t="s">
        <v>277</v>
      </c>
      <c r="AT456" s="241" t="s">
        <v>205</v>
      </c>
      <c r="AU456" s="241" t="s">
        <v>85</v>
      </c>
      <c r="AY456" s="18" t="s">
        <v>203</v>
      </c>
      <c r="BE456" s="242">
        <f>IF(N456="základní",J456,0)</f>
        <v>0</v>
      </c>
      <c r="BF456" s="242">
        <f>IF(N456="snížená",J456,0)</f>
        <v>0</v>
      </c>
      <c r="BG456" s="242">
        <f>IF(N456="zákl. přenesená",J456,0)</f>
        <v>0</v>
      </c>
      <c r="BH456" s="242">
        <f>IF(N456="sníž. přenesená",J456,0)</f>
        <v>0</v>
      </c>
      <c r="BI456" s="242">
        <f>IF(N456="nulová",J456,0)</f>
        <v>0</v>
      </c>
      <c r="BJ456" s="18" t="s">
        <v>83</v>
      </c>
      <c r="BK456" s="242">
        <f>ROUND(I456*H456,2)</f>
        <v>0</v>
      </c>
      <c r="BL456" s="18" t="s">
        <v>277</v>
      </c>
      <c r="BM456" s="241" t="s">
        <v>715</v>
      </c>
    </row>
    <row r="457" s="2" customFormat="1" ht="16.5" customHeight="1">
      <c r="A457" s="39"/>
      <c r="B457" s="40"/>
      <c r="C457" s="281" t="s">
        <v>716</v>
      </c>
      <c r="D457" s="281" t="s">
        <v>643</v>
      </c>
      <c r="E457" s="282" t="s">
        <v>717</v>
      </c>
      <c r="F457" s="283" t="s">
        <v>718</v>
      </c>
      <c r="G457" s="284" t="s">
        <v>213</v>
      </c>
      <c r="H457" s="285">
        <v>1608.78</v>
      </c>
      <c r="I457" s="286"/>
      <c r="J457" s="287">
        <f>ROUND(I457*H457,2)</f>
        <v>0</v>
      </c>
      <c r="K457" s="288"/>
      <c r="L457" s="289"/>
      <c r="M457" s="290" t="s">
        <v>1</v>
      </c>
      <c r="N457" s="291" t="s">
        <v>41</v>
      </c>
      <c r="O457" s="92"/>
      <c r="P457" s="239">
        <f>O457*H457</f>
        <v>0</v>
      </c>
      <c r="Q457" s="239">
        <v>0.00017000000000000001</v>
      </c>
      <c r="R457" s="239">
        <f>Q457*H457</f>
        <v>0.27349260000000003</v>
      </c>
      <c r="S457" s="239">
        <v>0</v>
      </c>
      <c r="T457" s="240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41" t="s">
        <v>214</v>
      </c>
      <c r="AT457" s="241" t="s">
        <v>643</v>
      </c>
      <c r="AU457" s="241" t="s">
        <v>85</v>
      </c>
      <c r="AY457" s="18" t="s">
        <v>203</v>
      </c>
      <c r="BE457" s="242">
        <f>IF(N457="základní",J457,0)</f>
        <v>0</v>
      </c>
      <c r="BF457" s="242">
        <f>IF(N457="snížená",J457,0)</f>
        <v>0</v>
      </c>
      <c r="BG457" s="242">
        <f>IF(N457="zákl. přenesená",J457,0)</f>
        <v>0</v>
      </c>
      <c r="BH457" s="242">
        <f>IF(N457="sníž. přenesená",J457,0)</f>
        <v>0</v>
      </c>
      <c r="BI457" s="242">
        <f>IF(N457="nulová",J457,0)</f>
        <v>0</v>
      </c>
      <c r="BJ457" s="18" t="s">
        <v>83</v>
      </c>
      <c r="BK457" s="242">
        <f>ROUND(I457*H457,2)</f>
        <v>0</v>
      </c>
      <c r="BL457" s="18" t="s">
        <v>277</v>
      </c>
      <c r="BM457" s="241" t="s">
        <v>719</v>
      </c>
    </row>
    <row r="458" s="14" customFormat="1">
      <c r="A458" s="14"/>
      <c r="B458" s="254"/>
      <c r="C458" s="255"/>
      <c r="D458" s="245" t="s">
        <v>243</v>
      </c>
      <c r="E458" s="255"/>
      <c r="F458" s="257" t="s">
        <v>720</v>
      </c>
      <c r="G458" s="255"/>
      <c r="H458" s="258">
        <v>1608.78</v>
      </c>
      <c r="I458" s="259"/>
      <c r="J458" s="255"/>
      <c r="K458" s="255"/>
      <c r="L458" s="260"/>
      <c r="M458" s="261"/>
      <c r="N458" s="262"/>
      <c r="O458" s="262"/>
      <c r="P458" s="262"/>
      <c r="Q458" s="262"/>
      <c r="R458" s="262"/>
      <c r="S458" s="262"/>
      <c r="T458" s="263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64" t="s">
        <v>243</v>
      </c>
      <c r="AU458" s="264" t="s">
        <v>85</v>
      </c>
      <c r="AV458" s="14" t="s">
        <v>85</v>
      </c>
      <c r="AW458" s="14" t="s">
        <v>4</v>
      </c>
      <c r="AX458" s="14" t="s">
        <v>83</v>
      </c>
      <c r="AY458" s="264" t="s">
        <v>203</v>
      </c>
    </row>
    <row r="459" s="2" customFormat="1" ht="24.15" customHeight="1">
      <c r="A459" s="39"/>
      <c r="B459" s="40"/>
      <c r="C459" s="229" t="s">
        <v>302</v>
      </c>
      <c r="D459" s="229" t="s">
        <v>205</v>
      </c>
      <c r="E459" s="230" t="s">
        <v>721</v>
      </c>
      <c r="F459" s="231" t="s">
        <v>722</v>
      </c>
      <c r="G459" s="232" t="s">
        <v>213</v>
      </c>
      <c r="H459" s="233">
        <v>2925.0540000000001</v>
      </c>
      <c r="I459" s="234"/>
      <c r="J459" s="235">
        <f>ROUND(I459*H459,2)</f>
        <v>0</v>
      </c>
      <c r="K459" s="236"/>
      <c r="L459" s="45"/>
      <c r="M459" s="237" t="s">
        <v>1</v>
      </c>
      <c r="N459" s="238" t="s">
        <v>41</v>
      </c>
      <c r="O459" s="92"/>
      <c r="P459" s="239">
        <f>O459*H459</f>
        <v>0</v>
      </c>
      <c r="Q459" s="239">
        <v>0.0014</v>
      </c>
      <c r="R459" s="239">
        <f>Q459*H459</f>
        <v>4.0950756000000004</v>
      </c>
      <c r="S459" s="239">
        <v>0</v>
      </c>
      <c r="T459" s="240">
        <f>S459*H459</f>
        <v>0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41" t="s">
        <v>277</v>
      </c>
      <c r="AT459" s="241" t="s">
        <v>205</v>
      </c>
      <c r="AU459" s="241" t="s">
        <v>85</v>
      </c>
      <c r="AY459" s="18" t="s">
        <v>203</v>
      </c>
      <c r="BE459" s="242">
        <f>IF(N459="základní",J459,0)</f>
        <v>0</v>
      </c>
      <c r="BF459" s="242">
        <f>IF(N459="snížená",J459,0)</f>
        <v>0</v>
      </c>
      <c r="BG459" s="242">
        <f>IF(N459="zákl. přenesená",J459,0)</f>
        <v>0</v>
      </c>
      <c r="BH459" s="242">
        <f>IF(N459="sníž. přenesená",J459,0)</f>
        <v>0</v>
      </c>
      <c r="BI459" s="242">
        <f>IF(N459="nulová",J459,0)</f>
        <v>0</v>
      </c>
      <c r="BJ459" s="18" t="s">
        <v>83</v>
      </c>
      <c r="BK459" s="242">
        <f>ROUND(I459*H459,2)</f>
        <v>0</v>
      </c>
      <c r="BL459" s="18" t="s">
        <v>277</v>
      </c>
      <c r="BM459" s="241" t="s">
        <v>723</v>
      </c>
    </row>
    <row r="460" s="2" customFormat="1" ht="24.15" customHeight="1">
      <c r="A460" s="39"/>
      <c r="B460" s="40"/>
      <c r="C460" s="229" t="s">
        <v>724</v>
      </c>
      <c r="D460" s="229" t="s">
        <v>205</v>
      </c>
      <c r="E460" s="230" t="s">
        <v>725</v>
      </c>
      <c r="F460" s="231" t="s">
        <v>726</v>
      </c>
      <c r="G460" s="232" t="s">
        <v>213</v>
      </c>
      <c r="H460" s="233">
        <v>1176.4500000000001</v>
      </c>
      <c r="I460" s="234"/>
      <c r="J460" s="235">
        <f>ROUND(I460*H460,2)</f>
        <v>0</v>
      </c>
      <c r="K460" s="236"/>
      <c r="L460" s="45"/>
      <c r="M460" s="237" t="s">
        <v>1</v>
      </c>
      <c r="N460" s="238" t="s">
        <v>41</v>
      </c>
      <c r="O460" s="92"/>
      <c r="P460" s="239">
        <f>O460*H460</f>
        <v>0</v>
      </c>
      <c r="Q460" s="239">
        <v>0</v>
      </c>
      <c r="R460" s="239">
        <f>Q460*H460</f>
        <v>0</v>
      </c>
      <c r="S460" s="239">
        <v>0.05638</v>
      </c>
      <c r="T460" s="240">
        <f>S460*H460</f>
        <v>66.328251000000009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41" t="s">
        <v>277</v>
      </c>
      <c r="AT460" s="241" t="s">
        <v>205</v>
      </c>
      <c r="AU460" s="241" t="s">
        <v>85</v>
      </c>
      <c r="AY460" s="18" t="s">
        <v>203</v>
      </c>
      <c r="BE460" s="242">
        <f>IF(N460="základní",J460,0)</f>
        <v>0</v>
      </c>
      <c r="BF460" s="242">
        <f>IF(N460="snížená",J460,0)</f>
        <v>0</v>
      </c>
      <c r="BG460" s="242">
        <f>IF(N460="zákl. přenesená",J460,0)</f>
        <v>0</v>
      </c>
      <c r="BH460" s="242">
        <f>IF(N460="sníž. přenesená",J460,0)</f>
        <v>0</v>
      </c>
      <c r="BI460" s="242">
        <f>IF(N460="nulová",J460,0)</f>
        <v>0</v>
      </c>
      <c r="BJ460" s="18" t="s">
        <v>83</v>
      </c>
      <c r="BK460" s="242">
        <f>ROUND(I460*H460,2)</f>
        <v>0</v>
      </c>
      <c r="BL460" s="18" t="s">
        <v>277</v>
      </c>
      <c r="BM460" s="241" t="s">
        <v>727</v>
      </c>
    </row>
    <row r="461" s="2" customFormat="1" ht="24.15" customHeight="1">
      <c r="A461" s="39"/>
      <c r="B461" s="40"/>
      <c r="C461" s="229" t="s">
        <v>305</v>
      </c>
      <c r="D461" s="229" t="s">
        <v>205</v>
      </c>
      <c r="E461" s="230" t="s">
        <v>728</v>
      </c>
      <c r="F461" s="231" t="s">
        <v>729</v>
      </c>
      <c r="G461" s="232" t="s">
        <v>213</v>
      </c>
      <c r="H461" s="233">
        <v>66.200000000000003</v>
      </c>
      <c r="I461" s="234"/>
      <c r="J461" s="235">
        <f>ROUND(I461*H461,2)</f>
        <v>0</v>
      </c>
      <c r="K461" s="236"/>
      <c r="L461" s="45"/>
      <c r="M461" s="237" t="s">
        <v>1</v>
      </c>
      <c r="N461" s="238" t="s">
        <v>41</v>
      </c>
      <c r="O461" s="92"/>
      <c r="P461" s="239">
        <f>O461*H461</f>
        <v>0</v>
      </c>
      <c r="Q461" s="239">
        <v>0.01379</v>
      </c>
      <c r="R461" s="239">
        <f>Q461*H461</f>
        <v>0.9128980000000001</v>
      </c>
      <c r="S461" s="239">
        <v>0</v>
      </c>
      <c r="T461" s="240">
        <f>S461*H461</f>
        <v>0</v>
      </c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R461" s="241" t="s">
        <v>277</v>
      </c>
      <c r="AT461" s="241" t="s">
        <v>205</v>
      </c>
      <c r="AU461" s="241" t="s">
        <v>85</v>
      </c>
      <c r="AY461" s="18" t="s">
        <v>203</v>
      </c>
      <c r="BE461" s="242">
        <f>IF(N461="základní",J461,0)</f>
        <v>0</v>
      </c>
      <c r="BF461" s="242">
        <f>IF(N461="snížená",J461,0)</f>
        <v>0</v>
      </c>
      <c r="BG461" s="242">
        <f>IF(N461="zákl. přenesená",J461,0)</f>
        <v>0</v>
      </c>
      <c r="BH461" s="242">
        <f>IF(N461="sníž. přenesená",J461,0)</f>
        <v>0</v>
      </c>
      <c r="BI461" s="242">
        <f>IF(N461="nulová",J461,0)</f>
        <v>0</v>
      </c>
      <c r="BJ461" s="18" t="s">
        <v>83</v>
      </c>
      <c r="BK461" s="242">
        <f>ROUND(I461*H461,2)</f>
        <v>0</v>
      </c>
      <c r="BL461" s="18" t="s">
        <v>277</v>
      </c>
      <c r="BM461" s="241" t="s">
        <v>730</v>
      </c>
    </row>
    <row r="462" s="2" customFormat="1">
      <c r="A462" s="39"/>
      <c r="B462" s="40"/>
      <c r="C462" s="41"/>
      <c r="D462" s="245" t="s">
        <v>474</v>
      </c>
      <c r="E462" s="41"/>
      <c r="F462" s="276" t="s">
        <v>731</v>
      </c>
      <c r="G462" s="41"/>
      <c r="H462" s="41"/>
      <c r="I462" s="277"/>
      <c r="J462" s="41"/>
      <c r="K462" s="41"/>
      <c r="L462" s="45"/>
      <c r="M462" s="278"/>
      <c r="N462" s="279"/>
      <c r="O462" s="92"/>
      <c r="P462" s="92"/>
      <c r="Q462" s="92"/>
      <c r="R462" s="92"/>
      <c r="S462" s="92"/>
      <c r="T462" s="93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T462" s="18" t="s">
        <v>474</v>
      </c>
      <c r="AU462" s="18" t="s">
        <v>85</v>
      </c>
    </row>
    <row r="463" s="2" customFormat="1" ht="24.15" customHeight="1">
      <c r="A463" s="39"/>
      <c r="B463" s="40"/>
      <c r="C463" s="229" t="s">
        <v>732</v>
      </c>
      <c r="D463" s="229" t="s">
        <v>205</v>
      </c>
      <c r="E463" s="230" t="s">
        <v>733</v>
      </c>
      <c r="F463" s="231" t="s">
        <v>734</v>
      </c>
      <c r="G463" s="232" t="s">
        <v>213</v>
      </c>
      <c r="H463" s="233">
        <v>46.200000000000003</v>
      </c>
      <c r="I463" s="234"/>
      <c r="J463" s="235">
        <f>ROUND(I463*H463,2)</f>
        <v>0</v>
      </c>
      <c r="K463" s="236"/>
      <c r="L463" s="45"/>
      <c r="M463" s="237" t="s">
        <v>1</v>
      </c>
      <c r="N463" s="238" t="s">
        <v>41</v>
      </c>
      <c r="O463" s="92"/>
      <c r="P463" s="239">
        <f>O463*H463</f>
        <v>0</v>
      </c>
      <c r="Q463" s="239">
        <v>0.0118</v>
      </c>
      <c r="R463" s="239">
        <f>Q463*H463</f>
        <v>0.54515999999999998</v>
      </c>
      <c r="S463" s="239">
        <v>0</v>
      </c>
      <c r="T463" s="240">
        <f>S463*H463</f>
        <v>0</v>
      </c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R463" s="241" t="s">
        <v>277</v>
      </c>
      <c r="AT463" s="241" t="s">
        <v>205</v>
      </c>
      <c r="AU463" s="241" t="s">
        <v>85</v>
      </c>
      <c r="AY463" s="18" t="s">
        <v>203</v>
      </c>
      <c r="BE463" s="242">
        <f>IF(N463="základní",J463,0)</f>
        <v>0</v>
      </c>
      <c r="BF463" s="242">
        <f>IF(N463="snížená",J463,0)</f>
        <v>0</v>
      </c>
      <c r="BG463" s="242">
        <f>IF(N463="zákl. přenesená",J463,0)</f>
        <v>0</v>
      </c>
      <c r="BH463" s="242">
        <f>IF(N463="sníž. přenesená",J463,0)</f>
        <v>0</v>
      </c>
      <c r="BI463" s="242">
        <f>IF(N463="nulová",J463,0)</f>
        <v>0</v>
      </c>
      <c r="BJ463" s="18" t="s">
        <v>83</v>
      </c>
      <c r="BK463" s="242">
        <f>ROUND(I463*H463,2)</f>
        <v>0</v>
      </c>
      <c r="BL463" s="18" t="s">
        <v>277</v>
      </c>
      <c r="BM463" s="241" t="s">
        <v>735</v>
      </c>
    </row>
    <row r="464" s="2" customFormat="1">
      <c r="A464" s="39"/>
      <c r="B464" s="40"/>
      <c r="C464" s="41"/>
      <c r="D464" s="245" t="s">
        <v>474</v>
      </c>
      <c r="E464" s="41"/>
      <c r="F464" s="276" t="s">
        <v>731</v>
      </c>
      <c r="G464" s="41"/>
      <c r="H464" s="41"/>
      <c r="I464" s="277"/>
      <c r="J464" s="41"/>
      <c r="K464" s="41"/>
      <c r="L464" s="45"/>
      <c r="M464" s="278"/>
      <c r="N464" s="279"/>
      <c r="O464" s="92"/>
      <c r="P464" s="92"/>
      <c r="Q464" s="92"/>
      <c r="R464" s="92"/>
      <c r="S464" s="92"/>
      <c r="T464" s="93"/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T464" s="18" t="s">
        <v>474</v>
      </c>
      <c r="AU464" s="18" t="s">
        <v>85</v>
      </c>
    </row>
    <row r="465" s="2" customFormat="1" ht="16.5" customHeight="1">
      <c r="A465" s="39"/>
      <c r="B465" s="40"/>
      <c r="C465" s="229" t="s">
        <v>309</v>
      </c>
      <c r="D465" s="229" t="s">
        <v>205</v>
      </c>
      <c r="E465" s="230" t="s">
        <v>736</v>
      </c>
      <c r="F465" s="231" t="s">
        <v>737</v>
      </c>
      <c r="G465" s="232" t="s">
        <v>213</v>
      </c>
      <c r="H465" s="233">
        <v>1055</v>
      </c>
      <c r="I465" s="234"/>
      <c r="J465" s="235">
        <f>ROUND(I465*H465,2)</f>
        <v>0</v>
      </c>
      <c r="K465" s="236"/>
      <c r="L465" s="45"/>
      <c r="M465" s="237" t="s">
        <v>1</v>
      </c>
      <c r="N465" s="238" t="s">
        <v>41</v>
      </c>
      <c r="O465" s="92"/>
      <c r="P465" s="239">
        <f>O465*H465</f>
        <v>0</v>
      </c>
      <c r="Q465" s="239">
        <v>0.00010000000000000001</v>
      </c>
      <c r="R465" s="239">
        <f>Q465*H465</f>
        <v>0.10550000000000001</v>
      </c>
      <c r="S465" s="239">
        <v>0</v>
      </c>
      <c r="T465" s="240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41" t="s">
        <v>277</v>
      </c>
      <c r="AT465" s="241" t="s">
        <v>205</v>
      </c>
      <c r="AU465" s="241" t="s">
        <v>85</v>
      </c>
      <c r="AY465" s="18" t="s">
        <v>203</v>
      </c>
      <c r="BE465" s="242">
        <f>IF(N465="základní",J465,0)</f>
        <v>0</v>
      </c>
      <c r="BF465" s="242">
        <f>IF(N465="snížená",J465,0)</f>
        <v>0</v>
      </c>
      <c r="BG465" s="242">
        <f>IF(N465="zákl. přenesená",J465,0)</f>
        <v>0</v>
      </c>
      <c r="BH465" s="242">
        <f>IF(N465="sníž. přenesená",J465,0)</f>
        <v>0</v>
      </c>
      <c r="BI465" s="242">
        <f>IF(N465="nulová",J465,0)</f>
        <v>0</v>
      </c>
      <c r="BJ465" s="18" t="s">
        <v>83</v>
      </c>
      <c r="BK465" s="242">
        <f>ROUND(I465*H465,2)</f>
        <v>0</v>
      </c>
      <c r="BL465" s="18" t="s">
        <v>277</v>
      </c>
      <c r="BM465" s="241" t="s">
        <v>738</v>
      </c>
    </row>
    <row r="466" s="14" customFormat="1">
      <c r="A466" s="14"/>
      <c r="B466" s="254"/>
      <c r="C466" s="255"/>
      <c r="D466" s="245" t="s">
        <v>243</v>
      </c>
      <c r="E466" s="256" t="s">
        <v>1</v>
      </c>
      <c r="F466" s="257" t="s">
        <v>739</v>
      </c>
      <c r="G466" s="255"/>
      <c r="H466" s="258">
        <v>1055</v>
      </c>
      <c r="I466" s="259"/>
      <c r="J466" s="255"/>
      <c r="K466" s="255"/>
      <c r="L466" s="260"/>
      <c r="M466" s="261"/>
      <c r="N466" s="262"/>
      <c r="O466" s="262"/>
      <c r="P466" s="262"/>
      <c r="Q466" s="262"/>
      <c r="R466" s="262"/>
      <c r="S466" s="262"/>
      <c r="T466" s="263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64" t="s">
        <v>243</v>
      </c>
      <c r="AU466" s="264" t="s">
        <v>85</v>
      </c>
      <c r="AV466" s="14" t="s">
        <v>85</v>
      </c>
      <c r="AW466" s="14" t="s">
        <v>32</v>
      </c>
      <c r="AX466" s="14" t="s">
        <v>76</v>
      </c>
      <c r="AY466" s="264" t="s">
        <v>203</v>
      </c>
    </row>
    <row r="467" s="15" customFormat="1">
      <c r="A467" s="15"/>
      <c r="B467" s="265"/>
      <c r="C467" s="266"/>
      <c r="D467" s="245" t="s">
        <v>243</v>
      </c>
      <c r="E467" s="267" t="s">
        <v>1</v>
      </c>
      <c r="F467" s="268" t="s">
        <v>247</v>
      </c>
      <c r="G467" s="266"/>
      <c r="H467" s="269">
        <v>1055</v>
      </c>
      <c r="I467" s="270"/>
      <c r="J467" s="266"/>
      <c r="K467" s="266"/>
      <c r="L467" s="271"/>
      <c r="M467" s="272"/>
      <c r="N467" s="273"/>
      <c r="O467" s="273"/>
      <c r="P467" s="273"/>
      <c r="Q467" s="273"/>
      <c r="R467" s="273"/>
      <c r="S467" s="273"/>
      <c r="T467" s="274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T467" s="275" t="s">
        <v>243</v>
      </c>
      <c r="AU467" s="275" t="s">
        <v>85</v>
      </c>
      <c r="AV467" s="15" t="s">
        <v>209</v>
      </c>
      <c r="AW467" s="15" t="s">
        <v>32</v>
      </c>
      <c r="AX467" s="15" t="s">
        <v>83</v>
      </c>
      <c r="AY467" s="275" t="s">
        <v>203</v>
      </c>
    </row>
    <row r="468" s="2" customFormat="1" ht="21.75" customHeight="1">
      <c r="A468" s="39"/>
      <c r="B468" s="40"/>
      <c r="C468" s="229" t="s">
        <v>740</v>
      </c>
      <c r="D468" s="229" t="s">
        <v>205</v>
      </c>
      <c r="E468" s="230" t="s">
        <v>741</v>
      </c>
      <c r="F468" s="231" t="s">
        <v>742</v>
      </c>
      <c r="G468" s="232" t="s">
        <v>213</v>
      </c>
      <c r="H468" s="233">
        <v>1055</v>
      </c>
      <c r="I468" s="234"/>
      <c r="J468" s="235">
        <f>ROUND(I468*H468,2)</f>
        <v>0</v>
      </c>
      <c r="K468" s="236"/>
      <c r="L468" s="45"/>
      <c r="M468" s="237" t="s">
        <v>1</v>
      </c>
      <c r="N468" s="238" t="s">
        <v>41</v>
      </c>
      <c r="O468" s="92"/>
      <c r="P468" s="239">
        <f>O468*H468</f>
        <v>0</v>
      </c>
      <c r="Q468" s="239">
        <v>0.00069999999999999999</v>
      </c>
      <c r="R468" s="239">
        <f>Q468*H468</f>
        <v>0.73850000000000005</v>
      </c>
      <c r="S468" s="239">
        <v>0</v>
      </c>
      <c r="T468" s="240">
        <f>S468*H468</f>
        <v>0</v>
      </c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R468" s="241" t="s">
        <v>277</v>
      </c>
      <c r="AT468" s="241" t="s">
        <v>205</v>
      </c>
      <c r="AU468" s="241" t="s">
        <v>85</v>
      </c>
      <c r="AY468" s="18" t="s">
        <v>203</v>
      </c>
      <c r="BE468" s="242">
        <f>IF(N468="základní",J468,0)</f>
        <v>0</v>
      </c>
      <c r="BF468" s="242">
        <f>IF(N468="snížená",J468,0)</f>
        <v>0</v>
      </c>
      <c r="BG468" s="242">
        <f>IF(N468="zákl. přenesená",J468,0)</f>
        <v>0</v>
      </c>
      <c r="BH468" s="242">
        <f>IF(N468="sníž. přenesená",J468,0)</f>
        <v>0</v>
      </c>
      <c r="BI468" s="242">
        <f>IF(N468="nulová",J468,0)</f>
        <v>0</v>
      </c>
      <c r="BJ468" s="18" t="s">
        <v>83</v>
      </c>
      <c r="BK468" s="242">
        <f>ROUND(I468*H468,2)</f>
        <v>0</v>
      </c>
      <c r="BL468" s="18" t="s">
        <v>277</v>
      </c>
      <c r="BM468" s="241" t="s">
        <v>743</v>
      </c>
    </row>
    <row r="469" s="2" customFormat="1" ht="24.15" customHeight="1">
      <c r="A469" s="39"/>
      <c r="B469" s="40"/>
      <c r="C469" s="229" t="s">
        <v>315</v>
      </c>
      <c r="D469" s="229" t="s">
        <v>205</v>
      </c>
      <c r="E469" s="230" t="s">
        <v>744</v>
      </c>
      <c r="F469" s="231" t="s">
        <v>745</v>
      </c>
      <c r="G469" s="232" t="s">
        <v>213</v>
      </c>
      <c r="H469" s="233">
        <v>57</v>
      </c>
      <c r="I469" s="234"/>
      <c r="J469" s="235">
        <f>ROUND(I469*H469,2)</f>
        <v>0</v>
      </c>
      <c r="K469" s="236"/>
      <c r="L469" s="45"/>
      <c r="M469" s="237" t="s">
        <v>1</v>
      </c>
      <c r="N469" s="238" t="s">
        <v>41</v>
      </c>
      <c r="O469" s="92"/>
      <c r="P469" s="239">
        <f>O469*H469</f>
        <v>0</v>
      </c>
      <c r="Q469" s="239">
        <v>0</v>
      </c>
      <c r="R469" s="239">
        <f>Q469*H469</f>
        <v>0</v>
      </c>
      <c r="S469" s="239">
        <v>0.017250000000000001</v>
      </c>
      <c r="T469" s="240">
        <f>S469*H469</f>
        <v>0.98325000000000007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41" t="s">
        <v>277</v>
      </c>
      <c r="AT469" s="241" t="s">
        <v>205</v>
      </c>
      <c r="AU469" s="241" t="s">
        <v>85</v>
      </c>
      <c r="AY469" s="18" t="s">
        <v>203</v>
      </c>
      <c r="BE469" s="242">
        <f>IF(N469="základní",J469,0)</f>
        <v>0</v>
      </c>
      <c r="BF469" s="242">
        <f>IF(N469="snížená",J469,0)</f>
        <v>0</v>
      </c>
      <c r="BG469" s="242">
        <f>IF(N469="zákl. přenesená",J469,0)</f>
        <v>0</v>
      </c>
      <c r="BH469" s="242">
        <f>IF(N469="sníž. přenesená",J469,0)</f>
        <v>0</v>
      </c>
      <c r="BI469" s="242">
        <f>IF(N469="nulová",J469,0)</f>
        <v>0</v>
      </c>
      <c r="BJ469" s="18" t="s">
        <v>83</v>
      </c>
      <c r="BK469" s="242">
        <f>ROUND(I469*H469,2)</f>
        <v>0</v>
      </c>
      <c r="BL469" s="18" t="s">
        <v>277</v>
      </c>
      <c r="BM469" s="241" t="s">
        <v>746</v>
      </c>
    </row>
    <row r="470" s="14" customFormat="1">
      <c r="A470" s="14"/>
      <c r="B470" s="254"/>
      <c r="C470" s="255"/>
      <c r="D470" s="245" t="s">
        <v>243</v>
      </c>
      <c r="E470" s="256" t="s">
        <v>1</v>
      </c>
      <c r="F470" s="257" t="s">
        <v>747</v>
      </c>
      <c r="G470" s="255"/>
      <c r="H470" s="258">
        <v>57</v>
      </c>
      <c r="I470" s="259"/>
      <c r="J470" s="255"/>
      <c r="K470" s="255"/>
      <c r="L470" s="260"/>
      <c r="M470" s="261"/>
      <c r="N470" s="262"/>
      <c r="O470" s="262"/>
      <c r="P470" s="262"/>
      <c r="Q470" s="262"/>
      <c r="R470" s="262"/>
      <c r="S470" s="262"/>
      <c r="T470" s="263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64" t="s">
        <v>243</v>
      </c>
      <c r="AU470" s="264" t="s">
        <v>85</v>
      </c>
      <c r="AV470" s="14" t="s">
        <v>85</v>
      </c>
      <c r="AW470" s="14" t="s">
        <v>32</v>
      </c>
      <c r="AX470" s="14" t="s">
        <v>76</v>
      </c>
      <c r="AY470" s="264" t="s">
        <v>203</v>
      </c>
    </row>
    <row r="471" s="15" customFormat="1">
      <c r="A471" s="15"/>
      <c r="B471" s="265"/>
      <c r="C471" s="266"/>
      <c r="D471" s="245" t="s">
        <v>243</v>
      </c>
      <c r="E471" s="267" t="s">
        <v>1</v>
      </c>
      <c r="F471" s="268" t="s">
        <v>247</v>
      </c>
      <c r="G471" s="266"/>
      <c r="H471" s="269">
        <v>57</v>
      </c>
      <c r="I471" s="270"/>
      <c r="J471" s="266"/>
      <c r="K471" s="266"/>
      <c r="L471" s="271"/>
      <c r="M471" s="272"/>
      <c r="N471" s="273"/>
      <c r="O471" s="273"/>
      <c r="P471" s="273"/>
      <c r="Q471" s="273"/>
      <c r="R471" s="273"/>
      <c r="S471" s="273"/>
      <c r="T471" s="274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T471" s="275" t="s">
        <v>243</v>
      </c>
      <c r="AU471" s="275" t="s">
        <v>85</v>
      </c>
      <c r="AV471" s="15" t="s">
        <v>209</v>
      </c>
      <c r="AW471" s="15" t="s">
        <v>32</v>
      </c>
      <c r="AX471" s="15" t="s">
        <v>83</v>
      </c>
      <c r="AY471" s="275" t="s">
        <v>203</v>
      </c>
    </row>
    <row r="472" s="2" customFormat="1" ht="24.15" customHeight="1">
      <c r="A472" s="39"/>
      <c r="B472" s="40"/>
      <c r="C472" s="229" t="s">
        <v>748</v>
      </c>
      <c r="D472" s="229" t="s">
        <v>205</v>
      </c>
      <c r="E472" s="230" t="s">
        <v>749</v>
      </c>
      <c r="F472" s="231" t="s">
        <v>750</v>
      </c>
      <c r="G472" s="232" t="s">
        <v>213</v>
      </c>
      <c r="H472" s="233">
        <v>1028.5</v>
      </c>
      <c r="I472" s="234"/>
      <c r="J472" s="235">
        <f>ROUND(I472*H472,2)</f>
        <v>0</v>
      </c>
      <c r="K472" s="236"/>
      <c r="L472" s="45"/>
      <c r="M472" s="237" t="s">
        <v>1</v>
      </c>
      <c r="N472" s="238" t="s">
        <v>41</v>
      </c>
      <c r="O472" s="92"/>
      <c r="P472" s="239">
        <f>O472*H472</f>
        <v>0</v>
      </c>
      <c r="Q472" s="239">
        <v>0.00125</v>
      </c>
      <c r="R472" s="239">
        <f>Q472*H472</f>
        <v>1.285625</v>
      </c>
      <c r="S472" s="239">
        <v>0</v>
      </c>
      <c r="T472" s="240">
        <f>S472*H472</f>
        <v>0</v>
      </c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R472" s="241" t="s">
        <v>277</v>
      </c>
      <c r="AT472" s="241" t="s">
        <v>205</v>
      </c>
      <c r="AU472" s="241" t="s">
        <v>85</v>
      </c>
      <c r="AY472" s="18" t="s">
        <v>203</v>
      </c>
      <c r="BE472" s="242">
        <f>IF(N472="základní",J472,0)</f>
        <v>0</v>
      </c>
      <c r="BF472" s="242">
        <f>IF(N472="snížená",J472,0)</f>
        <v>0</v>
      </c>
      <c r="BG472" s="242">
        <f>IF(N472="zákl. přenesená",J472,0)</f>
        <v>0</v>
      </c>
      <c r="BH472" s="242">
        <f>IF(N472="sníž. přenesená",J472,0)</f>
        <v>0</v>
      </c>
      <c r="BI472" s="242">
        <f>IF(N472="nulová",J472,0)</f>
        <v>0</v>
      </c>
      <c r="BJ472" s="18" t="s">
        <v>83</v>
      </c>
      <c r="BK472" s="242">
        <f>ROUND(I472*H472,2)</f>
        <v>0</v>
      </c>
      <c r="BL472" s="18" t="s">
        <v>277</v>
      </c>
      <c r="BM472" s="241" t="s">
        <v>751</v>
      </c>
    </row>
    <row r="473" s="2" customFormat="1" ht="16.5" customHeight="1">
      <c r="A473" s="39"/>
      <c r="B473" s="40"/>
      <c r="C473" s="281" t="s">
        <v>319</v>
      </c>
      <c r="D473" s="281" t="s">
        <v>643</v>
      </c>
      <c r="E473" s="282" t="s">
        <v>752</v>
      </c>
      <c r="F473" s="283" t="s">
        <v>753</v>
      </c>
      <c r="G473" s="284" t="s">
        <v>213</v>
      </c>
      <c r="H473" s="285">
        <v>1131.3499999999999</v>
      </c>
      <c r="I473" s="286"/>
      <c r="J473" s="287">
        <f>ROUND(I473*H473,2)</f>
        <v>0</v>
      </c>
      <c r="K473" s="288"/>
      <c r="L473" s="289"/>
      <c r="M473" s="290" t="s">
        <v>1</v>
      </c>
      <c r="N473" s="291" t="s">
        <v>41</v>
      </c>
      <c r="O473" s="92"/>
      <c r="P473" s="239">
        <f>O473*H473</f>
        <v>0</v>
      </c>
      <c r="Q473" s="239">
        <v>0</v>
      </c>
      <c r="R473" s="239">
        <f>Q473*H473</f>
        <v>0</v>
      </c>
      <c r="S473" s="239">
        <v>0</v>
      </c>
      <c r="T473" s="240">
        <f>S473*H473</f>
        <v>0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41" t="s">
        <v>214</v>
      </c>
      <c r="AT473" s="241" t="s">
        <v>643</v>
      </c>
      <c r="AU473" s="241" t="s">
        <v>85</v>
      </c>
      <c r="AY473" s="18" t="s">
        <v>203</v>
      </c>
      <c r="BE473" s="242">
        <f>IF(N473="základní",J473,0)</f>
        <v>0</v>
      </c>
      <c r="BF473" s="242">
        <f>IF(N473="snížená",J473,0)</f>
        <v>0</v>
      </c>
      <c r="BG473" s="242">
        <f>IF(N473="zákl. přenesená",J473,0)</f>
        <v>0</v>
      </c>
      <c r="BH473" s="242">
        <f>IF(N473="sníž. přenesená",J473,0)</f>
        <v>0</v>
      </c>
      <c r="BI473" s="242">
        <f>IF(N473="nulová",J473,0)</f>
        <v>0</v>
      </c>
      <c r="BJ473" s="18" t="s">
        <v>83</v>
      </c>
      <c r="BK473" s="242">
        <f>ROUND(I473*H473,2)</f>
        <v>0</v>
      </c>
      <c r="BL473" s="18" t="s">
        <v>277</v>
      </c>
      <c r="BM473" s="241" t="s">
        <v>754</v>
      </c>
    </row>
    <row r="474" s="14" customFormat="1">
      <c r="A474" s="14"/>
      <c r="B474" s="254"/>
      <c r="C474" s="255"/>
      <c r="D474" s="245" t="s">
        <v>243</v>
      </c>
      <c r="E474" s="255"/>
      <c r="F474" s="257" t="s">
        <v>755</v>
      </c>
      <c r="G474" s="255"/>
      <c r="H474" s="258">
        <v>1131.3499999999999</v>
      </c>
      <c r="I474" s="259"/>
      <c r="J474" s="255"/>
      <c r="K474" s="255"/>
      <c r="L474" s="260"/>
      <c r="M474" s="261"/>
      <c r="N474" s="262"/>
      <c r="O474" s="262"/>
      <c r="P474" s="262"/>
      <c r="Q474" s="262"/>
      <c r="R474" s="262"/>
      <c r="S474" s="262"/>
      <c r="T474" s="263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64" t="s">
        <v>243</v>
      </c>
      <c r="AU474" s="264" t="s">
        <v>85</v>
      </c>
      <c r="AV474" s="14" t="s">
        <v>85</v>
      </c>
      <c r="AW474" s="14" t="s">
        <v>4</v>
      </c>
      <c r="AX474" s="14" t="s">
        <v>83</v>
      </c>
      <c r="AY474" s="264" t="s">
        <v>203</v>
      </c>
    </row>
    <row r="475" s="2" customFormat="1" ht="24.15" customHeight="1">
      <c r="A475" s="39"/>
      <c r="B475" s="40"/>
      <c r="C475" s="229" t="s">
        <v>756</v>
      </c>
      <c r="D475" s="229" t="s">
        <v>205</v>
      </c>
      <c r="E475" s="230" t="s">
        <v>757</v>
      </c>
      <c r="F475" s="231" t="s">
        <v>758</v>
      </c>
      <c r="G475" s="232" t="s">
        <v>213</v>
      </c>
      <c r="H475" s="233">
        <v>263.80000000000001</v>
      </c>
      <c r="I475" s="234"/>
      <c r="J475" s="235">
        <f>ROUND(I475*H475,2)</f>
        <v>0</v>
      </c>
      <c r="K475" s="236"/>
      <c r="L475" s="45"/>
      <c r="M475" s="237" t="s">
        <v>1</v>
      </c>
      <c r="N475" s="238" t="s">
        <v>41</v>
      </c>
      <c r="O475" s="92"/>
      <c r="P475" s="239">
        <f>O475*H475</f>
        <v>0</v>
      </c>
      <c r="Q475" s="239">
        <v>0.031640000000000001</v>
      </c>
      <c r="R475" s="239">
        <f>Q475*H475</f>
        <v>8.3466320000000014</v>
      </c>
      <c r="S475" s="239">
        <v>0</v>
      </c>
      <c r="T475" s="240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41" t="s">
        <v>277</v>
      </c>
      <c r="AT475" s="241" t="s">
        <v>205</v>
      </c>
      <c r="AU475" s="241" t="s">
        <v>85</v>
      </c>
      <c r="AY475" s="18" t="s">
        <v>203</v>
      </c>
      <c r="BE475" s="242">
        <f>IF(N475="základní",J475,0)</f>
        <v>0</v>
      </c>
      <c r="BF475" s="242">
        <f>IF(N475="snížená",J475,0)</f>
        <v>0</v>
      </c>
      <c r="BG475" s="242">
        <f>IF(N475="zákl. přenesená",J475,0)</f>
        <v>0</v>
      </c>
      <c r="BH475" s="242">
        <f>IF(N475="sníž. přenesená",J475,0)</f>
        <v>0</v>
      </c>
      <c r="BI475" s="242">
        <f>IF(N475="nulová",J475,0)</f>
        <v>0</v>
      </c>
      <c r="BJ475" s="18" t="s">
        <v>83</v>
      </c>
      <c r="BK475" s="242">
        <f>ROUND(I475*H475,2)</f>
        <v>0</v>
      </c>
      <c r="BL475" s="18" t="s">
        <v>277</v>
      </c>
      <c r="BM475" s="241" t="s">
        <v>759</v>
      </c>
    </row>
    <row r="476" s="2" customFormat="1">
      <c r="A476" s="39"/>
      <c r="B476" s="40"/>
      <c r="C476" s="41"/>
      <c r="D476" s="245" t="s">
        <v>474</v>
      </c>
      <c r="E476" s="41"/>
      <c r="F476" s="276" t="s">
        <v>731</v>
      </c>
      <c r="G476" s="41"/>
      <c r="H476" s="41"/>
      <c r="I476" s="277"/>
      <c r="J476" s="41"/>
      <c r="K476" s="41"/>
      <c r="L476" s="45"/>
      <c r="M476" s="278"/>
      <c r="N476" s="279"/>
      <c r="O476" s="92"/>
      <c r="P476" s="92"/>
      <c r="Q476" s="92"/>
      <c r="R476" s="92"/>
      <c r="S476" s="92"/>
      <c r="T476" s="93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T476" s="18" t="s">
        <v>474</v>
      </c>
      <c r="AU476" s="18" t="s">
        <v>85</v>
      </c>
    </row>
    <row r="477" s="2" customFormat="1" ht="24.15" customHeight="1">
      <c r="A477" s="39"/>
      <c r="B477" s="40"/>
      <c r="C477" s="229" t="s">
        <v>327</v>
      </c>
      <c r="D477" s="229" t="s">
        <v>205</v>
      </c>
      <c r="E477" s="230" t="s">
        <v>760</v>
      </c>
      <c r="F477" s="231" t="s">
        <v>761</v>
      </c>
      <c r="G477" s="232" t="s">
        <v>213</v>
      </c>
      <c r="H477" s="233">
        <v>325</v>
      </c>
      <c r="I477" s="234"/>
      <c r="J477" s="235">
        <f>ROUND(I477*H477,2)</f>
        <v>0</v>
      </c>
      <c r="K477" s="236"/>
      <c r="L477" s="45"/>
      <c r="M477" s="237" t="s">
        <v>1</v>
      </c>
      <c r="N477" s="238" t="s">
        <v>41</v>
      </c>
      <c r="O477" s="92"/>
      <c r="P477" s="239">
        <f>O477*H477</f>
        <v>0</v>
      </c>
      <c r="Q477" s="239">
        <v>0</v>
      </c>
      <c r="R477" s="239">
        <f>Q477*H477</f>
        <v>0</v>
      </c>
      <c r="S477" s="239">
        <v>0</v>
      </c>
      <c r="T477" s="240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41" t="s">
        <v>277</v>
      </c>
      <c r="AT477" s="241" t="s">
        <v>205</v>
      </c>
      <c r="AU477" s="241" t="s">
        <v>85</v>
      </c>
      <c r="AY477" s="18" t="s">
        <v>203</v>
      </c>
      <c r="BE477" s="242">
        <f>IF(N477="základní",J477,0)</f>
        <v>0</v>
      </c>
      <c r="BF477" s="242">
        <f>IF(N477="snížená",J477,0)</f>
        <v>0</v>
      </c>
      <c r="BG477" s="242">
        <f>IF(N477="zákl. přenesená",J477,0)</f>
        <v>0</v>
      </c>
      <c r="BH477" s="242">
        <f>IF(N477="sníž. přenesená",J477,0)</f>
        <v>0</v>
      </c>
      <c r="BI477" s="242">
        <f>IF(N477="nulová",J477,0)</f>
        <v>0</v>
      </c>
      <c r="BJ477" s="18" t="s">
        <v>83</v>
      </c>
      <c r="BK477" s="242">
        <f>ROUND(I477*H477,2)</f>
        <v>0</v>
      </c>
      <c r="BL477" s="18" t="s">
        <v>277</v>
      </c>
      <c r="BM477" s="241" t="s">
        <v>762</v>
      </c>
    </row>
    <row r="478" s="2" customFormat="1" ht="55.5" customHeight="1">
      <c r="A478" s="39"/>
      <c r="B478" s="40"/>
      <c r="C478" s="229" t="s">
        <v>763</v>
      </c>
      <c r="D478" s="229" t="s">
        <v>205</v>
      </c>
      <c r="E478" s="230" t="s">
        <v>764</v>
      </c>
      <c r="F478" s="231" t="s">
        <v>765</v>
      </c>
      <c r="G478" s="232" t="s">
        <v>213</v>
      </c>
      <c r="H478" s="233">
        <v>2288.3000000000002</v>
      </c>
      <c r="I478" s="234"/>
      <c r="J478" s="235">
        <f>ROUND(I478*H478,2)</f>
        <v>0</v>
      </c>
      <c r="K478" s="236"/>
      <c r="L478" s="45"/>
      <c r="M478" s="237" t="s">
        <v>1</v>
      </c>
      <c r="N478" s="238" t="s">
        <v>41</v>
      </c>
      <c r="O478" s="92"/>
      <c r="P478" s="239">
        <f>O478*H478</f>
        <v>0</v>
      </c>
      <c r="Q478" s="239">
        <v>0</v>
      </c>
      <c r="R478" s="239">
        <f>Q478*H478</f>
        <v>0</v>
      </c>
      <c r="S478" s="239">
        <v>0</v>
      </c>
      <c r="T478" s="240">
        <f>S478*H478</f>
        <v>0</v>
      </c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R478" s="241" t="s">
        <v>277</v>
      </c>
      <c r="AT478" s="241" t="s">
        <v>205</v>
      </c>
      <c r="AU478" s="241" t="s">
        <v>85</v>
      </c>
      <c r="AY478" s="18" t="s">
        <v>203</v>
      </c>
      <c r="BE478" s="242">
        <f>IF(N478="základní",J478,0)</f>
        <v>0</v>
      </c>
      <c r="BF478" s="242">
        <f>IF(N478="snížená",J478,0)</f>
        <v>0</v>
      </c>
      <c r="BG478" s="242">
        <f>IF(N478="zákl. přenesená",J478,0)</f>
        <v>0</v>
      </c>
      <c r="BH478" s="242">
        <f>IF(N478="sníž. přenesená",J478,0)</f>
        <v>0</v>
      </c>
      <c r="BI478" s="242">
        <f>IF(N478="nulová",J478,0)</f>
        <v>0</v>
      </c>
      <c r="BJ478" s="18" t="s">
        <v>83</v>
      </c>
      <c r="BK478" s="242">
        <f>ROUND(I478*H478,2)</f>
        <v>0</v>
      </c>
      <c r="BL478" s="18" t="s">
        <v>277</v>
      </c>
      <c r="BM478" s="241" t="s">
        <v>766</v>
      </c>
    </row>
    <row r="479" s="2" customFormat="1">
      <c r="A479" s="39"/>
      <c r="B479" s="40"/>
      <c r="C479" s="41"/>
      <c r="D479" s="245" t="s">
        <v>474</v>
      </c>
      <c r="E479" s="41"/>
      <c r="F479" s="276" t="s">
        <v>767</v>
      </c>
      <c r="G479" s="41"/>
      <c r="H479" s="41"/>
      <c r="I479" s="277"/>
      <c r="J479" s="41"/>
      <c r="K479" s="41"/>
      <c r="L479" s="45"/>
      <c r="M479" s="278"/>
      <c r="N479" s="279"/>
      <c r="O479" s="92"/>
      <c r="P479" s="92"/>
      <c r="Q479" s="92"/>
      <c r="R479" s="92"/>
      <c r="S479" s="92"/>
      <c r="T479" s="93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T479" s="18" t="s">
        <v>474</v>
      </c>
      <c r="AU479" s="18" t="s">
        <v>85</v>
      </c>
    </row>
    <row r="480" s="14" customFormat="1">
      <c r="A480" s="14"/>
      <c r="B480" s="254"/>
      <c r="C480" s="255"/>
      <c r="D480" s="245" t="s">
        <v>243</v>
      </c>
      <c r="E480" s="256" t="s">
        <v>1</v>
      </c>
      <c r="F480" s="257" t="s">
        <v>396</v>
      </c>
      <c r="G480" s="255"/>
      <c r="H480" s="258">
        <v>106.2</v>
      </c>
      <c r="I480" s="259"/>
      <c r="J480" s="255"/>
      <c r="K480" s="255"/>
      <c r="L480" s="260"/>
      <c r="M480" s="261"/>
      <c r="N480" s="262"/>
      <c r="O480" s="262"/>
      <c r="P480" s="262"/>
      <c r="Q480" s="262"/>
      <c r="R480" s="262"/>
      <c r="S480" s="262"/>
      <c r="T480" s="263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64" t="s">
        <v>243</v>
      </c>
      <c r="AU480" s="264" t="s">
        <v>85</v>
      </c>
      <c r="AV480" s="14" t="s">
        <v>85</v>
      </c>
      <c r="AW480" s="14" t="s">
        <v>32</v>
      </c>
      <c r="AX480" s="14" t="s">
        <v>76</v>
      </c>
      <c r="AY480" s="264" t="s">
        <v>203</v>
      </c>
    </row>
    <row r="481" s="14" customFormat="1">
      <c r="A481" s="14"/>
      <c r="B481" s="254"/>
      <c r="C481" s="255"/>
      <c r="D481" s="245" t="s">
        <v>243</v>
      </c>
      <c r="E481" s="256" t="s">
        <v>1</v>
      </c>
      <c r="F481" s="257" t="s">
        <v>768</v>
      </c>
      <c r="G481" s="255"/>
      <c r="H481" s="258">
        <v>119.40000000000001</v>
      </c>
      <c r="I481" s="259"/>
      <c r="J481" s="255"/>
      <c r="K481" s="255"/>
      <c r="L481" s="260"/>
      <c r="M481" s="261"/>
      <c r="N481" s="262"/>
      <c r="O481" s="262"/>
      <c r="P481" s="262"/>
      <c r="Q481" s="262"/>
      <c r="R481" s="262"/>
      <c r="S481" s="262"/>
      <c r="T481" s="263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64" t="s">
        <v>243</v>
      </c>
      <c r="AU481" s="264" t="s">
        <v>85</v>
      </c>
      <c r="AV481" s="14" t="s">
        <v>85</v>
      </c>
      <c r="AW481" s="14" t="s">
        <v>32</v>
      </c>
      <c r="AX481" s="14" t="s">
        <v>76</v>
      </c>
      <c r="AY481" s="264" t="s">
        <v>203</v>
      </c>
    </row>
    <row r="482" s="14" customFormat="1">
      <c r="A482" s="14"/>
      <c r="B482" s="254"/>
      <c r="C482" s="255"/>
      <c r="D482" s="245" t="s">
        <v>243</v>
      </c>
      <c r="E482" s="256" t="s">
        <v>1</v>
      </c>
      <c r="F482" s="257" t="s">
        <v>400</v>
      </c>
      <c r="G482" s="255"/>
      <c r="H482" s="258">
        <v>1071.5999999999999</v>
      </c>
      <c r="I482" s="259"/>
      <c r="J482" s="255"/>
      <c r="K482" s="255"/>
      <c r="L482" s="260"/>
      <c r="M482" s="261"/>
      <c r="N482" s="262"/>
      <c r="O482" s="262"/>
      <c r="P482" s="262"/>
      <c r="Q482" s="262"/>
      <c r="R482" s="262"/>
      <c r="S482" s="262"/>
      <c r="T482" s="263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64" t="s">
        <v>243</v>
      </c>
      <c r="AU482" s="264" t="s">
        <v>85</v>
      </c>
      <c r="AV482" s="14" t="s">
        <v>85</v>
      </c>
      <c r="AW482" s="14" t="s">
        <v>32</v>
      </c>
      <c r="AX482" s="14" t="s">
        <v>76</v>
      </c>
      <c r="AY482" s="264" t="s">
        <v>203</v>
      </c>
    </row>
    <row r="483" s="14" customFormat="1">
      <c r="A483" s="14"/>
      <c r="B483" s="254"/>
      <c r="C483" s="255"/>
      <c r="D483" s="245" t="s">
        <v>243</v>
      </c>
      <c r="E483" s="256" t="s">
        <v>1</v>
      </c>
      <c r="F483" s="257" t="s">
        <v>401</v>
      </c>
      <c r="G483" s="255"/>
      <c r="H483" s="258">
        <v>325.80000000000001</v>
      </c>
      <c r="I483" s="259"/>
      <c r="J483" s="255"/>
      <c r="K483" s="255"/>
      <c r="L483" s="260"/>
      <c r="M483" s="261"/>
      <c r="N483" s="262"/>
      <c r="O483" s="262"/>
      <c r="P483" s="262"/>
      <c r="Q483" s="262"/>
      <c r="R483" s="262"/>
      <c r="S483" s="262"/>
      <c r="T483" s="263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64" t="s">
        <v>243</v>
      </c>
      <c r="AU483" s="264" t="s">
        <v>85</v>
      </c>
      <c r="AV483" s="14" t="s">
        <v>85</v>
      </c>
      <c r="AW483" s="14" t="s">
        <v>32</v>
      </c>
      <c r="AX483" s="14" t="s">
        <v>76</v>
      </c>
      <c r="AY483" s="264" t="s">
        <v>203</v>
      </c>
    </row>
    <row r="484" s="14" customFormat="1">
      <c r="A484" s="14"/>
      <c r="B484" s="254"/>
      <c r="C484" s="255"/>
      <c r="D484" s="245" t="s">
        <v>243</v>
      </c>
      <c r="E484" s="256" t="s">
        <v>1</v>
      </c>
      <c r="F484" s="257" t="s">
        <v>411</v>
      </c>
      <c r="G484" s="255"/>
      <c r="H484" s="258">
        <v>22.899999999999999</v>
      </c>
      <c r="I484" s="259"/>
      <c r="J484" s="255"/>
      <c r="K484" s="255"/>
      <c r="L484" s="260"/>
      <c r="M484" s="261"/>
      <c r="N484" s="262"/>
      <c r="O484" s="262"/>
      <c r="P484" s="262"/>
      <c r="Q484" s="262"/>
      <c r="R484" s="262"/>
      <c r="S484" s="262"/>
      <c r="T484" s="263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64" t="s">
        <v>243</v>
      </c>
      <c r="AU484" s="264" t="s">
        <v>85</v>
      </c>
      <c r="AV484" s="14" t="s">
        <v>85</v>
      </c>
      <c r="AW484" s="14" t="s">
        <v>32</v>
      </c>
      <c r="AX484" s="14" t="s">
        <v>76</v>
      </c>
      <c r="AY484" s="264" t="s">
        <v>203</v>
      </c>
    </row>
    <row r="485" s="14" customFormat="1">
      <c r="A485" s="14"/>
      <c r="B485" s="254"/>
      <c r="C485" s="255"/>
      <c r="D485" s="245" t="s">
        <v>243</v>
      </c>
      <c r="E485" s="256" t="s">
        <v>1</v>
      </c>
      <c r="F485" s="257" t="s">
        <v>402</v>
      </c>
      <c r="G485" s="255"/>
      <c r="H485" s="258">
        <v>216.19999999999999</v>
      </c>
      <c r="I485" s="259"/>
      <c r="J485" s="255"/>
      <c r="K485" s="255"/>
      <c r="L485" s="260"/>
      <c r="M485" s="261"/>
      <c r="N485" s="262"/>
      <c r="O485" s="262"/>
      <c r="P485" s="262"/>
      <c r="Q485" s="262"/>
      <c r="R485" s="262"/>
      <c r="S485" s="262"/>
      <c r="T485" s="263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64" t="s">
        <v>243</v>
      </c>
      <c r="AU485" s="264" t="s">
        <v>85</v>
      </c>
      <c r="AV485" s="14" t="s">
        <v>85</v>
      </c>
      <c r="AW485" s="14" t="s">
        <v>32</v>
      </c>
      <c r="AX485" s="14" t="s">
        <v>76</v>
      </c>
      <c r="AY485" s="264" t="s">
        <v>203</v>
      </c>
    </row>
    <row r="486" s="14" customFormat="1">
      <c r="A486" s="14"/>
      <c r="B486" s="254"/>
      <c r="C486" s="255"/>
      <c r="D486" s="245" t="s">
        <v>243</v>
      </c>
      <c r="E486" s="256" t="s">
        <v>1</v>
      </c>
      <c r="F486" s="257" t="s">
        <v>769</v>
      </c>
      <c r="G486" s="255"/>
      <c r="H486" s="258">
        <v>252.90000000000001</v>
      </c>
      <c r="I486" s="259"/>
      <c r="J486" s="255"/>
      <c r="K486" s="255"/>
      <c r="L486" s="260"/>
      <c r="M486" s="261"/>
      <c r="N486" s="262"/>
      <c r="O486" s="262"/>
      <c r="P486" s="262"/>
      <c r="Q486" s="262"/>
      <c r="R486" s="262"/>
      <c r="S486" s="262"/>
      <c r="T486" s="263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64" t="s">
        <v>243</v>
      </c>
      <c r="AU486" s="264" t="s">
        <v>85</v>
      </c>
      <c r="AV486" s="14" t="s">
        <v>85</v>
      </c>
      <c r="AW486" s="14" t="s">
        <v>32</v>
      </c>
      <c r="AX486" s="14" t="s">
        <v>76</v>
      </c>
      <c r="AY486" s="264" t="s">
        <v>203</v>
      </c>
    </row>
    <row r="487" s="14" customFormat="1">
      <c r="A487" s="14"/>
      <c r="B487" s="254"/>
      <c r="C487" s="255"/>
      <c r="D487" s="245" t="s">
        <v>243</v>
      </c>
      <c r="E487" s="256" t="s">
        <v>1</v>
      </c>
      <c r="F487" s="257" t="s">
        <v>770</v>
      </c>
      <c r="G487" s="255"/>
      <c r="H487" s="258">
        <v>173.30000000000001</v>
      </c>
      <c r="I487" s="259"/>
      <c r="J487" s="255"/>
      <c r="K487" s="255"/>
      <c r="L487" s="260"/>
      <c r="M487" s="261"/>
      <c r="N487" s="262"/>
      <c r="O487" s="262"/>
      <c r="P487" s="262"/>
      <c r="Q487" s="262"/>
      <c r="R487" s="262"/>
      <c r="S487" s="262"/>
      <c r="T487" s="263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64" t="s">
        <v>243</v>
      </c>
      <c r="AU487" s="264" t="s">
        <v>85</v>
      </c>
      <c r="AV487" s="14" t="s">
        <v>85</v>
      </c>
      <c r="AW487" s="14" t="s">
        <v>32</v>
      </c>
      <c r="AX487" s="14" t="s">
        <v>76</v>
      </c>
      <c r="AY487" s="264" t="s">
        <v>203</v>
      </c>
    </row>
    <row r="488" s="15" customFormat="1">
      <c r="A488" s="15"/>
      <c r="B488" s="265"/>
      <c r="C488" s="266"/>
      <c r="D488" s="245" t="s">
        <v>243</v>
      </c>
      <c r="E488" s="267" t="s">
        <v>1</v>
      </c>
      <c r="F488" s="268" t="s">
        <v>247</v>
      </c>
      <c r="G488" s="266"/>
      <c r="H488" s="269">
        <v>2288.3000000000002</v>
      </c>
      <c r="I488" s="270"/>
      <c r="J488" s="266"/>
      <c r="K488" s="266"/>
      <c r="L488" s="271"/>
      <c r="M488" s="272"/>
      <c r="N488" s="273"/>
      <c r="O488" s="273"/>
      <c r="P488" s="273"/>
      <c r="Q488" s="273"/>
      <c r="R488" s="273"/>
      <c r="S488" s="273"/>
      <c r="T488" s="274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75" t="s">
        <v>243</v>
      </c>
      <c r="AU488" s="275" t="s">
        <v>85</v>
      </c>
      <c r="AV488" s="15" t="s">
        <v>209</v>
      </c>
      <c r="AW488" s="15" t="s">
        <v>32</v>
      </c>
      <c r="AX488" s="15" t="s">
        <v>83</v>
      </c>
      <c r="AY488" s="275" t="s">
        <v>203</v>
      </c>
    </row>
    <row r="489" s="2" customFormat="1" ht="24.15" customHeight="1">
      <c r="A489" s="39"/>
      <c r="B489" s="40"/>
      <c r="C489" s="229" t="s">
        <v>771</v>
      </c>
      <c r="D489" s="229" t="s">
        <v>205</v>
      </c>
      <c r="E489" s="230" t="s">
        <v>772</v>
      </c>
      <c r="F489" s="231" t="s">
        <v>773</v>
      </c>
      <c r="G489" s="232" t="s">
        <v>213</v>
      </c>
      <c r="H489" s="233">
        <v>352.89999999999998</v>
      </c>
      <c r="I489" s="234"/>
      <c r="J489" s="235">
        <f>ROUND(I489*H489,2)</f>
        <v>0</v>
      </c>
      <c r="K489" s="236"/>
      <c r="L489" s="45"/>
      <c r="M489" s="237" t="s">
        <v>1</v>
      </c>
      <c r="N489" s="238" t="s">
        <v>41</v>
      </c>
      <c r="O489" s="92"/>
      <c r="P489" s="239">
        <f>O489*H489</f>
        <v>0</v>
      </c>
      <c r="Q489" s="239">
        <v>0</v>
      </c>
      <c r="R489" s="239">
        <f>Q489*H489</f>
        <v>0</v>
      </c>
      <c r="S489" s="239">
        <v>0</v>
      </c>
      <c r="T489" s="240">
        <f>S489*H489</f>
        <v>0</v>
      </c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R489" s="241" t="s">
        <v>277</v>
      </c>
      <c r="AT489" s="241" t="s">
        <v>205</v>
      </c>
      <c r="AU489" s="241" t="s">
        <v>85</v>
      </c>
      <c r="AY489" s="18" t="s">
        <v>203</v>
      </c>
      <c r="BE489" s="242">
        <f>IF(N489="základní",J489,0)</f>
        <v>0</v>
      </c>
      <c r="BF489" s="242">
        <f>IF(N489="snížená",J489,0)</f>
        <v>0</v>
      </c>
      <c r="BG489" s="242">
        <f>IF(N489="zákl. přenesená",J489,0)</f>
        <v>0</v>
      </c>
      <c r="BH489" s="242">
        <f>IF(N489="sníž. přenesená",J489,0)</f>
        <v>0</v>
      </c>
      <c r="BI489" s="242">
        <f>IF(N489="nulová",J489,0)</f>
        <v>0</v>
      </c>
      <c r="BJ489" s="18" t="s">
        <v>83</v>
      </c>
      <c r="BK489" s="242">
        <f>ROUND(I489*H489,2)</f>
        <v>0</v>
      </c>
      <c r="BL489" s="18" t="s">
        <v>277</v>
      </c>
      <c r="BM489" s="241" t="s">
        <v>774</v>
      </c>
    </row>
    <row r="490" s="2" customFormat="1">
      <c r="A490" s="39"/>
      <c r="B490" s="40"/>
      <c r="C490" s="41"/>
      <c r="D490" s="245" t="s">
        <v>474</v>
      </c>
      <c r="E490" s="41"/>
      <c r="F490" s="276" t="s">
        <v>775</v>
      </c>
      <c r="G490" s="41"/>
      <c r="H490" s="41"/>
      <c r="I490" s="277"/>
      <c r="J490" s="41"/>
      <c r="K490" s="41"/>
      <c r="L490" s="45"/>
      <c r="M490" s="278"/>
      <c r="N490" s="279"/>
      <c r="O490" s="92"/>
      <c r="P490" s="92"/>
      <c r="Q490" s="92"/>
      <c r="R490" s="92"/>
      <c r="S490" s="92"/>
      <c r="T490" s="93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T490" s="18" t="s">
        <v>474</v>
      </c>
      <c r="AU490" s="18" t="s">
        <v>85</v>
      </c>
    </row>
    <row r="491" s="2" customFormat="1" ht="44.25" customHeight="1">
      <c r="A491" s="39"/>
      <c r="B491" s="40"/>
      <c r="C491" s="229" t="s">
        <v>776</v>
      </c>
      <c r="D491" s="229" t="s">
        <v>205</v>
      </c>
      <c r="E491" s="230" t="s">
        <v>777</v>
      </c>
      <c r="F491" s="231" t="s">
        <v>778</v>
      </c>
      <c r="G491" s="232" t="s">
        <v>213</v>
      </c>
      <c r="H491" s="233">
        <v>5361.4539999999997</v>
      </c>
      <c r="I491" s="234"/>
      <c r="J491" s="235">
        <f>ROUND(I491*H491,2)</f>
        <v>0</v>
      </c>
      <c r="K491" s="236"/>
      <c r="L491" s="45"/>
      <c r="M491" s="237" t="s">
        <v>1</v>
      </c>
      <c r="N491" s="238" t="s">
        <v>41</v>
      </c>
      <c r="O491" s="92"/>
      <c r="P491" s="239">
        <f>O491*H491</f>
        <v>0</v>
      </c>
      <c r="Q491" s="239">
        <v>0</v>
      </c>
      <c r="R491" s="239">
        <f>Q491*H491</f>
        <v>0</v>
      </c>
      <c r="S491" s="239">
        <v>0</v>
      </c>
      <c r="T491" s="240">
        <f>S491*H491</f>
        <v>0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241" t="s">
        <v>277</v>
      </c>
      <c r="AT491" s="241" t="s">
        <v>205</v>
      </c>
      <c r="AU491" s="241" t="s">
        <v>85</v>
      </c>
      <c r="AY491" s="18" t="s">
        <v>203</v>
      </c>
      <c r="BE491" s="242">
        <f>IF(N491="základní",J491,0)</f>
        <v>0</v>
      </c>
      <c r="BF491" s="242">
        <f>IF(N491="snížená",J491,0)</f>
        <v>0</v>
      </c>
      <c r="BG491" s="242">
        <f>IF(N491="zákl. přenesená",J491,0)</f>
        <v>0</v>
      </c>
      <c r="BH491" s="242">
        <f>IF(N491="sníž. přenesená",J491,0)</f>
        <v>0</v>
      </c>
      <c r="BI491" s="242">
        <f>IF(N491="nulová",J491,0)</f>
        <v>0</v>
      </c>
      <c r="BJ491" s="18" t="s">
        <v>83</v>
      </c>
      <c r="BK491" s="242">
        <f>ROUND(I491*H491,2)</f>
        <v>0</v>
      </c>
      <c r="BL491" s="18" t="s">
        <v>277</v>
      </c>
      <c r="BM491" s="241" t="s">
        <v>779</v>
      </c>
    </row>
    <row r="492" s="2" customFormat="1">
      <c r="A492" s="39"/>
      <c r="B492" s="40"/>
      <c r="C492" s="41"/>
      <c r="D492" s="245" t="s">
        <v>474</v>
      </c>
      <c r="E492" s="41"/>
      <c r="F492" s="276" t="s">
        <v>780</v>
      </c>
      <c r="G492" s="41"/>
      <c r="H492" s="41"/>
      <c r="I492" s="277"/>
      <c r="J492" s="41"/>
      <c r="K492" s="41"/>
      <c r="L492" s="45"/>
      <c r="M492" s="278"/>
      <c r="N492" s="279"/>
      <c r="O492" s="92"/>
      <c r="P492" s="92"/>
      <c r="Q492" s="92"/>
      <c r="R492" s="92"/>
      <c r="S492" s="92"/>
      <c r="T492" s="93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T492" s="18" t="s">
        <v>474</v>
      </c>
      <c r="AU492" s="18" t="s">
        <v>85</v>
      </c>
    </row>
    <row r="493" s="13" customFormat="1">
      <c r="A493" s="13"/>
      <c r="B493" s="243"/>
      <c r="C493" s="244"/>
      <c r="D493" s="245" t="s">
        <v>243</v>
      </c>
      <c r="E493" s="246" t="s">
        <v>1</v>
      </c>
      <c r="F493" s="247" t="s">
        <v>781</v>
      </c>
      <c r="G493" s="244"/>
      <c r="H493" s="246" t="s">
        <v>1</v>
      </c>
      <c r="I493" s="248"/>
      <c r="J493" s="244"/>
      <c r="K493" s="244"/>
      <c r="L493" s="249"/>
      <c r="M493" s="250"/>
      <c r="N493" s="251"/>
      <c r="O493" s="251"/>
      <c r="P493" s="251"/>
      <c r="Q493" s="251"/>
      <c r="R493" s="251"/>
      <c r="S493" s="251"/>
      <c r="T493" s="252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53" t="s">
        <v>243</v>
      </c>
      <c r="AU493" s="253" t="s">
        <v>85</v>
      </c>
      <c r="AV493" s="13" t="s">
        <v>83</v>
      </c>
      <c r="AW493" s="13" t="s">
        <v>32</v>
      </c>
      <c r="AX493" s="13" t="s">
        <v>76</v>
      </c>
      <c r="AY493" s="253" t="s">
        <v>203</v>
      </c>
    </row>
    <row r="494" s="14" customFormat="1">
      <c r="A494" s="14"/>
      <c r="B494" s="254"/>
      <c r="C494" s="255"/>
      <c r="D494" s="245" t="s">
        <v>243</v>
      </c>
      <c r="E494" s="256" t="s">
        <v>1</v>
      </c>
      <c r="F494" s="257" t="s">
        <v>782</v>
      </c>
      <c r="G494" s="255"/>
      <c r="H494" s="258">
        <v>5361.4539999999997</v>
      </c>
      <c r="I494" s="259"/>
      <c r="J494" s="255"/>
      <c r="K494" s="255"/>
      <c r="L494" s="260"/>
      <c r="M494" s="261"/>
      <c r="N494" s="262"/>
      <c r="O494" s="262"/>
      <c r="P494" s="262"/>
      <c r="Q494" s="262"/>
      <c r="R494" s="262"/>
      <c r="S494" s="262"/>
      <c r="T494" s="263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64" t="s">
        <v>243</v>
      </c>
      <c r="AU494" s="264" t="s">
        <v>85</v>
      </c>
      <c r="AV494" s="14" t="s">
        <v>85</v>
      </c>
      <c r="AW494" s="14" t="s">
        <v>32</v>
      </c>
      <c r="AX494" s="14" t="s">
        <v>76</v>
      </c>
      <c r="AY494" s="264" t="s">
        <v>203</v>
      </c>
    </row>
    <row r="495" s="15" customFormat="1">
      <c r="A495" s="15"/>
      <c r="B495" s="265"/>
      <c r="C495" s="266"/>
      <c r="D495" s="245" t="s">
        <v>243</v>
      </c>
      <c r="E495" s="267" t="s">
        <v>1</v>
      </c>
      <c r="F495" s="268" t="s">
        <v>247</v>
      </c>
      <c r="G495" s="266"/>
      <c r="H495" s="269">
        <v>5361.4539999999997</v>
      </c>
      <c r="I495" s="270"/>
      <c r="J495" s="266"/>
      <c r="K495" s="266"/>
      <c r="L495" s="271"/>
      <c r="M495" s="272"/>
      <c r="N495" s="273"/>
      <c r="O495" s="273"/>
      <c r="P495" s="273"/>
      <c r="Q495" s="273"/>
      <c r="R495" s="273"/>
      <c r="S495" s="273"/>
      <c r="T495" s="274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75" t="s">
        <v>243</v>
      </c>
      <c r="AU495" s="275" t="s">
        <v>85</v>
      </c>
      <c r="AV495" s="15" t="s">
        <v>209</v>
      </c>
      <c r="AW495" s="15" t="s">
        <v>32</v>
      </c>
      <c r="AX495" s="15" t="s">
        <v>83</v>
      </c>
      <c r="AY495" s="275" t="s">
        <v>203</v>
      </c>
    </row>
    <row r="496" s="2" customFormat="1" ht="24.15" customHeight="1">
      <c r="A496" s="39"/>
      <c r="B496" s="40"/>
      <c r="C496" s="229" t="s">
        <v>783</v>
      </c>
      <c r="D496" s="229" t="s">
        <v>205</v>
      </c>
      <c r="E496" s="230" t="s">
        <v>784</v>
      </c>
      <c r="F496" s="231" t="s">
        <v>785</v>
      </c>
      <c r="G496" s="232" t="s">
        <v>213</v>
      </c>
      <c r="H496" s="233">
        <v>655</v>
      </c>
      <c r="I496" s="234"/>
      <c r="J496" s="235">
        <f>ROUND(I496*H496,2)</f>
        <v>0</v>
      </c>
      <c r="K496" s="236"/>
      <c r="L496" s="45"/>
      <c r="M496" s="237" t="s">
        <v>1</v>
      </c>
      <c r="N496" s="238" t="s">
        <v>41</v>
      </c>
      <c r="O496" s="92"/>
      <c r="P496" s="239">
        <f>O496*H496</f>
        <v>0</v>
      </c>
      <c r="Q496" s="239">
        <v>0</v>
      </c>
      <c r="R496" s="239">
        <f>Q496*H496</f>
        <v>0</v>
      </c>
      <c r="S496" s="239">
        <v>0</v>
      </c>
      <c r="T496" s="240">
        <f>S496*H496</f>
        <v>0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241" t="s">
        <v>277</v>
      </c>
      <c r="AT496" s="241" t="s">
        <v>205</v>
      </c>
      <c r="AU496" s="241" t="s">
        <v>85</v>
      </c>
      <c r="AY496" s="18" t="s">
        <v>203</v>
      </c>
      <c r="BE496" s="242">
        <f>IF(N496="základní",J496,0)</f>
        <v>0</v>
      </c>
      <c r="BF496" s="242">
        <f>IF(N496="snížená",J496,0)</f>
        <v>0</v>
      </c>
      <c r="BG496" s="242">
        <f>IF(N496="zákl. přenesená",J496,0)</f>
        <v>0</v>
      </c>
      <c r="BH496" s="242">
        <f>IF(N496="sníž. přenesená",J496,0)</f>
        <v>0</v>
      </c>
      <c r="BI496" s="242">
        <f>IF(N496="nulová",J496,0)</f>
        <v>0</v>
      </c>
      <c r="BJ496" s="18" t="s">
        <v>83</v>
      </c>
      <c r="BK496" s="242">
        <f>ROUND(I496*H496,2)</f>
        <v>0</v>
      </c>
      <c r="BL496" s="18" t="s">
        <v>277</v>
      </c>
      <c r="BM496" s="241" t="s">
        <v>786</v>
      </c>
    </row>
    <row r="497" s="2" customFormat="1">
      <c r="A497" s="39"/>
      <c r="B497" s="40"/>
      <c r="C497" s="41"/>
      <c r="D497" s="245" t="s">
        <v>474</v>
      </c>
      <c r="E497" s="41"/>
      <c r="F497" s="276" t="s">
        <v>780</v>
      </c>
      <c r="G497" s="41"/>
      <c r="H497" s="41"/>
      <c r="I497" s="277"/>
      <c r="J497" s="41"/>
      <c r="K497" s="41"/>
      <c r="L497" s="45"/>
      <c r="M497" s="278"/>
      <c r="N497" s="279"/>
      <c r="O497" s="92"/>
      <c r="P497" s="92"/>
      <c r="Q497" s="92"/>
      <c r="R497" s="92"/>
      <c r="S497" s="92"/>
      <c r="T497" s="93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T497" s="18" t="s">
        <v>474</v>
      </c>
      <c r="AU497" s="18" t="s">
        <v>85</v>
      </c>
    </row>
    <row r="498" s="13" customFormat="1">
      <c r="A498" s="13"/>
      <c r="B498" s="243"/>
      <c r="C498" s="244"/>
      <c r="D498" s="245" t="s">
        <v>243</v>
      </c>
      <c r="E498" s="246" t="s">
        <v>1</v>
      </c>
      <c r="F498" s="247" t="s">
        <v>781</v>
      </c>
      <c r="G498" s="244"/>
      <c r="H498" s="246" t="s">
        <v>1</v>
      </c>
      <c r="I498" s="248"/>
      <c r="J498" s="244"/>
      <c r="K498" s="244"/>
      <c r="L498" s="249"/>
      <c r="M498" s="250"/>
      <c r="N498" s="251"/>
      <c r="O498" s="251"/>
      <c r="P498" s="251"/>
      <c r="Q498" s="251"/>
      <c r="R498" s="251"/>
      <c r="S498" s="251"/>
      <c r="T498" s="252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53" t="s">
        <v>243</v>
      </c>
      <c r="AU498" s="253" t="s">
        <v>85</v>
      </c>
      <c r="AV498" s="13" t="s">
        <v>83</v>
      </c>
      <c r="AW498" s="13" t="s">
        <v>32</v>
      </c>
      <c r="AX498" s="13" t="s">
        <v>76</v>
      </c>
      <c r="AY498" s="253" t="s">
        <v>203</v>
      </c>
    </row>
    <row r="499" s="14" customFormat="1">
      <c r="A499" s="14"/>
      <c r="B499" s="254"/>
      <c r="C499" s="255"/>
      <c r="D499" s="245" t="s">
        <v>243</v>
      </c>
      <c r="E499" s="256" t="s">
        <v>1</v>
      </c>
      <c r="F499" s="257" t="s">
        <v>787</v>
      </c>
      <c r="G499" s="255"/>
      <c r="H499" s="258">
        <v>655</v>
      </c>
      <c r="I499" s="259"/>
      <c r="J499" s="255"/>
      <c r="K499" s="255"/>
      <c r="L499" s="260"/>
      <c r="M499" s="261"/>
      <c r="N499" s="262"/>
      <c r="O499" s="262"/>
      <c r="P499" s="262"/>
      <c r="Q499" s="262"/>
      <c r="R499" s="262"/>
      <c r="S499" s="262"/>
      <c r="T499" s="263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64" t="s">
        <v>243</v>
      </c>
      <c r="AU499" s="264" t="s">
        <v>85</v>
      </c>
      <c r="AV499" s="14" t="s">
        <v>85</v>
      </c>
      <c r="AW499" s="14" t="s">
        <v>32</v>
      </c>
      <c r="AX499" s="14" t="s">
        <v>76</v>
      </c>
      <c r="AY499" s="264" t="s">
        <v>203</v>
      </c>
    </row>
    <row r="500" s="15" customFormat="1">
      <c r="A500" s="15"/>
      <c r="B500" s="265"/>
      <c r="C500" s="266"/>
      <c r="D500" s="245" t="s">
        <v>243</v>
      </c>
      <c r="E500" s="267" t="s">
        <v>1</v>
      </c>
      <c r="F500" s="268" t="s">
        <v>247</v>
      </c>
      <c r="G500" s="266"/>
      <c r="H500" s="269">
        <v>655</v>
      </c>
      <c r="I500" s="270"/>
      <c r="J500" s="266"/>
      <c r="K500" s="266"/>
      <c r="L500" s="271"/>
      <c r="M500" s="272"/>
      <c r="N500" s="273"/>
      <c r="O500" s="273"/>
      <c r="P500" s="273"/>
      <c r="Q500" s="273"/>
      <c r="R500" s="273"/>
      <c r="S500" s="273"/>
      <c r="T500" s="274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T500" s="275" t="s">
        <v>243</v>
      </c>
      <c r="AU500" s="275" t="s">
        <v>85</v>
      </c>
      <c r="AV500" s="15" t="s">
        <v>209</v>
      </c>
      <c r="AW500" s="15" t="s">
        <v>32</v>
      </c>
      <c r="AX500" s="15" t="s">
        <v>83</v>
      </c>
      <c r="AY500" s="275" t="s">
        <v>203</v>
      </c>
    </row>
    <row r="501" s="2" customFormat="1" ht="16.5" customHeight="1">
      <c r="A501" s="39"/>
      <c r="B501" s="40"/>
      <c r="C501" s="229" t="s">
        <v>788</v>
      </c>
      <c r="D501" s="229" t="s">
        <v>205</v>
      </c>
      <c r="E501" s="230" t="s">
        <v>789</v>
      </c>
      <c r="F501" s="231" t="s">
        <v>790</v>
      </c>
      <c r="G501" s="232" t="s">
        <v>620</v>
      </c>
      <c r="H501" s="280"/>
      <c r="I501" s="234"/>
      <c r="J501" s="235">
        <f>ROUND(I501*H501,2)</f>
        <v>0</v>
      </c>
      <c r="K501" s="236"/>
      <c r="L501" s="45"/>
      <c r="M501" s="237" t="s">
        <v>1</v>
      </c>
      <c r="N501" s="238" t="s">
        <v>41</v>
      </c>
      <c r="O501" s="92"/>
      <c r="P501" s="239">
        <f>O501*H501</f>
        <v>0</v>
      </c>
      <c r="Q501" s="239">
        <v>0</v>
      </c>
      <c r="R501" s="239">
        <f>Q501*H501</f>
        <v>0</v>
      </c>
      <c r="S501" s="239">
        <v>0</v>
      </c>
      <c r="T501" s="240">
        <f>S501*H501</f>
        <v>0</v>
      </c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R501" s="241" t="s">
        <v>277</v>
      </c>
      <c r="AT501" s="241" t="s">
        <v>205</v>
      </c>
      <c r="AU501" s="241" t="s">
        <v>85</v>
      </c>
      <c r="AY501" s="18" t="s">
        <v>203</v>
      </c>
      <c r="BE501" s="242">
        <f>IF(N501="základní",J501,0)</f>
        <v>0</v>
      </c>
      <c r="BF501" s="242">
        <f>IF(N501="snížená",J501,0)</f>
        <v>0</v>
      </c>
      <c r="BG501" s="242">
        <f>IF(N501="zákl. přenesená",J501,0)</f>
        <v>0</v>
      </c>
      <c r="BH501" s="242">
        <f>IF(N501="sníž. přenesená",J501,0)</f>
        <v>0</v>
      </c>
      <c r="BI501" s="242">
        <f>IF(N501="nulová",J501,0)</f>
        <v>0</v>
      </c>
      <c r="BJ501" s="18" t="s">
        <v>83</v>
      </c>
      <c r="BK501" s="242">
        <f>ROUND(I501*H501,2)</f>
        <v>0</v>
      </c>
      <c r="BL501" s="18" t="s">
        <v>277</v>
      </c>
      <c r="BM501" s="241" t="s">
        <v>791</v>
      </c>
    </row>
    <row r="502" s="12" customFormat="1" ht="22.8" customHeight="1">
      <c r="A502" s="12"/>
      <c r="B502" s="213"/>
      <c r="C502" s="214"/>
      <c r="D502" s="215" t="s">
        <v>75</v>
      </c>
      <c r="E502" s="227" t="s">
        <v>792</v>
      </c>
      <c r="F502" s="227" t="s">
        <v>793</v>
      </c>
      <c r="G502" s="214"/>
      <c r="H502" s="214"/>
      <c r="I502" s="217"/>
      <c r="J502" s="228">
        <f>BK502</f>
        <v>0</v>
      </c>
      <c r="K502" s="214"/>
      <c r="L502" s="219"/>
      <c r="M502" s="220"/>
      <c r="N502" s="221"/>
      <c r="O502" s="221"/>
      <c r="P502" s="222">
        <f>SUM(P503:P581)</f>
        <v>0</v>
      </c>
      <c r="Q502" s="221"/>
      <c r="R502" s="222">
        <f>SUM(R503:R581)</f>
        <v>0</v>
      </c>
      <c r="S502" s="221"/>
      <c r="T502" s="223">
        <f>SUM(T503:T581)</f>
        <v>0</v>
      </c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R502" s="224" t="s">
        <v>85</v>
      </c>
      <c r="AT502" s="225" t="s">
        <v>75</v>
      </c>
      <c r="AU502" s="225" t="s">
        <v>83</v>
      </c>
      <c r="AY502" s="224" t="s">
        <v>203</v>
      </c>
      <c r="BK502" s="226">
        <f>SUM(BK503:BK581)</f>
        <v>0</v>
      </c>
    </row>
    <row r="503" s="2" customFormat="1" ht="37.8" customHeight="1">
      <c r="A503" s="39"/>
      <c r="B503" s="40"/>
      <c r="C503" s="229" t="s">
        <v>794</v>
      </c>
      <c r="D503" s="229" t="s">
        <v>205</v>
      </c>
      <c r="E503" s="230" t="s">
        <v>795</v>
      </c>
      <c r="F503" s="231" t="s">
        <v>796</v>
      </c>
      <c r="G503" s="232" t="s">
        <v>797</v>
      </c>
      <c r="H503" s="233">
        <v>23</v>
      </c>
      <c r="I503" s="234"/>
      <c r="J503" s="235">
        <f>ROUND(I503*H503,2)</f>
        <v>0</v>
      </c>
      <c r="K503" s="236"/>
      <c r="L503" s="45"/>
      <c r="M503" s="237" t="s">
        <v>1</v>
      </c>
      <c r="N503" s="238" t="s">
        <v>41</v>
      </c>
      <c r="O503" s="92"/>
      <c r="P503" s="239">
        <f>O503*H503</f>
        <v>0</v>
      </c>
      <c r="Q503" s="239">
        <v>0</v>
      </c>
      <c r="R503" s="239">
        <f>Q503*H503</f>
        <v>0</v>
      </c>
      <c r="S503" s="239">
        <v>0</v>
      </c>
      <c r="T503" s="240">
        <f>S503*H503</f>
        <v>0</v>
      </c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R503" s="241" t="s">
        <v>277</v>
      </c>
      <c r="AT503" s="241" t="s">
        <v>205</v>
      </c>
      <c r="AU503" s="241" t="s">
        <v>85</v>
      </c>
      <c r="AY503" s="18" t="s">
        <v>203</v>
      </c>
      <c r="BE503" s="242">
        <f>IF(N503="základní",J503,0)</f>
        <v>0</v>
      </c>
      <c r="BF503" s="242">
        <f>IF(N503="snížená",J503,0)</f>
        <v>0</v>
      </c>
      <c r="BG503" s="242">
        <f>IF(N503="zákl. přenesená",J503,0)</f>
        <v>0</v>
      </c>
      <c r="BH503" s="242">
        <f>IF(N503="sníž. přenesená",J503,0)</f>
        <v>0</v>
      </c>
      <c r="BI503" s="242">
        <f>IF(N503="nulová",J503,0)</f>
        <v>0</v>
      </c>
      <c r="BJ503" s="18" t="s">
        <v>83</v>
      </c>
      <c r="BK503" s="242">
        <f>ROUND(I503*H503,2)</f>
        <v>0</v>
      </c>
      <c r="BL503" s="18" t="s">
        <v>277</v>
      </c>
      <c r="BM503" s="241" t="s">
        <v>798</v>
      </c>
    </row>
    <row r="504" s="2" customFormat="1">
      <c r="A504" s="39"/>
      <c r="B504" s="40"/>
      <c r="C504" s="41"/>
      <c r="D504" s="245" t="s">
        <v>474</v>
      </c>
      <c r="E504" s="41"/>
      <c r="F504" s="276" t="s">
        <v>799</v>
      </c>
      <c r="G504" s="41"/>
      <c r="H504" s="41"/>
      <c r="I504" s="277"/>
      <c r="J504" s="41"/>
      <c r="K504" s="41"/>
      <c r="L504" s="45"/>
      <c r="M504" s="278"/>
      <c r="N504" s="279"/>
      <c r="O504" s="92"/>
      <c r="P504" s="92"/>
      <c r="Q504" s="92"/>
      <c r="R504" s="92"/>
      <c r="S504" s="92"/>
      <c r="T504" s="93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T504" s="18" t="s">
        <v>474</v>
      </c>
      <c r="AU504" s="18" t="s">
        <v>85</v>
      </c>
    </row>
    <row r="505" s="2" customFormat="1" ht="37.8" customHeight="1">
      <c r="A505" s="39"/>
      <c r="B505" s="40"/>
      <c r="C505" s="229" t="s">
        <v>800</v>
      </c>
      <c r="D505" s="229" t="s">
        <v>205</v>
      </c>
      <c r="E505" s="230" t="s">
        <v>801</v>
      </c>
      <c r="F505" s="231" t="s">
        <v>802</v>
      </c>
      <c r="G505" s="232" t="s">
        <v>797</v>
      </c>
      <c r="H505" s="233">
        <v>3</v>
      </c>
      <c r="I505" s="234"/>
      <c r="J505" s="235">
        <f>ROUND(I505*H505,2)</f>
        <v>0</v>
      </c>
      <c r="K505" s="236"/>
      <c r="L505" s="45"/>
      <c r="M505" s="237" t="s">
        <v>1</v>
      </c>
      <c r="N505" s="238" t="s">
        <v>41</v>
      </c>
      <c r="O505" s="92"/>
      <c r="P505" s="239">
        <f>O505*H505</f>
        <v>0</v>
      </c>
      <c r="Q505" s="239">
        <v>0</v>
      </c>
      <c r="R505" s="239">
        <f>Q505*H505</f>
        <v>0</v>
      </c>
      <c r="S505" s="239">
        <v>0</v>
      </c>
      <c r="T505" s="240">
        <f>S505*H505</f>
        <v>0</v>
      </c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R505" s="241" t="s">
        <v>277</v>
      </c>
      <c r="AT505" s="241" t="s">
        <v>205</v>
      </c>
      <c r="AU505" s="241" t="s">
        <v>85</v>
      </c>
      <c r="AY505" s="18" t="s">
        <v>203</v>
      </c>
      <c r="BE505" s="242">
        <f>IF(N505="základní",J505,0)</f>
        <v>0</v>
      </c>
      <c r="BF505" s="242">
        <f>IF(N505="snížená",J505,0)</f>
        <v>0</v>
      </c>
      <c r="BG505" s="242">
        <f>IF(N505="zákl. přenesená",J505,0)</f>
        <v>0</v>
      </c>
      <c r="BH505" s="242">
        <f>IF(N505="sníž. přenesená",J505,0)</f>
        <v>0</v>
      </c>
      <c r="BI505" s="242">
        <f>IF(N505="nulová",J505,0)</f>
        <v>0</v>
      </c>
      <c r="BJ505" s="18" t="s">
        <v>83</v>
      </c>
      <c r="BK505" s="242">
        <f>ROUND(I505*H505,2)</f>
        <v>0</v>
      </c>
      <c r="BL505" s="18" t="s">
        <v>277</v>
      </c>
      <c r="BM505" s="241" t="s">
        <v>803</v>
      </c>
    </row>
    <row r="506" s="2" customFormat="1">
      <c r="A506" s="39"/>
      <c r="B506" s="40"/>
      <c r="C506" s="41"/>
      <c r="D506" s="245" t="s">
        <v>474</v>
      </c>
      <c r="E506" s="41"/>
      <c r="F506" s="276" t="s">
        <v>799</v>
      </c>
      <c r="G506" s="41"/>
      <c r="H506" s="41"/>
      <c r="I506" s="277"/>
      <c r="J506" s="41"/>
      <c r="K506" s="41"/>
      <c r="L506" s="45"/>
      <c r="M506" s="278"/>
      <c r="N506" s="279"/>
      <c r="O506" s="92"/>
      <c r="P506" s="92"/>
      <c r="Q506" s="92"/>
      <c r="R506" s="92"/>
      <c r="S506" s="92"/>
      <c r="T506" s="93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T506" s="18" t="s">
        <v>474</v>
      </c>
      <c r="AU506" s="18" t="s">
        <v>85</v>
      </c>
    </row>
    <row r="507" s="2" customFormat="1" ht="37.8" customHeight="1">
      <c r="A507" s="39"/>
      <c r="B507" s="40"/>
      <c r="C507" s="229" t="s">
        <v>804</v>
      </c>
      <c r="D507" s="229" t="s">
        <v>205</v>
      </c>
      <c r="E507" s="230" t="s">
        <v>805</v>
      </c>
      <c r="F507" s="231" t="s">
        <v>806</v>
      </c>
      <c r="G507" s="232" t="s">
        <v>797</v>
      </c>
      <c r="H507" s="233">
        <v>23</v>
      </c>
      <c r="I507" s="234"/>
      <c r="J507" s="235">
        <f>ROUND(I507*H507,2)</f>
        <v>0</v>
      </c>
      <c r="K507" s="236"/>
      <c r="L507" s="45"/>
      <c r="M507" s="237" t="s">
        <v>1</v>
      </c>
      <c r="N507" s="238" t="s">
        <v>41</v>
      </c>
      <c r="O507" s="92"/>
      <c r="P507" s="239">
        <f>O507*H507</f>
        <v>0</v>
      </c>
      <c r="Q507" s="239">
        <v>0</v>
      </c>
      <c r="R507" s="239">
        <f>Q507*H507</f>
        <v>0</v>
      </c>
      <c r="S507" s="239">
        <v>0</v>
      </c>
      <c r="T507" s="240">
        <f>S507*H507</f>
        <v>0</v>
      </c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R507" s="241" t="s">
        <v>277</v>
      </c>
      <c r="AT507" s="241" t="s">
        <v>205</v>
      </c>
      <c r="AU507" s="241" t="s">
        <v>85</v>
      </c>
      <c r="AY507" s="18" t="s">
        <v>203</v>
      </c>
      <c r="BE507" s="242">
        <f>IF(N507="základní",J507,0)</f>
        <v>0</v>
      </c>
      <c r="BF507" s="242">
        <f>IF(N507="snížená",J507,0)</f>
        <v>0</v>
      </c>
      <c r="BG507" s="242">
        <f>IF(N507="zákl. přenesená",J507,0)</f>
        <v>0</v>
      </c>
      <c r="BH507" s="242">
        <f>IF(N507="sníž. přenesená",J507,0)</f>
        <v>0</v>
      </c>
      <c r="BI507" s="242">
        <f>IF(N507="nulová",J507,0)</f>
        <v>0</v>
      </c>
      <c r="BJ507" s="18" t="s">
        <v>83</v>
      </c>
      <c r="BK507" s="242">
        <f>ROUND(I507*H507,2)</f>
        <v>0</v>
      </c>
      <c r="BL507" s="18" t="s">
        <v>277</v>
      </c>
      <c r="BM507" s="241" t="s">
        <v>792</v>
      </c>
    </row>
    <row r="508" s="2" customFormat="1">
      <c r="A508" s="39"/>
      <c r="B508" s="40"/>
      <c r="C508" s="41"/>
      <c r="D508" s="245" t="s">
        <v>474</v>
      </c>
      <c r="E508" s="41"/>
      <c r="F508" s="276" t="s">
        <v>799</v>
      </c>
      <c r="G508" s="41"/>
      <c r="H508" s="41"/>
      <c r="I508" s="277"/>
      <c r="J508" s="41"/>
      <c r="K508" s="41"/>
      <c r="L508" s="45"/>
      <c r="M508" s="278"/>
      <c r="N508" s="279"/>
      <c r="O508" s="92"/>
      <c r="P508" s="92"/>
      <c r="Q508" s="92"/>
      <c r="R508" s="92"/>
      <c r="S508" s="92"/>
      <c r="T508" s="93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T508" s="18" t="s">
        <v>474</v>
      </c>
      <c r="AU508" s="18" t="s">
        <v>85</v>
      </c>
    </row>
    <row r="509" s="2" customFormat="1" ht="37.8" customHeight="1">
      <c r="A509" s="39"/>
      <c r="B509" s="40"/>
      <c r="C509" s="229" t="s">
        <v>807</v>
      </c>
      <c r="D509" s="229" t="s">
        <v>205</v>
      </c>
      <c r="E509" s="230" t="s">
        <v>808</v>
      </c>
      <c r="F509" s="231" t="s">
        <v>809</v>
      </c>
      <c r="G509" s="232" t="s">
        <v>797</v>
      </c>
      <c r="H509" s="233">
        <v>1</v>
      </c>
      <c r="I509" s="234"/>
      <c r="J509" s="235">
        <f>ROUND(I509*H509,2)</f>
        <v>0</v>
      </c>
      <c r="K509" s="236"/>
      <c r="L509" s="45"/>
      <c r="M509" s="237" t="s">
        <v>1</v>
      </c>
      <c r="N509" s="238" t="s">
        <v>41</v>
      </c>
      <c r="O509" s="92"/>
      <c r="P509" s="239">
        <f>O509*H509</f>
        <v>0</v>
      </c>
      <c r="Q509" s="239">
        <v>0</v>
      </c>
      <c r="R509" s="239">
        <f>Q509*H509</f>
        <v>0</v>
      </c>
      <c r="S509" s="239">
        <v>0</v>
      </c>
      <c r="T509" s="240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41" t="s">
        <v>277</v>
      </c>
      <c r="AT509" s="241" t="s">
        <v>205</v>
      </c>
      <c r="AU509" s="241" t="s">
        <v>85</v>
      </c>
      <c r="AY509" s="18" t="s">
        <v>203</v>
      </c>
      <c r="BE509" s="242">
        <f>IF(N509="základní",J509,0)</f>
        <v>0</v>
      </c>
      <c r="BF509" s="242">
        <f>IF(N509="snížená",J509,0)</f>
        <v>0</v>
      </c>
      <c r="BG509" s="242">
        <f>IF(N509="zákl. přenesená",J509,0)</f>
        <v>0</v>
      </c>
      <c r="BH509" s="242">
        <f>IF(N509="sníž. přenesená",J509,0)</f>
        <v>0</v>
      </c>
      <c r="BI509" s="242">
        <f>IF(N509="nulová",J509,0)</f>
        <v>0</v>
      </c>
      <c r="BJ509" s="18" t="s">
        <v>83</v>
      </c>
      <c r="BK509" s="242">
        <f>ROUND(I509*H509,2)</f>
        <v>0</v>
      </c>
      <c r="BL509" s="18" t="s">
        <v>277</v>
      </c>
      <c r="BM509" s="241" t="s">
        <v>810</v>
      </c>
    </row>
    <row r="510" s="2" customFormat="1">
      <c r="A510" s="39"/>
      <c r="B510" s="40"/>
      <c r="C510" s="41"/>
      <c r="D510" s="245" t="s">
        <v>474</v>
      </c>
      <c r="E510" s="41"/>
      <c r="F510" s="276" t="s">
        <v>799</v>
      </c>
      <c r="G510" s="41"/>
      <c r="H510" s="41"/>
      <c r="I510" s="277"/>
      <c r="J510" s="41"/>
      <c r="K510" s="41"/>
      <c r="L510" s="45"/>
      <c r="M510" s="278"/>
      <c r="N510" s="279"/>
      <c r="O510" s="92"/>
      <c r="P510" s="92"/>
      <c r="Q510" s="92"/>
      <c r="R510" s="92"/>
      <c r="S510" s="92"/>
      <c r="T510" s="93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T510" s="18" t="s">
        <v>474</v>
      </c>
      <c r="AU510" s="18" t="s">
        <v>85</v>
      </c>
    </row>
    <row r="511" s="2" customFormat="1" ht="37.8" customHeight="1">
      <c r="A511" s="39"/>
      <c r="B511" s="40"/>
      <c r="C511" s="229" t="s">
        <v>332</v>
      </c>
      <c r="D511" s="229" t="s">
        <v>205</v>
      </c>
      <c r="E511" s="230" t="s">
        <v>811</v>
      </c>
      <c r="F511" s="231" t="s">
        <v>812</v>
      </c>
      <c r="G511" s="232" t="s">
        <v>797</v>
      </c>
      <c r="H511" s="233">
        <v>1</v>
      </c>
      <c r="I511" s="234"/>
      <c r="J511" s="235">
        <f>ROUND(I511*H511,2)</f>
        <v>0</v>
      </c>
      <c r="K511" s="236"/>
      <c r="L511" s="45"/>
      <c r="M511" s="237" t="s">
        <v>1</v>
      </c>
      <c r="N511" s="238" t="s">
        <v>41</v>
      </c>
      <c r="O511" s="92"/>
      <c r="P511" s="239">
        <f>O511*H511</f>
        <v>0</v>
      </c>
      <c r="Q511" s="239">
        <v>0</v>
      </c>
      <c r="R511" s="239">
        <f>Q511*H511</f>
        <v>0</v>
      </c>
      <c r="S511" s="239">
        <v>0</v>
      </c>
      <c r="T511" s="240">
        <f>S511*H511</f>
        <v>0</v>
      </c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R511" s="241" t="s">
        <v>277</v>
      </c>
      <c r="AT511" s="241" t="s">
        <v>205</v>
      </c>
      <c r="AU511" s="241" t="s">
        <v>85</v>
      </c>
      <c r="AY511" s="18" t="s">
        <v>203</v>
      </c>
      <c r="BE511" s="242">
        <f>IF(N511="základní",J511,0)</f>
        <v>0</v>
      </c>
      <c r="BF511" s="242">
        <f>IF(N511="snížená",J511,0)</f>
        <v>0</v>
      </c>
      <c r="BG511" s="242">
        <f>IF(N511="zákl. přenesená",J511,0)</f>
        <v>0</v>
      </c>
      <c r="BH511" s="242">
        <f>IF(N511="sníž. přenesená",J511,0)</f>
        <v>0</v>
      </c>
      <c r="BI511" s="242">
        <f>IF(N511="nulová",J511,0)</f>
        <v>0</v>
      </c>
      <c r="BJ511" s="18" t="s">
        <v>83</v>
      </c>
      <c r="BK511" s="242">
        <f>ROUND(I511*H511,2)</f>
        <v>0</v>
      </c>
      <c r="BL511" s="18" t="s">
        <v>277</v>
      </c>
      <c r="BM511" s="241" t="s">
        <v>813</v>
      </c>
    </row>
    <row r="512" s="2" customFormat="1">
      <c r="A512" s="39"/>
      <c r="B512" s="40"/>
      <c r="C512" s="41"/>
      <c r="D512" s="245" t="s">
        <v>474</v>
      </c>
      <c r="E512" s="41"/>
      <c r="F512" s="276" t="s">
        <v>799</v>
      </c>
      <c r="G512" s="41"/>
      <c r="H512" s="41"/>
      <c r="I512" s="277"/>
      <c r="J512" s="41"/>
      <c r="K512" s="41"/>
      <c r="L512" s="45"/>
      <c r="M512" s="278"/>
      <c r="N512" s="279"/>
      <c r="O512" s="92"/>
      <c r="P512" s="92"/>
      <c r="Q512" s="92"/>
      <c r="R512" s="92"/>
      <c r="S512" s="92"/>
      <c r="T512" s="93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T512" s="18" t="s">
        <v>474</v>
      </c>
      <c r="AU512" s="18" t="s">
        <v>85</v>
      </c>
    </row>
    <row r="513" s="2" customFormat="1" ht="37.8" customHeight="1">
      <c r="A513" s="39"/>
      <c r="B513" s="40"/>
      <c r="C513" s="229" t="s">
        <v>814</v>
      </c>
      <c r="D513" s="229" t="s">
        <v>205</v>
      </c>
      <c r="E513" s="230" t="s">
        <v>815</v>
      </c>
      <c r="F513" s="231" t="s">
        <v>816</v>
      </c>
      <c r="G513" s="232" t="s">
        <v>797</v>
      </c>
      <c r="H513" s="233">
        <v>1</v>
      </c>
      <c r="I513" s="234"/>
      <c r="J513" s="235">
        <f>ROUND(I513*H513,2)</f>
        <v>0</v>
      </c>
      <c r="K513" s="236"/>
      <c r="L513" s="45"/>
      <c r="M513" s="237" t="s">
        <v>1</v>
      </c>
      <c r="N513" s="238" t="s">
        <v>41</v>
      </c>
      <c r="O513" s="92"/>
      <c r="P513" s="239">
        <f>O513*H513</f>
        <v>0</v>
      </c>
      <c r="Q513" s="239">
        <v>0</v>
      </c>
      <c r="R513" s="239">
        <f>Q513*H513</f>
        <v>0</v>
      </c>
      <c r="S513" s="239">
        <v>0</v>
      </c>
      <c r="T513" s="240">
        <f>S513*H513</f>
        <v>0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241" t="s">
        <v>277</v>
      </c>
      <c r="AT513" s="241" t="s">
        <v>205</v>
      </c>
      <c r="AU513" s="241" t="s">
        <v>85</v>
      </c>
      <c r="AY513" s="18" t="s">
        <v>203</v>
      </c>
      <c r="BE513" s="242">
        <f>IF(N513="základní",J513,0)</f>
        <v>0</v>
      </c>
      <c r="BF513" s="242">
        <f>IF(N513="snížená",J513,0)</f>
        <v>0</v>
      </c>
      <c r="BG513" s="242">
        <f>IF(N513="zákl. přenesená",J513,0)</f>
        <v>0</v>
      </c>
      <c r="BH513" s="242">
        <f>IF(N513="sníž. přenesená",J513,0)</f>
        <v>0</v>
      </c>
      <c r="BI513" s="242">
        <f>IF(N513="nulová",J513,0)</f>
        <v>0</v>
      </c>
      <c r="BJ513" s="18" t="s">
        <v>83</v>
      </c>
      <c r="BK513" s="242">
        <f>ROUND(I513*H513,2)</f>
        <v>0</v>
      </c>
      <c r="BL513" s="18" t="s">
        <v>277</v>
      </c>
      <c r="BM513" s="241" t="s">
        <v>817</v>
      </c>
    </row>
    <row r="514" s="2" customFormat="1">
      <c r="A514" s="39"/>
      <c r="B514" s="40"/>
      <c r="C514" s="41"/>
      <c r="D514" s="245" t="s">
        <v>474</v>
      </c>
      <c r="E514" s="41"/>
      <c r="F514" s="276" t="s">
        <v>799</v>
      </c>
      <c r="G514" s="41"/>
      <c r="H514" s="41"/>
      <c r="I514" s="277"/>
      <c r="J514" s="41"/>
      <c r="K514" s="41"/>
      <c r="L514" s="45"/>
      <c r="M514" s="278"/>
      <c r="N514" s="279"/>
      <c r="O514" s="92"/>
      <c r="P514" s="92"/>
      <c r="Q514" s="92"/>
      <c r="R514" s="92"/>
      <c r="S514" s="92"/>
      <c r="T514" s="93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T514" s="18" t="s">
        <v>474</v>
      </c>
      <c r="AU514" s="18" t="s">
        <v>85</v>
      </c>
    </row>
    <row r="515" s="2" customFormat="1" ht="37.8" customHeight="1">
      <c r="A515" s="39"/>
      <c r="B515" s="40"/>
      <c r="C515" s="229" t="s">
        <v>337</v>
      </c>
      <c r="D515" s="229" t="s">
        <v>205</v>
      </c>
      <c r="E515" s="230" t="s">
        <v>818</v>
      </c>
      <c r="F515" s="231" t="s">
        <v>819</v>
      </c>
      <c r="G515" s="232" t="s">
        <v>797</v>
      </c>
      <c r="H515" s="233">
        <v>1</v>
      </c>
      <c r="I515" s="234"/>
      <c r="J515" s="235">
        <f>ROUND(I515*H515,2)</f>
        <v>0</v>
      </c>
      <c r="K515" s="236"/>
      <c r="L515" s="45"/>
      <c r="M515" s="237" t="s">
        <v>1</v>
      </c>
      <c r="N515" s="238" t="s">
        <v>41</v>
      </c>
      <c r="O515" s="92"/>
      <c r="P515" s="239">
        <f>O515*H515</f>
        <v>0</v>
      </c>
      <c r="Q515" s="239">
        <v>0</v>
      </c>
      <c r="R515" s="239">
        <f>Q515*H515</f>
        <v>0</v>
      </c>
      <c r="S515" s="239">
        <v>0</v>
      </c>
      <c r="T515" s="240">
        <f>S515*H515</f>
        <v>0</v>
      </c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R515" s="241" t="s">
        <v>277</v>
      </c>
      <c r="AT515" s="241" t="s">
        <v>205</v>
      </c>
      <c r="AU515" s="241" t="s">
        <v>85</v>
      </c>
      <c r="AY515" s="18" t="s">
        <v>203</v>
      </c>
      <c r="BE515" s="242">
        <f>IF(N515="základní",J515,0)</f>
        <v>0</v>
      </c>
      <c r="BF515" s="242">
        <f>IF(N515="snížená",J515,0)</f>
        <v>0</v>
      </c>
      <c r="BG515" s="242">
        <f>IF(N515="zákl. přenesená",J515,0)</f>
        <v>0</v>
      </c>
      <c r="BH515" s="242">
        <f>IF(N515="sníž. přenesená",J515,0)</f>
        <v>0</v>
      </c>
      <c r="BI515" s="242">
        <f>IF(N515="nulová",J515,0)</f>
        <v>0</v>
      </c>
      <c r="BJ515" s="18" t="s">
        <v>83</v>
      </c>
      <c r="BK515" s="242">
        <f>ROUND(I515*H515,2)</f>
        <v>0</v>
      </c>
      <c r="BL515" s="18" t="s">
        <v>277</v>
      </c>
      <c r="BM515" s="241" t="s">
        <v>820</v>
      </c>
    </row>
    <row r="516" s="2" customFormat="1">
      <c r="A516" s="39"/>
      <c r="B516" s="40"/>
      <c r="C516" s="41"/>
      <c r="D516" s="245" t="s">
        <v>474</v>
      </c>
      <c r="E516" s="41"/>
      <c r="F516" s="276" t="s">
        <v>799</v>
      </c>
      <c r="G516" s="41"/>
      <c r="H516" s="41"/>
      <c r="I516" s="277"/>
      <c r="J516" s="41"/>
      <c r="K516" s="41"/>
      <c r="L516" s="45"/>
      <c r="M516" s="278"/>
      <c r="N516" s="279"/>
      <c r="O516" s="92"/>
      <c r="P516" s="92"/>
      <c r="Q516" s="92"/>
      <c r="R516" s="92"/>
      <c r="S516" s="92"/>
      <c r="T516" s="93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T516" s="18" t="s">
        <v>474</v>
      </c>
      <c r="AU516" s="18" t="s">
        <v>85</v>
      </c>
    </row>
    <row r="517" s="2" customFormat="1" ht="37.8" customHeight="1">
      <c r="A517" s="39"/>
      <c r="B517" s="40"/>
      <c r="C517" s="229" t="s">
        <v>821</v>
      </c>
      <c r="D517" s="229" t="s">
        <v>205</v>
      </c>
      <c r="E517" s="230" t="s">
        <v>822</v>
      </c>
      <c r="F517" s="231" t="s">
        <v>823</v>
      </c>
      <c r="G517" s="232" t="s">
        <v>797</v>
      </c>
      <c r="H517" s="233">
        <v>1</v>
      </c>
      <c r="I517" s="234"/>
      <c r="J517" s="235">
        <f>ROUND(I517*H517,2)</f>
        <v>0</v>
      </c>
      <c r="K517" s="236"/>
      <c r="L517" s="45"/>
      <c r="M517" s="237" t="s">
        <v>1</v>
      </c>
      <c r="N517" s="238" t="s">
        <v>41</v>
      </c>
      <c r="O517" s="92"/>
      <c r="P517" s="239">
        <f>O517*H517</f>
        <v>0</v>
      </c>
      <c r="Q517" s="239">
        <v>0</v>
      </c>
      <c r="R517" s="239">
        <f>Q517*H517</f>
        <v>0</v>
      </c>
      <c r="S517" s="239">
        <v>0</v>
      </c>
      <c r="T517" s="240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241" t="s">
        <v>277</v>
      </c>
      <c r="AT517" s="241" t="s">
        <v>205</v>
      </c>
      <c r="AU517" s="241" t="s">
        <v>85</v>
      </c>
      <c r="AY517" s="18" t="s">
        <v>203</v>
      </c>
      <c r="BE517" s="242">
        <f>IF(N517="základní",J517,0)</f>
        <v>0</v>
      </c>
      <c r="BF517" s="242">
        <f>IF(N517="snížená",J517,0)</f>
        <v>0</v>
      </c>
      <c r="BG517" s="242">
        <f>IF(N517="zákl. přenesená",J517,0)</f>
        <v>0</v>
      </c>
      <c r="BH517" s="242">
        <f>IF(N517="sníž. přenesená",J517,0)</f>
        <v>0</v>
      </c>
      <c r="BI517" s="242">
        <f>IF(N517="nulová",J517,0)</f>
        <v>0</v>
      </c>
      <c r="BJ517" s="18" t="s">
        <v>83</v>
      </c>
      <c r="BK517" s="242">
        <f>ROUND(I517*H517,2)</f>
        <v>0</v>
      </c>
      <c r="BL517" s="18" t="s">
        <v>277</v>
      </c>
      <c r="BM517" s="241" t="s">
        <v>824</v>
      </c>
    </row>
    <row r="518" s="2" customFormat="1">
      <c r="A518" s="39"/>
      <c r="B518" s="40"/>
      <c r="C518" s="41"/>
      <c r="D518" s="245" t="s">
        <v>474</v>
      </c>
      <c r="E518" s="41"/>
      <c r="F518" s="276" t="s">
        <v>799</v>
      </c>
      <c r="G518" s="41"/>
      <c r="H518" s="41"/>
      <c r="I518" s="277"/>
      <c r="J518" s="41"/>
      <c r="K518" s="41"/>
      <c r="L518" s="45"/>
      <c r="M518" s="278"/>
      <c r="N518" s="279"/>
      <c r="O518" s="92"/>
      <c r="P518" s="92"/>
      <c r="Q518" s="92"/>
      <c r="R518" s="92"/>
      <c r="S518" s="92"/>
      <c r="T518" s="93"/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T518" s="18" t="s">
        <v>474</v>
      </c>
      <c r="AU518" s="18" t="s">
        <v>85</v>
      </c>
    </row>
    <row r="519" s="2" customFormat="1" ht="37.8" customHeight="1">
      <c r="A519" s="39"/>
      <c r="B519" s="40"/>
      <c r="C519" s="229" t="s">
        <v>825</v>
      </c>
      <c r="D519" s="229" t="s">
        <v>205</v>
      </c>
      <c r="E519" s="230" t="s">
        <v>826</v>
      </c>
      <c r="F519" s="231" t="s">
        <v>827</v>
      </c>
      <c r="G519" s="232" t="s">
        <v>797</v>
      </c>
      <c r="H519" s="233">
        <v>1</v>
      </c>
      <c r="I519" s="234"/>
      <c r="J519" s="235">
        <f>ROUND(I519*H519,2)</f>
        <v>0</v>
      </c>
      <c r="K519" s="236"/>
      <c r="L519" s="45"/>
      <c r="M519" s="237" t="s">
        <v>1</v>
      </c>
      <c r="N519" s="238" t="s">
        <v>41</v>
      </c>
      <c r="O519" s="92"/>
      <c r="P519" s="239">
        <f>O519*H519</f>
        <v>0</v>
      </c>
      <c r="Q519" s="239">
        <v>0</v>
      </c>
      <c r="R519" s="239">
        <f>Q519*H519</f>
        <v>0</v>
      </c>
      <c r="S519" s="239">
        <v>0</v>
      </c>
      <c r="T519" s="240">
        <f>S519*H519</f>
        <v>0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241" t="s">
        <v>277</v>
      </c>
      <c r="AT519" s="241" t="s">
        <v>205</v>
      </c>
      <c r="AU519" s="241" t="s">
        <v>85</v>
      </c>
      <c r="AY519" s="18" t="s">
        <v>203</v>
      </c>
      <c r="BE519" s="242">
        <f>IF(N519="základní",J519,0)</f>
        <v>0</v>
      </c>
      <c r="BF519" s="242">
        <f>IF(N519="snížená",J519,0)</f>
        <v>0</v>
      </c>
      <c r="BG519" s="242">
        <f>IF(N519="zákl. přenesená",J519,0)</f>
        <v>0</v>
      </c>
      <c r="BH519" s="242">
        <f>IF(N519="sníž. přenesená",J519,0)</f>
        <v>0</v>
      </c>
      <c r="BI519" s="242">
        <f>IF(N519="nulová",J519,0)</f>
        <v>0</v>
      </c>
      <c r="BJ519" s="18" t="s">
        <v>83</v>
      </c>
      <c r="BK519" s="242">
        <f>ROUND(I519*H519,2)</f>
        <v>0</v>
      </c>
      <c r="BL519" s="18" t="s">
        <v>277</v>
      </c>
      <c r="BM519" s="241" t="s">
        <v>828</v>
      </c>
    </row>
    <row r="520" s="2" customFormat="1">
      <c r="A520" s="39"/>
      <c r="B520" s="40"/>
      <c r="C520" s="41"/>
      <c r="D520" s="245" t="s">
        <v>474</v>
      </c>
      <c r="E520" s="41"/>
      <c r="F520" s="276" t="s">
        <v>799</v>
      </c>
      <c r="G520" s="41"/>
      <c r="H520" s="41"/>
      <c r="I520" s="277"/>
      <c r="J520" s="41"/>
      <c r="K520" s="41"/>
      <c r="L520" s="45"/>
      <c r="M520" s="278"/>
      <c r="N520" s="279"/>
      <c r="O520" s="92"/>
      <c r="P520" s="92"/>
      <c r="Q520" s="92"/>
      <c r="R520" s="92"/>
      <c r="S520" s="92"/>
      <c r="T520" s="93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T520" s="18" t="s">
        <v>474</v>
      </c>
      <c r="AU520" s="18" t="s">
        <v>85</v>
      </c>
    </row>
    <row r="521" s="2" customFormat="1" ht="37.8" customHeight="1">
      <c r="A521" s="39"/>
      <c r="B521" s="40"/>
      <c r="C521" s="229" t="s">
        <v>829</v>
      </c>
      <c r="D521" s="229" t="s">
        <v>205</v>
      </c>
      <c r="E521" s="230" t="s">
        <v>830</v>
      </c>
      <c r="F521" s="231" t="s">
        <v>831</v>
      </c>
      <c r="G521" s="232" t="s">
        <v>797</v>
      </c>
      <c r="H521" s="233">
        <v>1</v>
      </c>
      <c r="I521" s="234"/>
      <c r="J521" s="235">
        <f>ROUND(I521*H521,2)</f>
        <v>0</v>
      </c>
      <c r="K521" s="236"/>
      <c r="L521" s="45"/>
      <c r="M521" s="237" t="s">
        <v>1</v>
      </c>
      <c r="N521" s="238" t="s">
        <v>41</v>
      </c>
      <c r="O521" s="92"/>
      <c r="P521" s="239">
        <f>O521*H521</f>
        <v>0</v>
      </c>
      <c r="Q521" s="239">
        <v>0</v>
      </c>
      <c r="R521" s="239">
        <f>Q521*H521</f>
        <v>0</v>
      </c>
      <c r="S521" s="239">
        <v>0</v>
      </c>
      <c r="T521" s="240">
        <f>S521*H521</f>
        <v>0</v>
      </c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R521" s="241" t="s">
        <v>277</v>
      </c>
      <c r="AT521" s="241" t="s">
        <v>205</v>
      </c>
      <c r="AU521" s="241" t="s">
        <v>85</v>
      </c>
      <c r="AY521" s="18" t="s">
        <v>203</v>
      </c>
      <c r="BE521" s="242">
        <f>IF(N521="základní",J521,0)</f>
        <v>0</v>
      </c>
      <c r="BF521" s="242">
        <f>IF(N521="snížená",J521,0)</f>
        <v>0</v>
      </c>
      <c r="BG521" s="242">
        <f>IF(N521="zákl. přenesená",J521,0)</f>
        <v>0</v>
      </c>
      <c r="BH521" s="242">
        <f>IF(N521="sníž. přenesená",J521,0)</f>
        <v>0</v>
      </c>
      <c r="BI521" s="242">
        <f>IF(N521="nulová",J521,0)</f>
        <v>0</v>
      </c>
      <c r="BJ521" s="18" t="s">
        <v>83</v>
      </c>
      <c r="BK521" s="242">
        <f>ROUND(I521*H521,2)</f>
        <v>0</v>
      </c>
      <c r="BL521" s="18" t="s">
        <v>277</v>
      </c>
      <c r="BM521" s="241" t="s">
        <v>832</v>
      </c>
    </row>
    <row r="522" s="2" customFormat="1">
      <c r="A522" s="39"/>
      <c r="B522" s="40"/>
      <c r="C522" s="41"/>
      <c r="D522" s="245" t="s">
        <v>474</v>
      </c>
      <c r="E522" s="41"/>
      <c r="F522" s="276" t="s">
        <v>799</v>
      </c>
      <c r="G522" s="41"/>
      <c r="H522" s="41"/>
      <c r="I522" s="277"/>
      <c r="J522" s="41"/>
      <c r="K522" s="41"/>
      <c r="L522" s="45"/>
      <c r="M522" s="278"/>
      <c r="N522" s="279"/>
      <c r="O522" s="92"/>
      <c r="P522" s="92"/>
      <c r="Q522" s="92"/>
      <c r="R522" s="92"/>
      <c r="S522" s="92"/>
      <c r="T522" s="93"/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T522" s="18" t="s">
        <v>474</v>
      </c>
      <c r="AU522" s="18" t="s">
        <v>85</v>
      </c>
    </row>
    <row r="523" s="2" customFormat="1" ht="37.8" customHeight="1">
      <c r="A523" s="39"/>
      <c r="B523" s="40"/>
      <c r="C523" s="229" t="s">
        <v>833</v>
      </c>
      <c r="D523" s="229" t="s">
        <v>205</v>
      </c>
      <c r="E523" s="230" t="s">
        <v>834</v>
      </c>
      <c r="F523" s="231" t="s">
        <v>835</v>
      </c>
      <c r="G523" s="232" t="s">
        <v>797</v>
      </c>
      <c r="H523" s="233">
        <v>3</v>
      </c>
      <c r="I523" s="234"/>
      <c r="J523" s="235">
        <f>ROUND(I523*H523,2)</f>
        <v>0</v>
      </c>
      <c r="K523" s="236"/>
      <c r="L523" s="45"/>
      <c r="M523" s="237" t="s">
        <v>1</v>
      </c>
      <c r="N523" s="238" t="s">
        <v>41</v>
      </c>
      <c r="O523" s="92"/>
      <c r="P523" s="239">
        <f>O523*H523</f>
        <v>0</v>
      </c>
      <c r="Q523" s="239">
        <v>0</v>
      </c>
      <c r="R523" s="239">
        <f>Q523*H523</f>
        <v>0</v>
      </c>
      <c r="S523" s="239">
        <v>0</v>
      </c>
      <c r="T523" s="240">
        <f>S523*H523</f>
        <v>0</v>
      </c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R523" s="241" t="s">
        <v>277</v>
      </c>
      <c r="AT523" s="241" t="s">
        <v>205</v>
      </c>
      <c r="AU523" s="241" t="s">
        <v>85</v>
      </c>
      <c r="AY523" s="18" t="s">
        <v>203</v>
      </c>
      <c r="BE523" s="242">
        <f>IF(N523="základní",J523,0)</f>
        <v>0</v>
      </c>
      <c r="BF523" s="242">
        <f>IF(N523="snížená",J523,0)</f>
        <v>0</v>
      </c>
      <c r="BG523" s="242">
        <f>IF(N523="zákl. přenesená",J523,0)</f>
        <v>0</v>
      </c>
      <c r="BH523" s="242">
        <f>IF(N523="sníž. přenesená",J523,0)</f>
        <v>0</v>
      </c>
      <c r="BI523" s="242">
        <f>IF(N523="nulová",J523,0)</f>
        <v>0</v>
      </c>
      <c r="BJ523" s="18" t="s">
        <v>83</v>
      </c>
      <c r="BK523" s="242">
        <f>ROUND(I523*H523,2)</f>
        <v>0</v>
      </c>
      <c r="BL523" s="18" t="s">
        <v>277</v>
      </c>
      <c r="BM523" s="241" t="s">
        <v>836</v>
      </c>
    </row>
    <row r="524" s="2" customFormat="1">
      <c r="A524" s="39"/>
      <c r="B524" s="40"/>
      <c r="C524" s="41"/>
      <c r="D524" s="245" t="s">
        <v>474</v>
      </c>
      <c r="E524" s="41"/>
      <c r="F524" s="276" t="s">
        <v>799</v>
      </c>
      <c r="G524" s="41"/>
      <c r="H524" s="41"/>
      <c r="I524" s="277"/>
      <c r="J524" s="41"/>
      <c r="K524" s="41"/>
      <c r="L524" s="45"/>
      <c r="M524" s="278"/>
      <c r="N524" s="279"/>
      <c r="O524" s="92"/>
      <c r="P524" s="92"/>
      <c r="Q524" s="92"/>
      <c r="R524" s="92"/>
      <c r="S524" s="92"/>
      <c r="T524" s="93"/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T524" s="18" t="s">
        <v>474</v>
      </c>
      <c r="AU524" s="18" t="s">
        <v>85</v>
      </c>
    </row>
    <row r="525" s="2" customFormat="1" ht="37.8" customHeight="1">
      <c r="A525" s="39"/>
      <c r="B525" s="40"/>
      <c r="C525" s="229" t="s">
        <v>837</v>
      </c>
      <c r="D525" s="229" t="s">
        <v>205</v>
      </c>
      <c r="E525" s="230" t="s">
        <v>838</v>
      </c>
      <c r="F525" s="231" t="s">
        <v>839</v>
      </c>
      <c r="G525" s="232" t="s">
        <v>797</v>
      </c>
      <c r="H525" s="233">
        <v>4</v>
      </c>
      <c r="I525" s="234"/>
      <c r="J525" s="235">
        <f>ROUND(I525*H525,2)</f>
        <v>0</v>
      </c>
      <c r="K525" s="236"/>
      <c r="L525" s="45"/>
      <c r="M525" s="237" t="s">
        <v>1</v>
      </c>
      <c r="N525" s="238" t="s">
        <v>41</v>
      </c>
      <c r="O525" s="92"/>
      <c r="P525" s="239">
        <f>O525*H525</f>
        <v>0</v>
      </c>
      <c r="Q525" s="239">
        <v>0</v>
      </c>
      <c r="R525" s="239">
        <f>Q525*H525</f>
        <v>0</v>
      </c>
      <c r="S525" s="239">
        <v>0</v>
      </c>
      <c r="T525" s="240">
        <f>S525*H525</f>
        <v>0</v>
      </c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R525" s="241" t="s">
        <v>277</v>
      </c>
      <c r="AT525" s="241" t="s">
        <v>205</v>
      </c>
      <c r="AU525" s="241" t="s">
        <v>85</v>
      </c>
      <c r="AY525" s="18" t="s">
        <v>203</v>
      </c>
      <c r="BE525" s="242">
        <f>IF(N525="základní",J525,0)</f>
        <v>0</v>
      </c>
      <c r="BF525" s="242">
        <f>IF(N525="snížená",J525,0)</f>
        <v>0</v>
      </c>
      <c r="BG525" s="242">
        <f>IF(N525="zákl. přenesená",J525,0)</f>
        <v>0</v>
      </c>
      <c r="BH525" s="242">
        <f>IF(N525="sníž. přenesená",J525,0)</f>
        <v>0</v>
      </c>
      <c r="BI525" s="242">
        <f>IF(N525="nulová",J525,0)</f>
        <v>0</v>
      </c>
      <c r="BJ525" s="18" t="s">
        <v>83</v>
      </c>
      <c r="BK525" s="242">
        <f>ROUND(I525*H525,2)</f>
        <v>0</v>
      </c>
      <c r="BL525" s="18" t="s">
        <v>277</v>
      </c>
      <c r="BM525" s="241" t="s">
        <v>840</v>
      </c>
    </row>
    <row r="526" s="2" customFormat="1">
      <c r="A526" s="39"/>
      <c r="B526" s="40"/>
      <c r="C526" s="41"/>
      <c r="D526" s="245" t="s">
        <v>474</v>
      </c>
      <c r="E526" s="41"/>
      <c r="F526" s="276" t="s">
        <v>799</v>
      </c>
      <c r="G526" s="41"/>
      <c r="H526" s="41"/>
      <c r="I526" s="277"/>
      <c r="J526" s="41"/>
      <c r="K526" s="41"/>
      <c r="L526" s="45"/>
      <c r="M526" s="278"/>
      <c r="N526" s="279"/>
      <c r="O526" s="92"/>
      <c r="P526" s="92"/>
      <c r="Q526" s="92"/>
      <c r="R526" s="92"/>
      <c r="S526" s="92"/>
      <c r="T526" s="93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T526" s="18" t="s">
        <v>474</v>
      </c>
      <c r="AU526" s="18" t="s">
        <v>85</v>
      </c>
    </row>
    <row r="527" s="2" customFormat="1" ht="33" customHeight="1">
      <c r="A527" s="39"/>
      <c r="B527" s="40"/>
      <c r="C527" s="229" t="s">
        <v>841</v>
      </c>
      <c r="D527" s="229" t="s">
        <v>205</v>
      </c>
      <c r="E527" s="230" t="s">
        <v>842</v>
      </c>
      <c r="F527" s="231" t="s">
        <v>843</v>
      </c>
      <c r="G527" s="232" t="s">
        <v>797</v>
      </c>
      <c r="H527" s="233">
        <v>1</v>
      </c>
      <c r="I527" s="234"/>
      <c r="J527" s="235">
        <f>ROUND(I527*H527,2)</f>
        <v>0</v>
      </c>
      <c r="K527" s="236"/>
      <c r="L527" s="45"/>
      <c r="M527" s="237" t="s">
        <v>1</v>
      </c>
      <c r="N527" s="238" t="s">
        <v>41</v>
      </c>
      <c r="O527" s="92"/>
      <c r="P527" s="239">
        <f>O527*H527</f>
        <v>0</v>
      </c>
      <c r="Q527" s="239">
        <v>0</v>
      </c>
      <c r="R527" s="239">
        <f>Q527*H527</f>
        <v>0</v>
      </c>
      <c r="S527" s="239">
        <v>0</v>
      </c>
      <c r="T527" s="240">
        <f>S527*H527</f>
        <v>0</v>
      </c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R527" s="241" t="s">
        <v>277</v>
      </c>
      <c r="AT527" s="241" t="s">
        <v>205</v>
      </c>
      <c r="AU527" s="241" t="s">
        <v>85</v>
      </c>
      <c r="AY527" s="18" t="s">
        <v>203</v>
      </c>
      <c r="BE527" s="242">
        <f>IF(N527="základní",J527,0)</f>
        <v>0</v>
      </c>
      <c r="BF527" s="242">
        <f>IF(N527="snížená",J527,0)</f>
        <v>0</v>
      </c>
      <c r="BG527" s="242">
        <f>IF(N527="zákl. přenesená",J527,0)</f>
        <v>0</v>
      </c>
      <c r="BH527" s="242">
        <f>IF(N527="sníž. přenesená",J527,0)</f>
        <v>0</v>
      </c>
      <c r="BI527" s="242">
        <f>IF(N527="nulová",J527,0)</f>
        <v>0</v>
      </c>
      <c r="BJ527" s="18" t="s">
        <v>83</v>
      </c>
      <c r="BK527" s="242">
        <f>ROUND(I527*H527,2)</f>
        <v>0</v>
      </c>
      <c r="BL527" s="18" t="s">
        <v>277</v>
      </c>
      <c r="BM527" s="241" t="s">
        <v>844</v>
      </c>
    </row>
    <row r="528" s="2" customFormat="1">
      <c r="A528" s="39"/>
      <c r="B528" s="40"/>
      <c r="C528" s="41"/>
      <c r="D528" s="245" t="s">
        <v>474</v>
      </c>
      <c r="E528" s="41"/>
      <c r="F528" s="276" t="s">
        <v>845</v>
      </c>
      <c r="G528" s="41"/>
      <c r="H528" s="41"/>
      <c r="I528" s="277"/>
      <c r="J528" s="41"/>
      <c r="K528" s="41"/>
      <c r="L528" s="45"/>
      <c r="M528" s="278"/>
      <c r="N528" s="279"/>
      <c r="O528" s="92"/>
      <c r="P528" s="92"/>
      <c r="Q528" s="92"/>
      <c r="R528" s="92"/>
      <c r="S528" s="92"/>
      <c r="T528" s="93"/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T528" s="18" t="s">
        <v>474</v>
      </c>
      <c r="AU528" s="18" t="s">
        <v>85</v>
      </c>
    </row>
    <row r="529" s="2" customFormat="1" ht="37.8" customHeight="1">
      <c r="A529" s="39"/>
      <c r="B529" s="40"/>
      <c r="C529" s="229" t="s">
        <v>846</v>
      </c>
      <c r="D529" s="229" t="s">
        <v>205</v>
      </c>
      <c r="E529" s="230" t="s">
        <v>847</v>
      </c>
      <c r="F529" s="231" t="s">
        <v>848</v>
      </c>
      <c r="G529" s="232" t="s">
        <v>797</v>
      </c>
      <c r="H529" s="233">
        <v>1</v>
      </c>
      <c r="I529" s="234"/>
      <c r="J529" s="235">
        <f>ROUND(I529*H529,2)</f>
        <v>0</v>
      </c>
      <c r="K529" s="236"/>
      <c r="L529" s="45"/>
      <c r="M529" s="237" t="s">
        <v>1</v>
      </c>
      <c r="N529" s="238" t="s">
        <v>41</v>
      </c>
      <c r="O529" s="92"/>
      <c r="P529" s="239">
        <f>O529*H529</f>
        <v>0</v>
      </c>
      <c r="Q529" s="239">
        <v>0</v>
      </c>
      <c r="R529" s="239">
        <f>Q529*H529</f>
        <v>0</v>
      </c>
      <c r="S529" s="239">
        <v>0</v>
      </c>
      <c r="T529" s="240">
        <f>S529*H529</f>
        <v>0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241" t="s">
        <v>277</v>
      </c>
      <c r="AT529" s="241" t="s">
        <v>205</v>
      </c>
      <c r="AU529" s="241" t="s">
        <v>85</v>
      </c>
      <c r="AY529" s="18" t="s">
        <v>203</v>
      </c>
      <c r="BE529" s="242">
        <f>IF(N529="základní",J529,0)</f>
        <v>0</v>
      </c>
      <c r="BF529" s="242">
        <f>IF(N529="snížená",J529,0)</f>
        <v>0</v>
      </c>
      <c r="BG529" s="242">
        <f>IF(N529="zákl. přenesená",J529,0)</f>
        <v>0</v>
      </c>
      <c r="BH529" s="242">
        <f>IF(N529="sníž. přenesená",J529,0)</f>
        <v>0</v>
      </c>
      <c r="BI529" s="242">
        <f>IF(N529="nulová",J529,0)</f>
        <v>0</v>
      </c>
      <c r="BJ529" s="18" t="s">
        <v>83</v>
      </c>
      <c r="BK529" s="242">
        <f>ROUND(I529*H529,2)</f>
        <v>0</v>
      </c>
      <c r="BL529" s="18" t="s">
        <v>277</v>
      </c>
      <c r="BM529" s="241" t="s">
        <v>849</v>
      </c>
    </row>
    <row r="530" s="2" customFormat="1">
      <c r="A530" s="39"/>
      <c r="B530" s="40"/>
      <c r="C530" s="41"/>
      <c r="D530" s="245" t="s">
        <v>474</v>
      </c>
      <c r="E530" s="41"/>
      <c r="F530" s="276" t="s">
        <v>845</v>
      </c>
      <c r="G530" s="41"/>
      <c r="H530" s="41"/>
      <c r="I530" s="277"/>
      <c r="J530" s="41"/>
      <c r="K530" s="41"/>
      <c r="L530" s="45"/>
      <c r="M530" s="278"/>
      <c r="N530" s="279"/>
      <c r="O530" s="92"/>
      <c r="P530" s="92"/>
      <c r="Q530" s="92"/>
      <c r="R530" s="92"/>
      <c r="S530" s="92"/>
      <c r="T530" s="93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T530" s="18" t="s">
        <v>474</v>
      </c>
      <c r="AU530" s="18" t="s">
        <v>85</v>
      </c>
    </row>
    <row r="531" s="2" customFormat="1" ht="37.8" customHeight="1">
      <c r="A531" s="39"/>
      <c r="B531" s="40"/>
      <c r="C531" s="229" t="s">
        <v>850</v>
      </c>
      <c r="D531" s="229" t="s">
        <v>205</v>
      </c>
      <c r="E531" s="230" t="s">
        <v>851</v>
      </c>
      <c r="F531" s="231" t="s">
        <v>852</v>
      </c>
      <c r="G531" s="232" t="s">
        <v>797</v>
      </c>
      <c r="H531" s="233">
        <v>1</v>
      </c>
      <c r="I531" s="234"/>
      <c r="J531" s="235">
        <f>ROUND(I531*H531,2)</f>
        <v>0</v>
      </c>
      <c r="K531" s="236"/>
      <c r="L531" s="45"/>
      <c r="M531" s="237" t="s">
        <v>1</v>
      </c>
      <c r="N531" s="238" t="s">
        <v>41</v>
      </c>
      <c r="O531" s="92"/>
      <c r="P531" s="239">
        <f>O531*H531</f>
        <v>0</v>
      </c>
      <c r="Q531" s="239">
        <v>0</v>
      </c>
      <c r="R531" s="239">
        <f>Q531*H531</f>
        <v>0</v>
      </c>
      <c r="S531" s="239">
        <v>0</v>
      </c>
      <c r="T531" s="240">
        <f>S531*H531</f>
        <v>0</v>
      </c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R531" s="241" t="s">
        <v>277</v>
      </c>
      <c r="AT531" s="241" t="s">
        <v>205</v>
      </c>
      <c r="AU531" s="241" t="s">
        <v>85</v>
      </c>
      <c r="AY531" s="18" t="s">
        <v>203</v>
      </c>
      <c r="BE531" s="242">
        <f>IF(N531="základní",J531,0)</f>
        <v>0</v>
      </c>
      <c r="BF531" s="242">
        <f>IF(N531="snížená",J531,0)</f>
        <v>0</v>
      </c>
      <c r="BG531" s="242">
        <f>IF(N531="zákl. přenesená",J531,0)</f>
        <v>0</v>
      </c>
      <c r="BH531" s="242">
        <f>IF(N531="sníž. přenesená",J531,0)</f>
        <v>0</v>
      </c>
      <c r="BI531" s="242">
        <f>IF(N531="nulová",J531,0)</f>
        <v>0</v>
      </c>
      <c r="BJ531" s="18" t="s">
        <v>83</v>
      </c>
      <c r="BK531" s="242">
        <f>ROUND(I531*H531,2)</f>
        <v>0</v>
      </c>
      <c r="BL531" s="18" t="s">
        <v>277</v>
      </c>
      <c r="BM531" s="241" t="s">
        <v>853</v>
      </c>
    </row>
    <row r="532" s="2" customFormat="1">
      <c r="A532" s="39"/>
      <c r="B532" s="40"/>
      <c r="C532" s="41"/>
      <c r="D532" s="245" t="s">
        <v>474</v>
      </c>
      <c r="E532" s="41"/>
      <c r="F532" s="276" t="s">
        <v>845</v>
      </c>
      <c r="G532" s="41"/>
      <c r="H532" s="41"/>
      <c r="I532" s="277"/>
      <c r="J532" s="41"/>
      <c r="K532" s="41"/>
      <c r="L532" s="45"/>
      <c r="M532" s="278"/>
      <c r="N532" s="279"/>
      <c r="O532" s="92"/>
      <c r="P532" s="92"/>
      <c r="Q532" s="92"/>
      <c r="R532" s="92"/>
      <c r="S532" s="92"/>
      <c r="T532" s="93"/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T532" s="18" t="s">
        <v>474</v>
      </c>
      <c r="AU532" s="18" t="s">
        <v>85</v>
      </c>
    </row>
    <row r="533" s="2" customFormat="1" ht="37.8" customHeight="1">
      <c r="A533" s="39"/>
      <c r="B533" s="40"/>
      <c r="C533" s="229" t="s">
        <v>854</v>
      </c>
      <c r="D533" s="229" t="s">
        <v>205</v>
      </c>
      <c r="E533" s="230" t="s">
        <v>855</v>
      </c>
      <c r="F533" s="231" t="s">
        <v>856</v>
      </c>
      <c r="G533" s="232" t="s">
        <v>797</v>
      </c>
      <c r="H533" s="233">
        <v>1</v>
      </c>
      <c r="I533" s="234"/>
      <c r="J533" s="235">
        <f>ROUND(I533*H533,2)</f>
        <v>0</v>
      </c>
      <c r="K533" s="236"/>
      <c r="L533" s="45"/>
      <c r="M533" s="237" t="s">
        <v>1</v>
      </c>
      <c r="N533" s="238" t="s">
        <v>41</v>
      </c>
      <c r="O533" s="92"/>
      <c r="P533" s="239">
        <f>O533*H533</f>
        <v>0</v>
      </c>
      <c r="Q533" s="239">
        <v>0</v>
      </c>
      <c r="R533" s="239">
        <f>Q533*H533</f>
        <v>0</v>
      </c>
      <c r="S533" s="239">
        <v>0</v>
      </c>
      <c r="T533" s="240">
        <f>S533*H533</f>
        <v>0</v>
      </c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R533" s="241" t="s">
        <v>277</v>
      </c>
      <c r="AT533" s="241" t="s">
        <v>205</v>
      </c>
      <c r="AU533" s="241" t="s">
        <v>85</v>
      </c>
      <c r="AY533" s="18" t="s">
        <v>203</v>
      </c>
      <c r="BE533" s="242">
        <f>IF(N533="základní",J533,0)</f>
        <v>0</v>
      </c>
      <c r="BF533" s="242">
        <f>IF(N533="snížená",J533,0)</f>
        <v>0</v>
      </c>
      <c r="BG533" s="242">
        <f>IF(N533="zákl. přenesená",J533,0)</f>
        <v>0</v>
      </c>
      <c r="BH533" s="242">
        <f>IF(N533="sníž. přenesená",J533,0)</f>
        <v>0</v>
      </c>
      <c r="BI533" s="242">
        <f>IF(N533="nulová",J533,0)</f>
        <v>0</v>
      </c>
      <c r="BJ533" s="18" t="s">
        <v>83</v>
      </c>
      <c r="BK533" s="242">
        <f>ROUND(I533*H533,2)</f>
        <v>0</v>
      </c>
      <c r="BL533" s="18" t="s">
        <v>277</v>
      </c>
      <c r="BM533" s="241" t="s">
        <v>857</v>
      </c>
    </row>
    <row r="534" s="2" customFormat="1">
      <c r="A534" s="39"/>
      <c r="B534" s="40"/>
      <c r="C534" s="41"/>
      <c r="D534" s="245" t="s">
        <v>474</v>
      </c>
      <c r="E534" s="41"/>
      <c r="F534" s="276" t="s">
        <v>845</v>
      </c>
      <c r="G534" s="41"/>
      <c r="H534" s="41"/>
      <c r="I534" s="277"/>
      <c r="J534" s="41"/>
      <c r="K534" s="41"/>
      <c r="L534" s="45"/>
      <c r="M534" s="278"/>
      <c r="N534" s="279"/>
      <c r="O534" s="92"/>
      <c r="P534" s="92"/>
      <c r="Q534" s="92"/>
      <c r="R534" s="92"/>
      <c r="S534" s="92"/>
      <c r="T534" s="93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T534" s="18" t="s">
        <v>474</v>
      </c>
      <c r="AU534" s="18" t="s">
        <v>85</v>
      </c>
    </row>
    <row r="535" s="2" customFormat="1" ht="33" customHeight="1">
      <c r="A535" s="39"/>
      <c r="B535" s="40"/>
      <c r="C535" s="229" t="s">
        <v>858</v>
      </c>
      <c r="D535" s="229" t="s">
        <v>205</v>
      </c>
      <c r="E535" s="230" t="s">
        <v>859</v>
      </c>
      <c r="F535" s="231" t="s">
        <v>860</v>
      </c>
      <c r="G535" s="232" t="s">
        <v>797</v>
      </c>
      <c r="H535" s="233">
        <v>2</v>
      </c>
      <c r="I535" s="234"/>
      <c r="J535" s="235">
        <f>ROUND(I535*H535,2)</f>
        <v>0</v>
      </c>
      <c r="K535" s="236"/>
      <c r="L535" s="45"/>
      <c r="M535" s="237" t="s">
        <v>1</v>
      </c>
      <c r="N535" s="238" t="s">
        <v>41</v>
      </c>
      <c r="O535" s="92"/>
      <c r="P535" s="239">
        <f>O535*H535</f>
        <v>0</v>
      </c>
      <c r="Q535" s="239">
        <v>0</v>
      </c>
      <c r="R535" s="239">
        <f>Q535*H535</f>
        <v>0</v>
      </c>
      <c r="S535" s="239">
        <v>0</v>
      </c>
      <c r="T535" s="240">
        <f>S535*H535</f>
        <v>0</v>
      </c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R535" s="241" t="s">
        <v>277</v>
      </c>
      <c r="AT535" s="241" t="s">
        <v>205</v>
      </c>
      <c r="AU535" s="241" t="s">
        <v>85</v>
      </c>
      <c r="AY535" s="18" t="s">
        <v>203</v>
      </c>
      <c r="BE535" s="242">
        <f>IF(N535="základní",J535,0)</f>
        <v>0</v>
      </c>
      <c r="BF535" s="242">
        <f>IF(N535="snížená",J535,0)</f>
        <v>0</v>
      </c>
      <c r="BG535" s="242">
        <f>IF(N535="zákl. přenesená",J535,0)</f>
        <v>0</v>
      </c>
      <c r="BH535" s="242">
        <f>IF(N535="sníž. přenesená",J535,0)</f>
        <v>0</v>
      </c>
      <c r="BI535" s="242">
        <f>IF(N535="nulová",J535,0)</f>
        <v>0</v>
      </c>
      <c r="BJ535" s="18" t="s">
        <v>83</v>
      </c>
      <c r="BK535" s="242">
        <f>ROUND(I535*H535,2)</f>
        <v>0</v>
      </c>
      <c r="BL535" s="18" t="s">
        <v>277</v>
      </c>
      <c r="BM535" s="241" t="s">
        <v>861</v>
      </c>
    </row>
    <row r="536" s="2" customFormat="1">
      <c r="A536" s="39"/>
      <c r="B536" s="40"/>
      <c r="C536" s="41"/>
      <c r="D536" s="245" t="s">
        <v>474</v>
      </c>
      <c r="E536" s="41"/>
      <c r="F536" s="276" t="s">
        <v>845</v>
      </c>
      <c r="G536" s="41"/>
      <c r="H536" s="41"/>
      <c r="I536" s="277"/>
      <c r="J536" s="41"/>
      <c r="K536" s="41"/>
      <c r="L536" s="45"/>
      <c r="M536" s="278"/>
      <c r="N536" s="279"/>
      <c r="O536" s="92"/>
      <c r="P536" s="92"/>
      <c r="Q536" s="92"/>
      <c r="R536" s="92"/>
      <c r="S536" s="92"/>
      <c r="T536" s="93"/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T536" s="18" t="s">
        <v>474</v>
      </c>
      <c r="AU536" s="18" t="s">
        <v>85</v>
      </c>
    </row>
    <row r="537" s="2" customFormat="1" ht="37.8" customHeight="1">
      <c r="A537" s="39"/>
      <c r="B537" s="40"/>
      <c r="C537" s="229" t="s">
        <v>862</v>
      </c>
      <c r="D537" s="229" t="s">
        <v>205</v>
      </c>
      <c r="E537" s="230" t="s">
        <v>863</v>
      </c>
      <c r="F537" s="231" t="s">
        <v>864</v>
      </c>
      <c r="G537" s="232" t="s">
        <v>797</v>
      </c>
      <c r="H537" s="233">
        <v>1</v>
      </c>
      <c r="I537" s="234"/>
      <c r="J537" s="235">
        <f>ROUND(I537*H537,2)</f>
        <v>0</v>
      </c>
      <c r="K537" s="236"/>
      <c r="L537" s="45"/>
      <c r="M537" s="237" t="s">
        <v>1</v>
      </c>
      <c r="N537" s="238" t="s">
        <v>41</v>
      </c>
      <c r="O537" s="92"/>
      <c r="P537" s="239">
        <f>O537*H537</f>
        <v>0</v>
      </c>
      <c r="Q537" s="239">
        <v>0</v>
      </c>
      <c r="R537" s="239">
        <f>Q537*H537</f>
        <v>0</v>
      </c>
      <c r="S537" s="239">
        <v>0</v>
      </c>
      <c r="T537" s="240">
        <f>S537*H537</f>
        <v>0</v>
      </c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R537" s="241" t="s">
        <v>277</v>
      </c>
      <c r="AT537" s="241" t="s">
        <v>205</v>
      </c>
      <c r="AU537" s="241" t="s">
        <v>85</v>
      </c>
      <c r="AY537" s="18" t="s">
        <v>203</v>
      </c>
      <c r="BE537" s="242">
        <f>IF(N537="základní",J537,0)</f>
        <v>0</v>
      </c>
      <c r="BF537" s="242">
        <f>IF(N537="snížená",J537,0)</f>
        <v>0</v>
      </c>
      <c r="BG537" s="242">
        <f>IF(N537="zákl. přenesená",J537,0)</f>
        <v>0</v>
      </c>
      <c r="BH537" s="242">
        <f>IF(N537="sníž. přenesená",J537,0)</f>
        <v>0</v>
      </c>
      <c r="BI537" s="242">
        <f>IF(N537="nulová",J537,0)</f>
        <v>0</v>
      </c>
      <c r="BJ537" s="18" t="s">
        <v>83</v>
      </c>
      <c r="BK537" s="242">
        <f>ROUND(I537*H537,2)</f>
        <v>0</v>
      </c>
      <c r="BL537" s="18" t="s">
        <v>277</v>
      </c>
      <c r="BM537" s="241" t="s">
        <v>865</v>
      </c>
    </row>
    <row r="538" s="2" customFormat="1">
      <c r="A538" s="39"/>
      <c r="B538" s="40"/>
      <c r="C538" s="41"/>
      <c r="D538" s="245" t="s">
        <v>474</v>
      </c>
      <c r="E538" s="41"/>
      <c r="F538" s="276" t="s">
        <v>845</v>
      </c>
      <c r="G538" s="41"/>
      <c r="H538" s="41"/>
      <c r="I538" s="277"/>
      <c r="J538" s="41"/>
      <c r="K538" s="41"/>
      <c r="L538" s="45"/>
      <c r="M538" s="278"/>
      <c r="N538" s="279"/>
      <c r="O538" s="92"/>
      <c r="P538" s="92"/>
      <c r="Q538" s="92"/>
      <c r="R538" s="92"/>
      <c r="S538" s="92"/>
      <c r="T538" s="93"/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T538" s="18" t="s">
        <v>474</v>
      </c>
      <c r="AU538" s="18" t="s">
        <v>85</v>
      </c>
    </row>
    <row r="539" s="2" customFormat="1" ht="37.8" customHeight="1">
      <c r="A539" s="39"/>
      <c r="B539" s="40"/>
      <c r="C539" s="229" t="s">
        <v>866</v>
      </c>
      <c r="D539" s="229" t="s">
        <v>205</v>
      </c>
      <c r="E539" s="230" t="s">
        <v>867</v>
      </c>
      <c r="F539" s="231" t="s">
        <v>868</v>
      </c>
      <c r="G539" s="232" t="s">
        <v>797</v>
      </c>
      <c r="H539" s="233">
        <v>1</v>
      </c>
      <c r="I539" s="234"/>
      <c r="J539" s="235">
        <f>ROUND(I539*H539,2)</f>
        <v>0</v>
      </c>
      <c r="K539" s="236"/>
      <c r="L539" s="45"/>
      <c r="M539" s="237" t="s">
        <v>1</v>
      </c>
      <c r="N539" s="238" t="s">
        <v>41</v>
      </c>
      <c r="O539" s="92"/>
      <c r="P539" s="239">
        <f>O539*H539</f>
        <v>0</v>
      </c>
      <c r="Q539" s="239">
        <v>0</v>
      </c>
      <c r="R539" s="239">
        <f>Q539*H539</f>
        <v>0</v>
      </c>
      <c r="S539" s="239">
        <v>0</v>
      </c>
      <c r="T539" s="240">
        <f>S539*H539</f>
        <v>0</v>
      </c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R539" s="241" t="s">
        <v>277</v>
      </c>
      <c r="AT539" s="241" t="s">
        <v>205</v>
      </c>
      <c r="AU539" s="241" t="s">
        <v>85</v>
      </c>
      <c r="AY539" s="18" t="s">
        <v>203</v>
      </c>
      <c r="BE539" s="242">
        <f>IF(N539="základní",J539,0)</f>
        <v>0</v>
      </c>
      <c r="BF539" s="242">
        <f>IF(N539="snížená",J539,0)</f>
        <v>0</v>
      </c>
      <c r="BG539" s="242">
        <f>IF(N539="zákl. přenesená",J539,0)</f>
        <v>0</v>
      </c>
      <c r="BH539" s="242">
        <f>IF(N539="sníž. přenesená",J539,0)</f>
        <v>0</v>
      </c>
      <c r="BI539" s="242">
        <f>IF(N539="nulová",J539,0)</f>
        <v>0</v>
      </c>
      <c r="BJ539" s="18" t="s">
        <v>83</v>
      </c>
      <c r="BK539" s="242">
        <f>ROUND(I539*H539,2)</f>
        <v>0</v>
      </c>
      <c r="BL539" s="18" t="s">
        <v>277</v>
      </c>
      <c r="BM539" s="241" t="s">
        <v>869</v>
      </c>
    </row>
    <row r="540" s="2" customFormat="1">
      <c r="A540" s="39"/>
      <c r="B540" s="40"/>
      <c r="C540" s="41"/>
      <c r="D540" s="245" t="s">
        <v>474</v>
      </c>
      <c r="E540" s="41"/>
      <c r="F540" s="276" t="s">
        <v>845</v>
      </c>
      <c r="G540" s="41"/>
      <c r="H540" s="41"/>
      <c r="I540" s="277"/>
      <c r="J540" s="41"/>
      <c r="K540" s="41"/>
      <c r="L540" s="45"/>
      <c r="M540" s="278"/>
      <c r="N540" s="279"/>
      <c r="O540" s="92"/>
      <c r="P540" s="92"/>
      <c r="Q540" s="92"/>
      <c r="R540" s="92"/>
      <c r="S540" s="92"/>
      <c r="T540" s="93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T540" s="18" t="s">
        <v>474</v>
      </c>
      <c r="AU540" s="18" t="s">
        <v>85</v>
      </c>
    </row>
    <row r="541" s="2" customFormat="1" ht="33" customHeight="1">
      <c r="A541" s="39"/>
      <c r="B541" s="40"/>
      <c r="C541" s="229" t="s">
        <v>870</v>
      </c>
      <c r="D541" s="229" t="s">
        <v>205</v>
      </c>
      <c r="E541" s="230" t="s">
        <v>871</v>
      </c>
      <c r="F541" s="231" t="s">
        <v>872</v>
      </c>
      <c r="G541" s="232" t="s">
        <v>797</v>
      </c>
      <c r="H541" s="233">
        <v>4</v>
      </c>
      <c r="I541" s="234"/>
      <c r="J541" s="235">
        <f>ROUND(I541*H541,2)</f>
        <v>0</v>
      </c>
      <c r="K541" s="236"/>
      <c r="L541" s="45"/>
      <c r="M541" s="237" t="s">
        <v>1</v>
      </c>
      <c r="N541" s="238" t="s">
        <v>41</v>
      </c>
      <c r="O541" s="92"/>
      <c r="P541" s="239">
        <f>O541*H541</f>
        <v>0</v>
      </c>
      <c r="Q541" s="239">
        <v>0</v>
      </c>
      <c r="R541" s="239">
        <f>Q541*H541</f>
        <v>0</v>
      </c>
      <c r="S541" s="239">
        <v>0</v>
      </c>
      <c r="T541" s="240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41" t="s">
        <v>277</v>
      </c>
      <c r="AT541" s="241" t="s">
        <v>205</v>
      </c>
      <c r="AU541" s="241" t="s">
        <v>85</v>
      </c>
      <c r="AY541" s="18" t="s">
        <v>203</v>
      </c>
      <c r="BE541" s="242">
        <f>IF(N541="základní",J541,0)</f>
        <v>0</v>
      </c>
      <c r="BF541" s="242">
        <f>IF(N541="snížená",J541,0)</f>
        <v>0</v>
      </c>
      <c r="BG541" s="242">
        <f>IF(N541="zákl. přenesená",J541,0)</f>
        <v>0</v>
      </c>
      <c r="BH541" s="242">
        <f>IF(N541="sníž. přenesená",J541,0)</f>
        <v>0</v>
      </c>
      <c r="BI541" s="242">
        <f>IF(N541="nulová",J541,0)</f>
        <v>0</v>
      </c>
      <c r="BJ541" s="18" t="s">
        <v>83</v>
      </c>
      <c r="BK541" s="242">
        <f>ROUND(I541*H541,2)</f>
        <v>0</v>
      </c>
      <c r="BL541" s="18" t="s">
        <v>277</v>
      </c>
      <c r="BM541" s="241" t="s">
        <v>873</v>
      </c>
    </row>
    <row r="542" s="2" customFormat="1">
      <c r="A542" s="39"/>
      <c r="B542" s="40"/>
      <c r="C542" s="41"/>
      <c r="D542" s="245" t="s">
        <v>474</v>
      </c>
      <c r="E542" s="41"/>
      <c r="F542" s="276" t="s">
        <v>845</v>
      </c>
      <c r="G542" s="41"/>
      <c r="H542" s="41"/>
      <c r="I542" s="277"/>
      <c r="J542" s="41"/>
      <c r="K542" s="41"/>
      <c r="L542" s="45"/>
      <c r="M542" s="278"/>
      <c r="N542" s="279"/>
      <c r="O542" s="92"/>
      <c r="P542" s="92"/>
      <c r="Q542" s="92"/>
      <c r="R542" s="92"/>
      <c r="S542" s="92"/>
      <c r="T542" s="93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T542" s="18" t="s">
        <v>474</v>
      </c>
      <c r="AU542" s="18" t="s">
        <v>85</v>
      </c>
    </row>
    <row r="543" s="2" customFormat="1" ht="33" customHeight="1">
      <c r="A543" s="39"/>
      <c r="B543" s="40"/>
      <c r="C543" s="229" t="s">
        <v>874</v>
      </c>
      <c r="D543" s="229" t="s">
        <v>205</v>
      </c>
      <c r="E543" s="230" t="s">
        <v>875</v>
      </c>
      <c r="F543" s="231" t="s">
        <v>876</v>
      </c>
      <c r="G543" s="232" t="s">
        <v>797</v>
      </c>
      <c r="H543" s="233">
        <v>1</v>
      </c>
      <c r="I543" s="234"/>
      <c r="J543" s="235">
        <f>ROUND(I543*H543,2)</f>
        <v>0</v>
      </c>
      <c r="K543" s="236"/>
      <c r="L543" s="45"/>
      <c r="M543" s="237" t="s">
        <v>1</v>
      </c>
      <c r="N543" s="238" t="s">
        <v>41</v>
      </c>
      <c r="O543" s="92"/>
      <c r="P543" s="239">
        <f>O543*H543</f>
        <v>0</v>
      </c>
      <c r="Q543" s="239">
        <v>0</v>
      </c>
      <c r="R543" s="239">
        <f>Q543*H543</f>
        <v>0</v>
      </c>
      <c r="S543" s="239">
        <v>0</v>
      </c>
      <c r="T543" s="240">
        <f>S543*H543</f>
        <v>0</v>
      </c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R543" s="241" t="s">
        <v>277</v>
      </c>
      <c r="AT543" s="241" t="s">
        <v>205</v>
      </c>
      <c r="AU543" s="241" t="s">
        <v>85</v>
      </c>
      <c r="AY543" s="18" t="s">
        <v>203</v>
      </c>
      <c r="BE543" s="242">
        <f>IF(N543="základní",J543,0)</f>
        <v>0</v>
      </c>
      <c r="BF543" s="242">
        <f>IF(N543="snížená",J543,0)</f>
        <v>0</v>
      </c>
      <c r="BG543" s="242">
        <f>IF(N543="zákl. přenesená",J543,0)</f>
        <v>0</v>
      </c>
      <c r="BH543" s="242">
        <f>IF(N543="sníž. přenesená",J543,0)</f>
        <v>0</v>
      </c>
      <c r="BI543" s="242">
        <f>IF(N543="nulová",J543,0)</f>
        <v>0</v>
      </c>
      <c r="BJ543" s="18" t="s">
        <v>83</v>
      </c>
      <c r="BK543" s="242">
        <f>ROUND(I543*H543,2)</f>
        <v>0</v>
      </c>
      <c r="BL543" s="18" t="s">
        <v>277</v>
      </c>
      <c r="BM543" s="241" t="s">
        <v>877</v>
      </c>
    </row>
    <row r="544" s="2" customFormat="1">
      <c r="A544" s="39"/>
      <c r="B544" s="40"/>
      <c r="C544" s="41"/>
      <c r="D544" s="245" t="s">
        <v>474</v>
      </c>
      <c r="E544" s="41"/>
      <c r="F544" s="276" t="s">
        <v>845</v>
      </c>
      <c r="G544" s="41"/>
      <c r="H544" s="41"/>
      <c r="I544" s="277"/>
      <c r="J544" s="41"/>
      <c r="K544" s="41"/>
      <c r="L544" s="45"/>
      <c r="M544" s="278"/>
      <c r="N544" s="279"/>
      <c r="O544" s="92"/>
      <c r="P544" s="92"/>
      <c r="Q544" s="92"/>
      <c r="R544" s="92"/>
      <c r="S544" s="92"/>
      <c r="T544" s="93"/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T544" s="18" t="s">
        <v>474</v>
      </c>
      <c r="AU544" s="18" t="s">
        <v>85</v>
      </c>
    </row>
    <row r="545" s="2" customFormat="1" ht="37.8" customHeight="1">
      <c r="A545" s="39"/>
      <c r="B545" s="40"/>
      <c r="C545" s="229" t="s">
        <v>878</v>
      </c>
      <c r="D545" s="229" t="s">
        <v>205</v>
      </c>
      <c r="E545" s="230" t="s">
        <v>879</v>
      </c>
      <c r="F545" s="231" t="s">
        <v>880</v>
      </c>
      <c r="G545" s="232" t="s">
        <v>797</v>
      </c>
      <c r="H545" s="233">
        <v>1</v>
      </c>
      <c r="I545" s="234"/>
      <c r="J545" s="235">
        <f>ROUND(I545*H545,2)</f>
        <v>0</v>
      </c>
      <c r="K545" s="236"/>
      <c r="L545" s="45"/>
      <c r="M545" s="237" t="s">
        <v>1</v>
      </c>
      <c r="N545" s="238" t="s">
        <v>41</v>
      </c>
      <c r="O545" s="92"/>
      <c r="P545" s="239">
        <f>O545*H545</f>
        <v>0</v>
      </c>
      <c r="Q545" s="239">
        <v>0</v>
      </c>
      <c r="R545" s="239">
        <f>Q545*H545</f>
        <v>0</v>
      </c>
      <c r="S545" s="239">
        <v>0</v>
      </c>
      <c r="T545" s="240">
        <f>S545*H545</f>
        <v>0</v>
      </c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R545" s="241" t="s">
        <v>277</v>
      </c>
      <c r="AT545" s="241" t="s">
        <v>205</v>
      </c>
      <c r="AU545" s="241" t="s">
        <v>85</v>
      </c>
      <c r="AY545" s="18" t="s">
        <v>203</v>
      </c>
      <c r="BE545" s="242">
        <f>IF(N545="základní",J545,0)</f>
        <v>0</v>
      </c>
      <c r="BF545" s="242">
        <f>IF(N545="snížená",J545,0)</f>
        <v>0</v>
      </c>
      <c r="BG545" s="242">
        <f>IF(N545="zákl. přenesená",J545,0)</f>
        <v>0</v>
      </c>
      <c r="BH545" s="242">
        <f>IF(N545="sníž. přenesená",J545,0)</f>
        <v>0</v>
      </c>
      <c r="BI545" s="242">
        <f>IF(N545="nulová",J545,0)</f>
        <v>0</v>
      </c>
      <c r="BJ545" s="18" t="s">
        <v>83</v>
      </c>
      <c r="BK545" s="242">
        <f>ROUND(I545*H545,2)</f>
        <v>0</v>
      </c>
      <c r="BL545" s="18" t="s">
        <v>277</v>
      </c>
      <c r="BM545" s="241" t="s">
        <v>881</v>
      </c>
    </row>
    <row r="546" s="2" customFormat="1">
      <c r="A546" s="39"/>
      <c r="B546" s="40"/>
      <c r="C546" s="41"/>
      <c r="D546" s="245" t="s">
        <v>474</v>
      </c>
      <c r="E546" s="41"/>
      <c r="F546" s="276" t="s">
        <v>845</v>
      </c>
      <c r="G546" s="41"/>
      <c r="H546" s="41"/>
      <c r="I546" s="277"/>
      <c r="J546" s="41"/>
      <c r="K546" s="41"/>
      <c r="L546" s="45"/>
      <c r="M546" s="278"/>
      <c r="N546" s="279"/>
      <c r="O546" s="92"/>
      <c r="P546" s="92"/>
      <c r="Q546" s="92"/>
      <c r="R546" s="92"/>
      <c r="S546" s="92"/>
      <c r="T546" s="93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T546" s="18" t="s">
        <v>474</v>
      </c>
      <c r="AU546" s="18" t="s">
        <v>85</v>
      </c>
    </row>
    <row r="547" s="2" customFormat="1" ht="37.8" customHeight="1">
      <c r="A547" s="39"/>
      <c r="B547" s="40"/>
      <c r="C547" s="229" t="s">
        <v>882</v>
      </c>
      <c r="D547" s="229" t="s">
        <v>205</v>
      </c>
      <c r="E547" s="230" t="s">
        <v>883</v>
      </c>
      <c r="F547" s="231" t="s">
        <v>884</v>
      </c>
      <c r="G547" s="232" t="s">
        <v>797</v>
      </c>
      <c r="H547" s="233">
        <v>2</v>
      </c>
      <c r="I547" s="234"/>
      <c r="J547" s="235">
        <f>ROUND(I547*H547,2)</f>
        <v>0</v>
      </c>
      <c r="K547" s="236"/>
      <c r="L547" s="45"/>
      <c r="M547" s="237" t="s">
        <v>1</v>
      </c>
      <c r="N547" s="238" t="s">
        <v>41</v>
      </c>
      <c r="O547" s="92"/>
      <c r="P547" s="239">
        <f>O547*H547</f>
        <v>0</v>
      </c>
      <c r="Q547" s="239">
        <v>0</v>
      </c>
      <c r="R547" s="239">
        <f>Q547*H547</f>
        <v>0</v>
      </c>
      <c r="S547" s="239">
        <v>0</v>
      </c>
      <c r="T547" s="240">
        <f>S547*H547</f>
        <v>0</v>
      </c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R547" s="241" t="s">
        <v>277</v>
      </c>
      <c r="AT547" s="241" t="s">
        <v>205</v>
      </c>
      <c r="AU547" s="241" t="s">
        <v>85</v>
      </c>
      <c r="AY547" s="18" t="s">
        <v>203</v>
      </c>
      <c r="BE547" s="242">
        <f>IF(N547="základní",J547,0)</f>
        <v>0</v>
      </c>
      <c r="BF547" s="242">
        <f>IF(N547="snížená",J547,0)</f>
        <v>0</v>
      </c>
      <c r="BG547" s="242">
        <f>IF(N547="zákl. přenesená",J547,0)</f>
        <v>0</v>
      </c>
      <c r="BH547" s="242">
        <f>IF(N547="sníž. přenesená",J547,0)</f>
        <v>0</v>
      </c>
      <c r="BI547" s="242">
        <f>IF(N547="nulová",J547,0)</f>
        <v>0</v>
      </c>
      <c r="BJ547" s="18" t="s">
        <v>83</v>
      </c>
      <c r="BK547" s="242">
        <f>ROUND(I547*H547,2)</f>
        <v>0</v>
      </c>
      <c r="BL547" s="18" t="s">
        <v>277</v>
      </c>
      <c r="BM547" s="241" t="s">
        <v>885</v>
      </c>
    </row>
    <row r="548" s="2" customFormat="1">
      <c r="A548" s="39"/>
      <c r="B548" s="40"/>
      <c r="C548" s="41"/>
      <c r="D548" s="245" t="s">
        <v>474</v>
      </c>
      <c r="E548" s="41"/>
      <c r="F548" s="276" t="s">
        <v>845</v>
      </c>
      <c r="G548" s="41"/>
      <c r="H548" s="41"/>
      <c r="I548" s="277"/>
      <c r="J548" s="41"/>
      <c r="K548" s="41"/>
      <c r="L548" s="45"/>
      <c r="M548" s="278"/>
      <c r="N548" s="279"/>
      <c r="O548" s="92"/>
      <c r="P548" s="92"/>
      <c r="Q548" s="92"/>
      <c r="R548" s="92"/>
      <c r="S548" s="92"/>
      <c r="T548" s="93"/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T548" s="18" t="s">
        <v>474</v>
      </c>
      <c r="AU548" s="18" t="s">
        <v>85</v>
      </c>
    </row>
    <row r="549" s="2" customFormat="1" ht="37.8" customHeight="1">
      <c r="A549" s="39"/>
      <c r="B549" s="40"/>
      <c r="C549" s="229" t="s">
        <v>886</v>
      </c>
      <c r="D549" s="229" t="s">
        <v>205</v>
      </c>
      <c r="E549" s="230" t="s">
        <v>887</v>
      </c>
      <c r="F549" s="231" t="s">
        <v>888</v>
      </c>
      <c r="G549" s="232" t="s">
        <v>797</v>
      </c>
      <c r="H549" s="233">
        <v>1</v>
      </c>
      <c r="I549" s="234"/>
      <c r="J549" s="235">
        <f>ROUND(I549*H549,2)</f>
        <v>0</v>
      </c>
      <c r="K549" s="236"/>
      <c r="L549" s="45"/>
      <c r="M549" s="237" t="s">
        <v>1</v>
      </c>
      <c r="N549" s="238" t="s">
        <v>41</v>
      </c>
      <c r="O549" s="92"/>
      <c r="P549" s="239">
        <f>O549*H549</f>
        <v>0</v>
      </c>
      <c r="Q549" s="239">
        <v>0</v>
      </c>
      <c r="R549" s="239">
        <f>Q549*H549</f>
        <v>0</v>
      </c>
      <c r="S549" s="239">
        <v>0</v>
      </c>
      <c r="T549" s="240">
        <f>S549*H549</f>
        <v>0</v>
      </c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R549" s="241" t="s">
        <v>277</v>
      </c>
      <c r="AT549" s="241" t="s">
        <v>205</v>
      </c>
      <c r="AU549" s="241" t="s">
        <v>85</v>
      </c>
      <c r="AY549" s="18" t="s">
        <v>203</v>
      </c>
      <c r="BE549" s="242">
        <f>IF(N549="základní",J549,0)</f>
        <v>0</v>
      </c>
      <c r="BF549" s="242">
        <f>IF(N549="snížená",J549,0)</f>
        <v>0</v>
      </c>
      <c r="BG549" s="242">
        <f>IF(N549="zákl. přenesená",J549,0)</f>
        <v>0</v>
      </c>
      <c r="BH549" s="242">
        <f>IF(N549="sníž. přenesená",J549,0)</f>
        <v>0</v>
      </c>
      <c r="BI549" s="242">
        <f>IF(N549="nulová",J549,0)</f>
        <v>0</v>
      </c>
      <c r="BJ549" s="18" t="s">
        <v>83</v>
      </c>
      <c r="BK549" s="242">
        <f>ROUND(I549*H549,2)</f>
        <v>0</v>
      </c>
      <c r="BL549" s="18" t="s">
        <v>277</v>
      </c>
      <c r="BM549" s="241" t="s">
        <v>889</v>
      </c>
    </row>
    <row r="550" s="2" customFormat="1">
      <c r="A550" s="39"/>
      <c r="B550" s="40"/>
      <c r="C550" s="41"/>
      <c r="D550" s="245" t="s">
        <v>474</v>
      </c>
      <c r="E550" s="41"/>
      <c r="F550" s="276" t="s">
        <v>845</v>
      </c>
      <c r="G550" s="41"/>
      <c r="H550" s="41"/>
      <c r="I550" s="277"/>
      <c r="J550" s="41"/>
      <c r="K550" s="41"/>
      <c r="L550" s="45"/>
      <c r="M550" s="278"/>
      <c r="N550" s="279"/>
      <c r="O550" s="92"/>
      <c r="P550" s="92"/>
      <c r="Q550" s="92"/>
      <c r="R550" s="92"/>
      <c r="S550" s="92"/>
      <c r="T550" s="93"/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T550" s="18" t="s">
        <v>474</v>
      </c>
      <c r="AU550" s="18" t="s">
        <v>85</v>
      </c>
    </row>
    <row r="551" s="2" customFormat="1" ht="37.8" customHeight="1">
      <c r="A551" s="39"/>
      <c r="B551" s="40"/>
      <c r="C551" s="229" t="s">
        <v>890</v>
      </c>
      <c r="D551" s="229" t="s">
        <v>205</v>
      </c>
      <c r="E551" s="230" t="s">
        <v>891</v>
      </c>
      <c r="F551" s="231" t="s">
        <v>892</v>
      </c>
      <c r="G551" s="232" t="s">
        <v>797</v>
      </c>
      <c r="H551" s="233">
        <v>1</v>
      </c>
      <c r="I551" s="234"/>
      <c r="J551" s="235">
        <f>ROUND(I551*H551,2)</f>
        <v>0</v>
      </c>
      <c r="K551" s="236"/>
      <c r="L551" s="45"/>
      <c r="M551" s="237" t="s">
        <v>1</v>
      </c>
      <c r="N551" s="238" t="s">
        <v>41</v>
      </c>
      <c r="O551" s="92"/>
      <c r="P551" s="239">
        <f>O551*H551</f>
        <v>0</v>
      </c>
      <c r="Q551" s="239">
        <v>0</v>
      </c>
      <c r="R551" s="239">
        <f>Q551*H551</f>
        <v>0</v>
      </c>
      <c r="S551" s="239">
        <v>0</v>
      </c>
      <c r="T551" s="240">
        <f>S551*H551</f>
        <v>0</v>
      </c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R551" s="241" t="s">
        <v>277</v>
      </c>
      <c r="AT551" s="241" t="s">
        <v>205</v>
      </c>
      <c r="AU551" s="241" t="s">
        <v>85</v>
      </c>
      <c r="AY551" s="18" t="s">
        <v>203</v>
      </c>
      <c r="BE551" s="242">
        <f>IF(N551="základní",J551,0)</f>
        <v>0</v>
      </c>
      <c r="BF551" s="242">
        <f>IF(N551="snížená",J551,0)</f>
        <v>0</v>
      </c>
      <c r="BG551" s="242">
        <f>IF(N551="zákl. přenesená",J551,0)</f>
        <v>0</v>
      </c>
      <c r="BH551" s="242">
        <f>IF(N551="sníž. přenesená",J551,0)</f>
        <v>0</v>
      </c>
      <c r="BI551" s="242">
        <f>IF(N551="nulová",J551,0)</f>
        <v>0</v>
      </c>
      <c r="BJ551" s="18" t="s">
        <v>83</v>
      </c>
      <c r="BK551" s="242">
        <f>ROUND(I551*H551,2)</f>
        <v>0</v>
      </c>
      <c r="BL551" s="18" t="s">
        <v>277</v>
      </c>
      <c r="BM551" s="241" t="s">
        <v>893</v>
      </c>
    </row>
    <row r="552" s="2" customFormat="1">
      <c r="A552" s="39"/>
      <c r="B552" s="40"/>
      <c r="C552" s="41"/>
      <c r="D552" s="245" t="s">
        <v>474</v>
      </c>
      <c r="E552" s="41"/>
      <c r="F552" s="276" t="s">
        <v>845</v>
      </c>
      <c r="G552" s="41"/>
      <c r="H552" s="41"/>
      <c r="I552" s="277"/>
      <c r="J552" s="41"/>
      <c r="K552" s="41"/>
      <c r="L552" s="45"/>
      <c r="M552" s="278"/>
      <c r="N552" s="279"/>
      <c r="O552" s="92"/>
      <c r="P552" s="92"/>
      <c r="Q552" s="92"/>
      <c r="R552" s="92"/>
      <c r="S552" s="92"/>
      <c r="T552" s="93"/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T552" s="18" t="s">
        <v>474</v>
      </c>
      <c r="AU552" s="18" t="s">
        <v>85</v>
      </c>
    </row>
    <row r="553" s="2" customFormat="1" ht="37.8" customHeight="1">
      <c r="A553" s="39"/>
      <c r="B553" s="40"/>
      <c r="C553" s="229" t="s">
        <v>894</v>
      </c>
      <c r="D553" s="229" t="s">
        <v>205</v>
      </c>
      <c r="E553" s="230" t="s">
        <v>895</v>
      </c>
      <c r="F553" s="231" t="s">
        <v>896</v>
      </c>
      <c r="G553" s="232" t="s">
        <v>797</v>
      </c>
      <c r="H553" s="233">
        <v>1</v>
      </c>
      <c r="I553" s="234"/>
      <c r="J553" s="235">
        <f>ROUND(I553*H553,2)</f>
        <v>0</v>
      </c>
      <c r="K553" s="236"/>
      <c r="L553" s="45"/>
      <c r="M553" s="237" t="s">
        <v>1</v>
      </c>
      <c r="N553" s="238" t="s">
        <v>41</v>
      </c>
      <c r="O553" s="92"/>
      <c r="P553" s="239">
        <f>O553*H553</f>
        <v>0</v>
      </c>
      <c r="Q553" s="239">
        <v>0</v>
      </c>
      <c r="R553" s="239">
        <f>Q553*H553</f>
        <v>0</v>
      </c>
      <c r="S553" s="239">
        <v>0</v>
      </c>
      <c r="T553" s="240">
        <f>S553*H553</f>
        <v>0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241" t="s">
        <v>277</v>
      </c>
      <c r="AT553" s="241" t="s">
        <v>205</v>
      </c>
      <c r="AU553" s="241" t="s">
        <v>85</v>
      </c>
      <c r="AY553" s="18" t="s">
        <v>203</v>
      </c>
      <c r="BE553" s="242">
        <f>IF(N553="základní",J553,0)</f>
        <v>0</v>
      </c>
      <c r="BF553" s="242">
        <f>IF(N553="snížená",J553,0)</f>
        <v>0</v>
      </c>
      <c r="BG553" s="242">
        <f>IF(N553="zákl. přenesená",J553,0)</f>
        <v>0</v>
      </c>
      <c r="BH553" s="242">
        <f>IF(N553="sníž. přenesená",J553,0)</f>
        <v>0</v>
      </c>
      <c r="BI553" s="242">
        <f>IF(N553="nulová",J553,0)</f>
        <v>0</v>
      </c>
      <c r="BJ553" s="18" t="s">
        <v>83</v>
      </c>
      <c r="BK553" s="242">
        <f>ROUND(I553*H553,2)</f>
        <v>0</v>
      </c>
      <c r="BL553" s="18" t="s">
        <v>277</v>
      </c>
      <c r="BM553" s="241" t="s">
        <v>897</v>
      </c>
    </row>
    <row r="554" s="2" customFormat="1">
      <c r="A554" s="39"/>
      <c r="B554" s="40"/>
      <c r="C554" s="41"/>
      <c r="D554" s="245" t="s">
        <v>474</v>
      </c>
      <c r="E554" s="41"/>
      <c r="F554" s="276" t="s">
        <v>845</v>
      </c>
      <c r="G554" s="41"/>
      <c r="H554" s="41"/>
      <c r="I554" s="277"/>
      <c r="J554" s="41"/>
      <c r="K554" s="41"/>
      <c r="L554" s="45"/>
      <c r="M554" s="278"/>
      <c r="N554" s="279"/>
      <c r="O554" s="92"/>
      <c r="P554" s="92"/>
      <c r="Q554" s="92"/>
      <c r="R554" s="92"/>
      <c r="S554" s="92"/>
      <c r="T554" s="93"/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T554" s="18" t="s">
        <v>474</v>
      </c>
      <c r="AU554" s="18" t="s">
        <v>85</v>
      </c>
    </row>
    <row r="555" s="2" customFormat="1" ht="37.8" customHeight="1">
      <c r="A555" s="39"/>
      <c r="B555" s="40"/>
      <c r="C555" s="229" t="s">
        <v>898</v>
      </c>
      <c r="D555" s="229" t="s">
        <v>205</v>
      </c>
      <c r="E555" s="230" t="s">
        <v>899</v>
      </c>
      <c r="F555" s="231" t="s">
        <v>900</v>
      </c>
      <c r="G555" s="232" t="s">
        <v>797</v>
      </c>
      <c r="H555" s="233">
        <v>3</v>
      </c>
      <c r="I555" s="234"/>
      <c r="J555" s="235">
        <f>ROUND(I555*H555,2)</f>
        <v>0</v>
      </c>
      <c r="K555" s="236"/>
      <c r="L555" s="45"/>
      <c r="M555" s="237" t="s">
        <v>1</v>
      </c>
      <c r="N555" s="238" t="s">
        <v>41</v>
      </c>
      <c r="O555" s="92"/>
      <c r="P555" s="239">
        <f>O555*H555</f>
        <v>0</v>
      </c>
      <c r="Q555" s="239">
        <v>0</v>
      </c>
      <c r="R555" s="239">
        <f>Q555*H555</f>
        <v>0</v>
      </c>
      <c r="S555" s="239">
        <v>0</v>
      </c>
      <c r="T555" s="240">
        <f>S555*H555</f>
        <v>0</v>
      </c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R555" s="241" t="s">
        <v>277</v>
      </c>
      <c r="AT555" s="241" t="s">
        <v>205</v>
      </c>
      <c r="AU555" s="241" t="s">
        <v>85</v>
      </c>
      <c r="AY555" s="18" t="s">
        <v>203</v>
      </c>
      <c r="BE555" s="242">
        <f>IF(N555="základní",J555,0)</f>
        <v>0</v>
      </c>
      <c r="BF555" s="242">
        <f>IF(N555="snížená",J555,0)</f>
        <v>0</v>
      </c>
      <c r="BG555" s="242">
        <f>IF(N555="zákl. přenesená",J555,0)</f>
        <v>0</v>
      </c>
      <c r="BH555" s="242">
        <f>IF(N555="sníž. přenesená",J555,0)</f>
        <v>0</v>
      </c>
      <c r="BI555" s="242">
        <f>IF(N555="nulová",J555,0)</f>
        <v>0</v>
      </c>
      <c r="BJ555" s="18" t="s">
        <v>83</v>
      </c>
      <c r="BK555" s="242">
        <f>ROUND(I555*H555,2)</f>
        <v>0</v>
      </c>
      <c r="BL555" s="18" t="s">
        <v>277</v>
      </c>
      <c r="BM555" s="241" t="s">
        <v>901</v>
      </c>
    </row>
    <row r="556" s="2" customFormat="1">
      <c r="A556" s="39"/>
      <c r="B556" s="40"/>
      <c r="C556" s="41"/>
      <c r="D556" s="245" t="s">
        <v>474</v>
      </c>
      <c r="E556" s="41"/>
      <c r="F556" s="276" t="s">
        <v>845</v>
      </c>
      <c r="G556" s="41"/>
      <c r="H556" s="41"/>
      <c r="I556" s="277"/>
      <c r="J556" s="41"/>
      <c r="K556" s="41"/>
      <c r="L556" s="45"/>
      <c r="M556" s="278"/>
      <c r="N556" s="279"/>
      <c r="O556" s="92"/>
      <c r="P556" s="92"/>
      <c r="Q556" s="92"/>
      <c r="R556" s="92"/>
      <c r="S556" s="92"/>
      <c r="T556" s="93"/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T556" s="18" t="s">
        <v>474</v>
      </c>
      <c r="AU556" s="18" t="s">
        <v>85</v>
      </c>
    </row>
    <row r="557" s="2" customFormat="1" ht="37.8" customHeight="1">
      <c r="A557" s="39"/>
      <c r="B557" s="40"/>
      <c r="C557" s="229" t="s">
        <v>902</v>
      </c>
      <c r="D557" s="229" t="s">
        <v>205</v>
      </c>
      <c r="E557" s="230" t="s">
        <v>903</v>
      </c>
      <c r="F557" s="231" t="s">
        <v>904</v>
      </c>
      <c r="G557" s="232" t="s">
        <v>797</v>
      </c>
      <c r="H557" s="233">
        <v>1</v>
      </c>
      <c r="I557" s="234"/>
      <c r="J557" s="235">
        <f>ROUND(I557*H557,2)</f>
        <v>0</v>
      </c>
      <c r="K557" s="236"/>
      <c r="L557" s="45"/>
      <c r="M557" s="237" t="s">
        <v>1</v>
      </c>
      <c r="N557" s="238" t="s">
        <v>41</v>
      </c>
      <c r="O557" s="92"/>
      <c r="P557" s="239">
        <f>O557*H557</f>
        <v>0</v>
      </c>
      <c r="Q557" s="239">
        <v>0</v>
      </c>
      <c r="R557" s="239">
        <f>Q557*H557</f>
        <v>0</v>
      </c>
      <c r="S557" s="239">
        <v>0</v>
      </c>
      <c r="T557" s="240">
        <f>S557*H557</f>
        <v>0</v>
      </c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R557" s="241" t="s">
        <v>277</v>
      </c>
      <c r="AT557" s="241" t="s">
        <v>205</v>
      </c>
      <c r="AU557" s="241" t="s">
        <v>85</v>
      </c>
      <c r="AY557" s="18" t="s">
        <v>203</v>
      </c>
      <c r="BE557" s="242">
        <f>IF(N557="základní",J557,0)</f>
        <v>0</v>
      </c>
      <c r="BF557" s="242">
        <f>IF(N557="snížená",J557,0)</f>
        <v>0</v>
      </c>
      <c r="BG557" s="242">
        <f>IF(N557="zákl. přenesená",J557,0)</f>
        <v>0</v>
      </c>
      <c r="BH557" s="242">
        <f>IF(N557="sníž. přenesená",J557,0)</f>
        <v>0</v>
      </c>
      <c r="BI557" s="242">
        <f>IF(N557="nulová",J557,0)</f>
        <v>0</v>
      </c>
      <c r="BJ557" s="18" t="s">
        <v>83</v>
      </c>
      <c r="BK557" s="242">
        <f>ROUND(I557*H557,2)</f>
        <v>0</v>
      </c>
      <c r="BL557" s="18" t="s">
        <v>277</v>
      </c>
      <c r="BM557" s="241" t="s">
        <v>905</v>
      </c>
    </row>
    <row r="558" s="2" customFormat="1">
      <c r="A558" s="39"/>
      <c r="B558" s="40"/>
      <c r="C558" s="41"/>
      <c r="D558" s="245" t="s">
        <v>474</v>
      </c>
      <c r="E558" s="41"/>
      <c r="F558" s="276" t="s">
        <v>845</v>
      </c>
      <c r="G558" s="41"/>
      <c r="H558" s="41"/>
      <c r="I558" s="277"/>
      <c r="J558" s="41"/>
      <c r="K558" s="41"/>
      <c r="L558" s="45"/>
      <c r="M558" s="278"/>
      <c r="N558" s="279"/>
      <c r="O558" s="92"/>
      <c r="P558" s="92"/>
      <c r="Q558" s="92"/>
      <c r="R558" s="92"/>
      <c r="S558" s="92"/>
      <c r="T558" s="93"/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T558" s="18" t="s">
        <v>474</v>
      </c>
      <c r="AU558" s="18" t="s">
        <v>85</v>
      </c>
    </row>
    <row r="559" s="2" customFormat="1" ht="37.8" customHeight="1">
      <c r="A559" s="39"/>
      <c r="B559" s="40"/>
      <c r="C559" s="229" t="s">
        <v>906</v>
      </c>
      <c r="D559" s="229" t="s">
        <v>205</v>
      </c>
      <c r="E559" s="230" t="s">
        <v>907</v>
      </c>
      <c r="F559" s="231" t="s">
        <v>908</v>
      </c>
      <c r="G559" s="232" t="s">
        <v>797</v>
      </c>
      <c r="H559" s="233">
        <v>1</v>
      </c>
      <c r="I559" s="234"/>
      <c r="J559" s="235">
        <f>ROUND(I559*H559,2)</f>
        <v>0</v>
      </c>
      <c r="K559" s="236"/>
      <c r="L559" s="45"/>
      <c r="M559" s="237" t="s">
        <v>1</v>
      </c>
      <c r="N559" s="238" t="s">
        <v>41</v>
      </c>
      <c r="O559" s="92"/>
      <c r="P559" s="239">
        <f>O559*H559</f>
        <v>0</v>
      </c>
      <c r="Q559" s="239">
        <v>0</v>
      </c>
      <c r="R559" s="239">
        <f>Q559*H559</f>
        <v>0</v>
      </c>
      <c r="S559" s="239">
        <v>0</v>
      </c>
      <c r="T559" s="240">
        <f>S559*H559</f>
        <v>0</v>
      </c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R559" s="241" t="s">
        <v>277</v>
      </c>
      <c r="AT559" s="241" t="s">
        <v>205</v>
      </c>
      <c r="AU559" s="241" t="s">
        <v>85</v>
      </c>
      <c r="AY559" s="18" t="s">
        <v>203</v>
      </c>
      <c r="BE559" s="242">
        <f>IF(N559="základní",J559,0)</f>
        <v>0</v>
      </c>
      <c r="BF559" s="242">
        <f>IF(N559="snížená",J559,0)</f>
        <v>0</v>
      </c>
      <c r="BG559" s="242">
        <f>IF(N559="zákl. přenesená",J559,0)</f>
        <v>0</v>
      </c>
      <c r="BH559" s="242">
        <f>IF(N559="sníž. přenesená",J559,0)</f>
        <v>0</v>
      </c>
      <c r="BI559" s="242">
        <f>IF(N559="nulová",J559,0)</f>
        <v>0</v>
      </c>
      <c r="BJ559" s="18" t="s">
        <v>83</v>
      </c>
      <c r="BK559" s="242">
        <f>ROUND(I559*H559,2)</f>
        <v>0</v>
      </c>
      <c r="BL559" s="18" t="s">
        <v>277</v>
      </c>
      <c r="BM559" s="241" t="s">
        <v>909</v>
      </c>
    </row>
    <row r="560" s="2" customFormat="1">
      <c r="A560" s="39"/>
      <c r="B560" s="40"/>
      <c r="C560" s="41"/>
      <c r="D560" s="245" t="s">
        <v>474</v>
      </c>
      <c r="E560" s="41"/>
      <c r="F560" s="276" t="s">
        <v>845</v>
      </c>
      <c r="G560" s="41"/>
      <c r="H560" s="41"/>
      <c r="I560" s="277"/>
      <c r="J560" s="41"/>
      <c r="K560" s="41"/>
      <c r="L560" s="45"/>
      <c r="M560" s="278"/>
      <c r="N560" s="279"/>
      <c r="O560" s="92"/>
      <c r="P560" s="92"/>
      <c r="Q560" s="92"/>
      <c r="R560" s="92"/>
      <c r="S560" s="92"/>
      <c r="T560" s="93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T560" s="18" t="s">
        <v>474</v>
      </c>
      <c r="AU560" s="18" t="s">
        <v>85</v>
      </c>
    </row>
    <row r="561" s="2" customFormat="1" ht="37.8" customHeight="1">
      <c r="A561" s="39"/>
      <c r="B561" s="40"/>
      <c r="C561" s="229" t="s">
        <v>910</v>
      </c>
      <c r="D561" s="229" t="s">
        <v>205</v>
      </c>
      <c r="E561" s="230" t="s">
        <v>911</v>
      </c>
      <c r="F561" s="231" t="s">
        <v>912</v>
      </c>
      <c r="G561" s="232" t="s">
        <v>797</v>
      </c>
      <c r="H561" s="233">
        <v>1</v>
      </c>
      <c r="I561" s="234"/>
      <c r="J561" s="235">
        <f>ROUND(I561*H561,2)</f>
        <v>0</v>
      </c>
      <c r="K561" s="236"/>
      <c r="L561" s="45"/>
      <c r="M561" s="237" t="s">
        <v>1</v>
      </c>
      <c r="N561" s="238" t="s">
        <v>41</v>
      </c>
      <c r="O561" s="92"/>
      <c r="P561" s="239">
        <f>O561*H561</f>
        <v>0</v>
      </c>
      <c r="Q561" s="239">
        <v>0</v>
      </c>
      <c r="R561" s="239">
        <f>Q561*H561</f>
        <v>0</v>
      </c>
      <c r="S561" s="239">
        <v>0</v>
      </c>
      <c r="T561" s="240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241" t="s">
        <v>277</v>
      </c>
      <c r="AT561" s="241" t="s">
        <v>205</v>
      </c>
      <c r="AU561" s="241" t="s">
        <v>85</v>
      </c>
      <c r="AY561" s="18" t="s">
        <v>203</v>
      </c>
      <c r="BE561" s="242">
        <f>IF(N561="základní",J561,0)</f>
        <v>0</v>
      </c>
      <c r="BF561" s="242">
        <f>IF(N561="snížená",J561,0)</f>
        <v>0</v>
      </c>
      <c r="BG561" s="242">
        <f>IF(N561="zákl. přenesená",J561,0)</f>
        <v>0</v>
      </c>
      <c r="BH561" s="242">
        <f>IF(N561="sníž. přenesená",J561,0)</f>
        <v>0</v>
      </c>
      <c r="BI561" s="242">
        <f>IF(N561="nulová",J561,0)</f>
        <v>0</v>
      </c>
      <c r="BJ561" s="18" t="s">
        <v>83</v>
      </c>
      <c r="BK561" s="242">
        <f>ROUND(I561*H561,2)</f>
        <v>0</v>
      </c>
      <c r="BL561" s="18" t="s">
        <v>277</v>
      </c>
      <c r="BM561" s="241" t="s">
        <v>913</v>
      </c>
    </row>
    <row r="562" s="2" customFormat="1">
      <c r="A562" s="39"/>
      <c r="B562" s="40"/>
      <c r="C562" s="41"/>
      <c r="D562" s="245" t="s">
        <v>474</v>
      </c>
      <c r="E562" s="41"/>
      <c r="F562" s="276" t="s">
        <v>845</v>
      </c>
      <c r="G562" s="41"/>
      <c r="H562" s="41"/>
      <c r="I562" s="277"/>
      <c r="J562" s="41"/>
      <c r="K562" s="41"/>
      <c r="L562" s="45"/>
      <c r="M562" s="278"/>
      <c r="N562" s="279"/>
      <c r="O562" s="92"/>
      <c r="P562" s="92"/>
      <c r="Q562" s="92"/>
      <c r="R562" s="92"/>
      <c r="S562" s="92"/>
      <c r="T562" s="93"/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T562" s="18" t="s">
        <v>474</v>
      </c>
      <c r="AU562" s="18" t="s">
        <v>85</v>
      </c>
    </row>
    <row r="563" s="2" customFormat="1" ht="37.8" customHeight="1">
      <c r="A563" s="39"/>
      <c r="B563" s="40"/>
      <c r="C563" s="229" t="s">
        <v>914</v>
      </c>
      <c r="D563" s="229" t="s">
        <v>205</v>
      </c>
      <c r="E563" s="230" t="s">
        <v>915</v>
      </c>
      <c r="F563" s="231" t="s">
        <v>916</v>
      </c>
      <c r="G563" s="232" t="s">
        <v>797</v>
      </c>
      <c r="H563" s="233">
        <v>2</v>
      </c>
      <c r="I563" s="234"/>
      <c r="J563" s="235">
        <f>ROUND(I563*H563,2)</f>
        <v>0</v>
      </c>
      <c r="K563" s="236"/>
      <c r="L563" s="45"/>
      <c r="M563" s="237" t="s">
        <v>1</v>
      </c>
      <c r="N563" s="238" t="s">
        <v>41</v>
      </c>
      <c r="O563" s="92"/>
      <c r="P563" s="239">
        <f>O563*H563</f>
        <v>0</v>
      </c>
      <c r="Q563" s="239">
        <v>0</v>
      </c>
      <c r="R563" s="239">
        <f>Q563*H563</f>
        <v>0</v>
      </c>
      <c r="S563" s="239">
        <v>0</v>
      </c>
      <c r="T563" s="240">
        <f>S563*H563</f>
        <v>0</v>
      </c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R563" s="241" t="s">
        <v>277</v>
      </c>
      <c r="AT563" s="241" t="s">
        <v>205</v>
      </c>
      <c r="AU563" s="241" t="s">
        <v>85</v>
      </c>
      <c r="AY563" s="18" t="s">
        <v>203</v>
      </c>
      <c r="BE563" s="242">
        <f>IF(N563="základní",J563,0)</f>
        <v>0</v>
      </c>
      <c r="BF563" s="242">
        <f>IF(N563="snížená",J563,0)</f>
        <v>0</v>
      </c>
      <c r="BG563" s="242">
        <f>IF(N563="zákl. přenesená",J563,0)</f>
        <v>0</v>
      </c>
      <c r="BH563" s="242">
        <f>IF(N563="sníž. přenesená",J563,0)</f>
        <v>0</v>
      </c>
      <c r="BI563" s="242">
        <f>IF(N563="nulová",J563,0)</f>
        <v>0</v>
      </c>
      <c r="BJ563" s="18" t="s">
        <v>83</v>
      </c>
      <c r="BK563" s="242">
        <f>ROUND(I563*H563,2)</f>
        <v>0</v>
      </c>
      <c r="BL563" s="18" t="s">
        <v>277</v>
      </c>
      <c r="BM563" s="241" t="s">
        <v>917</v>
      </c>
    </row>
    <row r="564" s="2" customFormat="1">
      <c r="A564" s="39"/>
      <c r="B564" s="40"/>
      <c r="C564" s="41"/>
      <c r="D564" s="245" t="s">
        <v>474</v>
      </c>
      <c r="E564" s="41"/>
      <c r="F564" s="276" t="s">
        <v>845</v>
      </c>
      <c r="G564" s="41"/>
      <c r="H564" s="41"/>
      <c r="I564" s="277"/>
      <c r="J564" s="41"/>
      <c r="K564" s="41"/>
      <c r="L564" s="45"/>
      <c r="M564" s="278"/>
      <c r="N564" s="279"/>
      <c r="O564" s="92"/>
      <c r="P564" s="92"/>
      <c r="Q564" s="92"/>
      <c r="R564" s="92"/>
      <c r="S564" s="92"/>
      <c r="T564" s="93"/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T564" s="18" t="s">
        <v>474</v>
      </c>
      <c r="AU564" s="18" t="s">
        <v>85</v>
      </c>
    </row>
    <row r="565" s="2" customFormat="1" ht="37.8" customHeight="1">
      <c r="A565" s="39"/>
      <c r="B565" s="40"/>
      <c r="C565" s="229" t="s">
        <v>918</v>
      </c>
      <c r="D565" s="229" t="s">
        <v>205</v>
      </c>
      <c r="E565" s="230" t="s">
        <v>919</v>
      </c>
      <c r="F565" s="231" t="s">
        <v>920</v>
      </c>
      <c r="G565" s="232" t="s">
        <v>797</v>
      </c>
      <c r="H565" s="233">
        <v>1</v>
      </c>
      <c r="I565" s="234"/>
      <c r="J565" s="235">
        <f>ROUND(I565*H565,2)</f>
        <v>0</v>
      </c>
      <c r="K565" s="236"/>
      <c r="L565" s="45"/>
      <c r="M565" s="237" t="s">
        <v>1</v>
      </c>
      <c r="N565" s="238" t="s">
        <v>41</v>
      </c>
      <c r="O565" s="92"/>
      <c r="P565" s="239">
        <f>O565*H565</f>
        <v>0</v>
      </c>
      <c r="Q565" s="239">
        <v>0</v>
      </c>
      <c r="R565" s="239">
        <f>Q565*H565</f>
        <v>0</v>
      </c>
      <c r="S565" s="239">
        <v>0</v>
      </c>
      <c r="T565" s="240">
        <f>S565*H565</f>
        <v>0</v>
      </c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R565" s="241" t="s">
        <v>277</v>
      </c>
      <c r="AT565" s="241" t="s">
        <v>205</v>
      </c>
      <c r="AU565" s="241" t="s">
        <v>85</v>
      </c>
      <c r="AY565" s="18" t="s">
        <v>203</v>
      </c>
      <c r="BE565" s="242">
        <f>IF(N565="základní",J565,0)</f>
        <v>0</v>
      </c>
      <c r="BF565" s="242">
        <f>IF(N565="snížená",J565,0)</f>
        <v>0</v>
      </c>
      <c r="BG565" s="242">
        <f>IF(N565="zákl. přenesená",J565,0)</f>
        <v>0</v>
      </c>
      <c r="BH565" s="242">
        <f>IF(N565="sníž. přenesená",J565,0)</f>
        <v>0</v>
      </c>
      <c r="BI565" s="242">
        <f>IF(N565="nulová",J565,0)</f>
        <v>0</v>
      </c>
      <c r="BJ565" s="18" t="s">
        <v>83</v>
      </c>
      <c r="BK565" s="242">
        <f>ROUND(I565*H565,2)</f>
        <v>0</v>
      </c>
      <c r="BL565" s="18" t="s">
        <v>277</v>
      </c>
      <c r="BM565" s="241" t="s">
        <v>921</v>
      </c>
    </row>
    <row r="566" s="2" customFormat="1">
      <c r="A566" s="39"/>
      <c r="B566" s="40"/>
      <c r="C566" s="41"/>
      <c r="D566" s="245" t="s">
        <v>474</v>
      </c>
      <c r="E566" s="41"/>
      <c r="F566" s="276" t="s">
        <v>845</v>
      </c>
      <c r="G566" s="41"/>
      <c r="H566" s="41"/>
      <c r="I566" s="277"/>
      <c r="J566" s="41"/>
      <c r="K566" s="41"/>
      <c r="L566" s="45"/>
      <c r="M566" s="278"/>
      <c r="N566" s="279"/>
      <c r="O566" s="92"/>
      <c r="P566" s="92"/>
      <c r="Q566" s="92"/>
      <c r="R566" s="92"/>
      <c r="S566" s="92"/>
      <c r="T566" s="93"/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T566" s="18" t="s">
        <v>474</v>
      </c>
      <c r="AU566" s="18" t="s">
        <v>85</v>
      </c>
    </row>
    <row r="567" s="2" customFormat="1" ht="37.8" customHeight="1">
      <c r="A567" s="39"/>
      <c r="B567" s="40"/>
      <c r="C567" s="229" t="s">
        <v>922</v>
      </c>
      <c r="D567" s="229" t="s">
        <v>205</v>
      </c>
      <c r="E567" s="230" t="s">
        <v>923</v>
      </c>
      <c r="F567" s="231" t="s">
        <v>924</v>
      </c>
      <c r="G567" s="232" t="s">
        <v>797</v>
      </c>
      <c r="H567" s="233">
        <v>1</v>
      </c>
      <c r="I567" s="234"/>
      <c r="J567" s="235">
        <f>ROUND(I567*H567,2)</f>
        <v>0</v>
      </c>
      <c r="K567" s="236"/>
      <c r="L567" s="45"/>
      <c r="M567" s="237" t="s">
        <v>1</v>
      </c>
      <c r="N567" s="238" t="s">
        <v>41</v>
      </c>
      <c r="O567" s="92"/>
      <c r="P567" s="239">
        <f>O567*H567</f>
        <v>0</v>
      </c>
      <c r="Q567" s="239">
        <v>0</v>
      </c>
      <c r="R567" s="239">
        <f>Q567*H567</f>
        <v>0</v>
      </c>
      <c r="S567" s="239">
        <v>0</v>
      </c>
      <c r="T567" s="240">
        <f>S567*H567</f>
        <v>0</v>
      </c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R567" s="241" t="s">
        <v>277</v>
      </c>
      <c r="AT567" s="241" t="s">
        <v>205</v>
      </c>
      <c r="AU567" s="241" t="s">
        <v>85</v>
      </c>
      <c r="AY567" s="18" t="s">
        <v>203</v>
      </c>
      <c r="BE567" s="242">
        <f>IF(N567="základní",J567,0)</f>
        <v>0</v>
      </c>
      <c r="BF567" s="242">
        <f>IF(N567="snížená",J567,0)</f>
        <v>0</v>
      </c>
      <c r="BG567" s="242">
        <f>IF(N567="zákl. přenesená",J567,0)</f>
        <v>0</v>
      </c>
      <c r="BH567" s="242">
        <f>IF(N567="sníž. přenesená",J567,0)</f>
        <v>0</v>
      </c>
      <c r="BI567" s="242">
        <f>IF(N567="nulová",J567,0)</f>
        <v>0</v>
      </c>
      <c r="BJ567" s="18" t="s">
        <v>83</v>
      </c>
      <c r="BK567" s="242">
        <f>ROUND(I567*H567,2)</f>
        <v>0</v>
      </c>
      <c r="BL567" s="18" t="s">
        <v>277</v>
      </c>
      <c r="BM567" s="241" t="s">
        <v>925</v>
      </c>
    </row>
    <row r="568" s="2" customFormat="1">
      <c r="A568" s="39"/>
      <c r="B568" s="40"/>
      <c r="C568" s="41"/>
      <c r="D568" s="245" t="s">
        <v>474</v>
      </c>
      <c r="E568" s="41"/>
      <c r="F568" s="276" t="s">
        <v>926</v>
      </c>
      <c r="G568" s="41"/>
      <c r="H568" s="41"/>
      <c r="I568" s="277"/>
      <c r="J568" s="41"/>
      <c r="K568" s="41"/>
      <c r="L568" s="45"/>
      <c r="M568" s="278"/>
      <c r="N568" s="279"/>
      <c r="O568" s="92"/>
      <c r="P568" s="92"/>
      <c r="Q568" s="92"/>
      <c r="R568" s="92"/>
      <c r="S568" s="92"/>
      <c r="T568" s="93"/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T568" s="18" t="s">
        <v>474</v>
      </c>
      <c r="AU568" s="18" t="s">
        <v>85</v>
      </c>
    </row>
    <row r="569" s="2" customFormat="1" ht="33" customHeight="1">
      <c r="A569" s="39"/>
      <c r="B569" s="40"/>
      <c r="C569" s="229" t="s">
        <v>927</v>
      </c>
      <c r="D569" s="229" t="s">
        <v>205</v>
      </c>
      <c r="E569" s="230" t="s">
        <v>928</v>
      </c>
      <c r="F569" s="231" t="s">
        <v>929</v>
      </c>
      <c r="G569" s="232" t="s">
        <v>930</v>
      </c>
      <c r="H569" s="233">
        <v>2.0499999999999998</v>
      </c>
      <c r="I569" s="234"/>
      <c r="J569" s="235">
        <f>ROUND(I569*H569,2)</f>
        <v>0</v>
      </c>
      <c r="K569" s="236"/>
      <c r="L569" s="45"/>
      <c r="M569" s="237" t="s">
        <v>1</v>
      </c>
      <c r="N569" s="238" t="s">
        <v>41</v>
      </c>
      <c r="O569" s="92"/>
      <c r="P569" s="239">
        <f>O569*H569</f>
        <v>0</v>
      </c>
      <c r="Q569" s="239">
        <v>0</v>
      </c>
      <c r="R569" s="239">
        <f>Q569*H569</f>
        <v>0</v>
      </c>
      <c r="S569" s="239">
        <v>0</v>
      </c>
      <c r="T569" s="240">
        <f>S569*H569</f>
        <v>0</v>
      </c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R569" s="241" t="s">
        <v>277</v>
      </c>
      <c r="AT569" s="241" t="s">
        <v>205</v>
      </c>
      <c r="AU569" s="241" t="s">
        <v>85</v>
      </c>
      <c r="AY569" s="18" t="s">
        <v>203</v>
      </c>
      <c r="BE569" s="242">
        <f>IF(N569="základní",J569,0)</f>
        <v>0</v>
      </c>
      <c r="BF569" s="242">
        <f>IF(N569="snížená",J569,0)</f>
        <v>0</v>
      </c>
      <c r="BG569" s="242">
        <f>IF(N569="zákl. přenesená",J569,0)</f>
        <v>0</v>
      </c>
      <c r="BH569" s="242">
        <f>IF(N569="sníž. přenesená",J569,0)</f>
        <v>0</v>
      </c>
      <c r="BI569" s="242">
        <f>IF(N569="nulová",J569,0)</f>
        <v>0</v>
      </c>
      <c r="BJ569" s="18" t="s">
        <v>83</v>
      </c>
      <c r="BK569" s="242">
        <f>ROUND(I569*H569,2)</f>
        <v>0</v>
      </c>
      <c r="BL569" s="18" t="s">
        <v>277</v>
      </c>
      <c r="BM569" s="241" t="s">
        <v>931</v>
      </c>
    </row>
    <row r="570" s="2" customFormat="1">
      <c r="A570" s="39"/>
      <c r="B570" s="40"/>
      <c r="C570" s="41"/>
      <c r="D570" s="245" t="s">
        <v>474</v>
      </c>
      <c r="E570" s="41"/>
      <c r="F570" s="276" t="s">
        <v>926</v>
      </c>
      <c r="G570" s="41"/>
      <c r="H570" s="41"/>
      <c r="I570" s="277"/>
      <c r="J570" s="41"/>
      <c r="K570" s="41"/>
      <c r="L570" s="45"/>
      <c r="M570" s="278"/>
      <c r="N570" s="279"/>
      <c r="O570" s="92"/>
      <c r="P570" s="92"/>
      <c r="Q570" s="92"/>
      <c r="R570" s="92"/>
      <c r="S570" s="92"/>
      <c r="T570" s="93"/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T570" s="18" t="s">
        <v>474</v>
      </c>
      <c r="AU570" s="18" t="s">
        <v>85</v>
      </c>
    </row>
    <row r="571" s="2" customFormat="1" ht="33" customHeight="1">
      <c r="A571" s="39"/>
      <c r="B571" s="40"/>
      <c r="C571" s="229" t="s">
        <v>932</v>
      </c>
      <c r="D571" s="229" t="s">
        <v>205</v>
      </c>
      <c r="E571" s="230" t="s">
        <v>933</v>
      </c>
      <c r="F571" s="231" t="s">
        <v>934</v>
      </c>
      <c r="G571" s="232" t="s">
        <v>930</v>
      </c>
      <c r="H571" s="233">
        <v>4</v>
      </c>
      <c r="I571" s="234"/>
      <c r="J571" s="235">
        <f>ROUND(I571*H571,2)</f>
        <v>0</v>
      </c>
      <c r="K571" s="236"/>
      <c r="L571" s="45"/>
      <c r="M571" s="237" t="s">
        <v>1</v>
      </c>
      <c r="N571" s="238" t="s">
        <v>41</v>
      </c>
      <c r="O571" s="92"/>
      <c r="P571" s="239">
        <f>O571*H571</f>
        <v>0</v>
      </c>
      <c r="Q571" s="239">
        <v>0</v>
      </c>
      <c r="R571" s="239">
        <f>Q571*H571</f>
        <v>0</v>
      </c>
      <c r="S571" s="239">
        <v>0</v>
      </c>
      <c r="T571" s="240">
        <f>S571*H571</f>
        <v>0</v>
      </c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R571" s="241" t="s">
        <v>277</v>
      </c>
      <c r="AT571" s="241" t="s">
        <v>205</v>
      </c>
      <c r="AU571" s="241" t="s">
        <v>85</v>
      </c>
      <c r="AY571" s="18" t="s">
        <v>203</v>
      </c>
      <c r="BE571" s="242">
        <f>IF(N571="základní",J571,0)</f>
        <v>0</v>
      </c>
      <c r="BF571" s="242">
        <f>IF(N571="snížená",J571,0)</f>
        <v>0</v>
      </c>
      <c r="BG571" s="242">
        <f>IF(N571="zákl. přenesená",J571,0)</f>
        <v>0</v>
      </c>
      <c r="BH571" s="242">
        <f>IF(N571="sníž. přenesená",J571,0)</f>
        <v>0</v>
      </c>
      <c r="BI571" s="242">
        <f>IF(N571="nulová",J571,0)</f>
        <v>0</v>
      </c>
      <c r="BJ571" s="18" t="s">
        <v>83</v>
      </c>
      <c r="BK571" s="242">
        <f>ROUND(I571*H571,2)</f>
        <v>0</v>
      </c>
      <c r="BL571" s="18" t="s">
        <v>277</v>
      </c>
      <c r="BM571" s="241" t="s">
        <v>935</v>
      </c>
    </row>
    <row r="572" s="2" customFormat="1">
      <c r="A572" s="39"/>
      <c r="B572" s="40"/>
      <c r="C572" s="41"/>
      <c r="D572" s="245" t="s">
        <v>474</v>
      </c>
      <c r="E572" s="41"/>
      <c r="F572" s="276" t="s">
        <v>926</v>
      </c>
      <c r="G572" s="41"/>
      <c r="H572" s="41"/>
      <c r="I572" s="277"/>
      <c r="J572" s="41"/>
      <c r="K572" s="41"/>
      <c r="L572" s="45"/>
      <c r="M572" s="278"/>
      <c r="N572" s="279"/>
      <c r="O572" s="92"/>
      <c r="P572" s="92"/>
      <c r="Q572" s="92"/>
      <c r="R572" s="92"/>
      <c r="S572" s="92"/>
      <c r="T572" s="93"/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T572" s="18" t="s">
        <v>474</v>
      </c>
      <c r="AU572" s="18" t="s">
        <v>85</v>
      </c>
    </row>
    <row r="573" s="2" customFormat="1" ht="33" customHeight="1">
      <c r="A573" s="39"/>
      <c r="B573" s="40"/>
      <c r="C573" s="229" t="s">
        <v>936</v>
      </c>
      <c r="D573" s="229" t="s">
        <v>205</v>
      </c>
      <c r="E573" s="230" t="s">
        <v>937</v>
      </c>
      <c r="F573" s="231" t="s">
        <v>938</v>
      </c>
      <c r="G573" s="232" t="s">
        <v>930</v>
      </c>
      <c r="H573" s="233">
        <v>12</v>
      </c>
      <c r="I573" s="234"/>
      <c r="J573" s="235">
        <f>ROUND(I573*H573,2)</f>
        <v>0</v>
      </c>
      <c r="K573" s="236"/>
      <c r="L573" s="45"/>
      <c r="M573" s="237" t="s">
        <v>1</v>
      </c>
      <c r="N573" s="238" t="s">
        <v>41</v>
      </c>
      <c r="O573" s="92"/>
      <c r="P573" s="239">
        <f>O573*H573</f>
        <v>0</v>
      </c>
      <c r="Q573" s="239">
        <v>0</v>
      </c>
      <c r="R573" s="239">
        <f>Q573*H573</f>
        <v>0</v>
      </c>
      <c r="S573" s="239">
        <v>0</v>
      </c>
      <c r="T573" s="240">
        <f>S573*H573</f>
        <v>0</v>
      </c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R573" s="241" t="s">
        <v>277</v>
      </c>
      <c r="AT573" s="241" t="s">
        <v>205</v>
      </c>
      <c r="AU573" s="241" t="s">
        <v>85</v>
      </c>
      <c r="AY573" s="18" t="s">
        <v>203</v>
      </c>
      <c r="BE573" s="242">
        <f>IF(N573="základní",J573,0)</f>
        <v>0</v>
      </c>
      <c r="BF573" s="242">
        <f>IF(N573="snížená",J573,0)</f>
        <v>0</v>
      </c>
      <c r="BG573" s="242">
        <f>IF(N573="zákl. přenesená",J573,0)</f>
        <v>0</v>
      </c>
      <c r="BH573" s="242">
        <f>IF(N573="sníž. přenesená",J573,0)</f>
        <v>0</v>
      </c>
      <c r="BI573" s="242">
        <f>IF(N573="nulová",J573,0)</f>
        <v>0</v>
      </c>
      <c r="BJ573" s="18" t="s">
        <v>83</v>
      </c>
      <c r="BK573" s="242">
        <f>ROUND(I573*H573,2)</f>
        <v>0</v>
      </c>
      <c r="BL573" s="18" t="s">
        <v>277</v>
      </c>
      <c r="BM573" s="241" t="s">
        <v>939</v>
      </c>
    </row>
    <row r="574" s="2" customFormat="1">
      <c r="A574" s="39"/>
      <c r="B574" s="40"/>
      <c r="C574" s="41"/>
      <c r="D574" s="245" t="s">
        <v>474</v>
      </c>
      <c r="E574" s="41"/>
      <c r="F574" s="276" t="s">
        <v>926</v>
      </c>
      <c r="G574" s="41"/>
      <c r="H574" s="41"/>
      <c r="I574" s="277"/>
      <c r="J574" s="41"/>
      <c r="K574" s="41"/>
      <c r="L574" s="45"/>
      <c r="M574" s="278"/>
      <c r="N574" s="279"/>
      <c r="O574" s="92"/>
      <c r="P574" s="92"/>
      <c r="Q574" s="92"/>
      <c r="R574" s="92"/>
      <c r="S574" s="92"/>
      <c r="T574" s="93"/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T574" s="18" t="s">
        <v>474</v>
      </c>
      <c r="AU574" s="18" t="s">
        <v>85</v>
      </c>
    </row>
    <row r="575" s="2" customFormat="1" ht="33" customHeight="1">
      <c r="A575" s="39"/>
      <c r="B575" s="40"/>
      <c r="C575" s="229" t="s">
        <v>940</v>
      </c>
      <c r="D575" s="229" t="s">
        <v>205</v>
      </c>
      <c r="E575" s="230" t="s">
        <v>941</v>
      </c>
      <c r="F575" s="231" t="s">
        <v>942</v>
      </c>
      <c r="G575" s="232" t="s">
        <v>930</v>
      </c>
      <c r="H575" s="233">
        <v>2.2999999999999998</v>
      </c>
      <c r="I575" s="234"/>
      <c r="J575" s="235">
        <f>ROUND(I575*H575,2)</f>
        <v>0</v>
      </c>
      <c r="K575" s="236"/>
      <c r="L575" s="45"/>
      <c r="M575" s="237" t="s">
        <v>1</v>
      </c>
      <c r="N575" s="238" t="s">
        <v>41</v>
      </c>
      <c r="O575" s="92"/>
      <c r="P575" s="239">
        <f>O575*H575</f>
        <v>0</v>
      </c>
      <c r="Q575" s="239">
        <v>0</v>
      </c>
      <c r="R575" s="239">
        <f>Q575*H575</f>
        <v>0</v>
      </c>
      <c r="S575" s="239">
        <v>0</v>
      </c>
      <c r="T575" s="240">
        <f>S575*H575</f>
        <v>0</v>
      </c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R575" s="241" t="s">
        <v>277</v>
      </c>
      <c r="AT575" s="241" t="s">
        <v>205</v>
      </c>
      <c r="AU575" s="241" t="s">
        <v>85</v>
      </c>
      <c r="AY575" s="18" t="s">
        <v>203</v>
      </c>
      <c r="BE575" s="242">
        <f>IF(N575="základní",J575,0)</f>
        <v>0</v>
      </c>
      <c r="BF575" s="242">
        <f>IF(N575="snížená",J575,0)</f>
        <v>0</v>
      </c>
      <c r="BG575" s="242">
        <f>IF(N575="zákl. přenesená",J575,0)</f>
        <v>0</v>
      </c>
      <c r="BH575" s="242">
        <f>IF(N575="sníž. přenesená",J575,0)</f>
        <v>0</v>
      </c>
      <c r="BI575" s="242">
        <f>IF(N575="nulová",J575,0)</f>
        <v>0</v>
      </c>
      <c r="BJ575" s="18" t="s">
        <v>83</v>
      </c>
      <c r="BK575" s="242">
        <f>ROUND(I575*H575,2)</f>
        <v>0</v>
      </c>
      <c r="BL575" s="18" t="s">
        <v>277</v>
      </c>
      <c r="BM575" s="241" t="s">
        <v>943</v>
      </c>
    </row>
    <row r="576" s="2" customFormat="1">
      <c r="A576" s="39"/>
      <c r="B576" s="40"/>
      <c r="C576" s="41"/>
      <c r="D576" s="245" t="s">
        <v>474</v>
      </c>
      <c r="E576" s="41"/>
      <c r="F576" s="276" t="s">
        <v>926</v>
      </c>
      <c r="G576" s="41"/>
      <c r="H576" s="41"/>
      <c r="I576" s="277"/>
      <c r="J576" s="41"/>
      <c r="K576" s="41"/>
      <c r="L576" s="45"/>
      <c r="M576" s="278"/>
      <c r="N576" s="279"/>
      <c r="O576" s="92"/>
      <c r="P576" s="92"/>
      <c r="Q576" s="92"/>
      <c r="R576" s="92"/>
      <c r="S576" s="92"/>
      <c r="T576" s="93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T576" s="18" t="s">
        <v>474</v>
      </c>
      <c r="AU576" s="18" t="s">
        <v>85</v>
      </c>
    </row>
    <row r="577" s="2" customFormat="1" ht="33" customHeight="1">
      <c r="A577" s="39"/>
      <c r="B577" s="40"/>
      <c r="C577" s="229" t="s">
        <v>944</v>
      </c>
      <c r="D577" s="229" t="s">
        <v>205</v>
      </c>
      <c r="E577" s="230" t="s">
        <v>945</v>
      </c>
      <c r="F577" s="231" t="s">
        <v>946</v>
      </c>
      <c r="G577" s="232" t="s">
        <v>930</v>
      </c>
      <c r="H577" s="233">
        <v>36.899999999999999</v>
      </c>
      <c r="I577" s="234"/>
      <c r="J577" s="235">
        <f>ROUND(I577*H577,2)</f>
        <v>0</v>
      </c>
      <c r="K577" s="236"/>
      <c r="L577" s="45"/>
      <c r="M577" s="237" t="s">
        <v>1</v>
      </c>
      <c r="N577" s="238" t="s">
        <v>41</v>
      </c>
      <c r="O577" s="92"/>
      <c r="P577" s="239">
        <f>O577*H577</f>
        <v>0</v>
      </c>
      <c r="Q577" s="239">
        <v>0</v>
      </c>
      <c r="R577" s="239">
        <f>Q577*H577</f>
        <v>0</v>
      </c>
      <c r="S577" s="239">
        <v>0</v>
      </c>
      <c r="T577" s="240">
        <f>S577*H577</f>
        <v>0</v>
      </c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R577" s="241" t="s">
        <v>277</v>
      </c>
      <c r="AT577" s="241" t="s">
        <v>205</v>
      </c>
      <c r="AU577" s="241" t="s">
        <v>85</v>
      </c>
      <c r="AY577" s="18" t="s">
        <v>203</v>
      </c>
      <c r="BE577" s="242">
        <f>IF(N577="základní",J577,0)</f>
        <v>0</v>
      </c>
      <c r="BF577" s="242">
        <f>IF(N577="snížená",J577,0)</f>
        <v>0</v>
      </c>
      <c r="BG577" s="242">
        <f>IF(N577="zákl. přenesená",J577,0)</f>
        <v>0</v>
      </c>
      <c r="BH577" s="242">
        <f>IF(N577="sníž. přenesená",J577,0)</f>
        <v>0</v>
      </c>
      <c r="BI577" s="242">
        <f>IF(N577="nulová",J577,0)</f>
        <v>0</v>
      </c>
      <c r="BJ577" s="18" t="s">
        <v>83</v>
      </c>
      <c r="BK577" s="242">
        <f>ROUND(I577*H577,2)</f>
        <v>0</v>
      </c>
      <c r="BL577" s="18" t="s">
        <v>277</v>
      </c>
      <c r="BM577" s="241" t="s">
        <v>947</v>
      </c>
    </row>
    <row r="578" s="2" customFormat="1">
      <c r="A578" s="39"/>
      <c r="B578" s="40"/>
      <c r="C578" s="41"/>
      <c r="D578" s="245" t="s">
        <v>474</v>
      </c>
      <c r="E578" s="41"/>
      <c r="F578" s="276" t="s">
        <v>926</v>
      </c>
      <c r="G578" s="41"/>
      <c r="H578" s="41"/>
      <c r="I578" s="277"/>
      <c r="J578" s="41"/>
      <c r="K578" s="41"/>
      <c r="L578" s="45"/>
      <c r="M578" s="278"/>
      <c r="N578" s="279"/>
      <c r="O578" s="92"/>
      <c r="P578" s="92"/>
      <c r="Q578" s="92"/>
      <c r="R578" s="92"/>
      <c r="S578" s="92"/>
      <c r="T578" s="93"/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T578" s="18" t="s">
        <v>474</v>
      </c>
      <c r="AU578" s="18" t="s">
        <v>85</v>
      </c>
    </row>
    <row r="579" s="2" customFormat="1" ht="33" customHeight="1">
      <c r="A579" s="39"/>
      <c r="B579" s="40"/>
      <c r="C579" s="229" t="s">
        <v>948</v>
      </c>
      <c r="D579" s="229" t="s">
        <v>205</v>
      </c>
      <c r="E579" s="230" t="s">
        <v>949</v>
      </c>
      <c r="F579" s="231" t="s">
        <v>950</v>
      </c>
      <c r="G579" s="232" t="s">
        <v>930</v>
      </c>
      <c r="H579" s="233">
        <v>69.700000000000003</v>
      </c>
      <c r="I579" s="234"/>
      <c r="J579" s="235">
        <f>ROUND(I579*H579,2)</f>
        <v>0</v>
      </c>
      <c r="K579" s="236"/>
      <c r="L579" s="45"/>
      <c r="M579" s="237" t="s">
        <v>1</v>
      </c>
      <c r="N579" s="238" t="s">
        <v>41</v>
      </c>
      <c r="O579" s="92"/>
      <c r="P579" s="239">
        <f>O579*H579</f>
        <v>0</v>
      </c>
      <c r="Q579" s="239">
        <v>0</v>
      </c>
      <c r="R579" s="239">
        <f>Q579*H579</f>
        <v>0</v>
      </c>
      <c r="S579" s="239">
        <v>0</v>
      </c>
      <c r="T579" s="240">
        <f>S579*H579</f>
        <v>0</v>
      </c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R579" s="241" t="s">
        <v>277</v>
      </c>
      <c r="AT579" s="241" t="s">
        <v>205</v>
      </c>
      <c r="AU579" s="241" t="s">
        <v>85</v>
      </c>
      <c r="AY579" s="18" t="s">
        <v>203</v>
      </c>
      <c r="BE579" s="242">
        <f>IF(N579="základní",J579,0)</f>
        <v>0</v>
      </c>
      <c r="BF579" s="242">
        <f>IF(N579="snížená",J579,0)</f>
        <v>0</v>
      </c>
      <c r="BG579" s="242">
        <f>IF(N579="zákl. přenesená",J579,0)</f>
        <v>0</v>
      </c>
      <c r="BH579" s="242">
        <f>IF(N579="sníž. přenesená",J579,0)</f>
        <v>0</v>
      </c>
      <c r="BI579" s="242">
        <f>IF(N579="nulová",J579,0)</f>
        <v>0</v>
      </c>
      <c r="BJ579" s="18" t="s">
        <v>83</v>
      </c>
      <c r="BK579" s="242">
        <f>ROUND(I579*H579,2)</f>
        <v>0</v>
      </c>
      <c r="BL579" s="18" t="s">
        <v>277</v>
      </c>
      <c r="BM579" s="241" t="s">
        <v>951</v>
      </c>
    </row>
    <row r="580" s="2" customFormat="1">
      <c r="A580" s="39"/>
      <c r="B580" s="40"/>
      <c r="C580" s="41"/>
      <c r="D580" s="245" t="s">
        <v>474</v>
      </c>
      <c r="E580" s="41"/>
      <c r="F580" s="276" t="s">
        <v>926</v>
      </c>
      <c r="G580" s="41"/>
      <c r="H580" s="41"/>
      <c r="I580" s="277"/>
      <c r="J580" s="41"/>
      <c r="K580" s="41"/>
      <c r="L580" s="45"/>
      <c r="M580" s="278"/>
      <c r="N580" s="279"/>
      <c r="O580" s="92"/>
      <c r="P580" s="92"/>
      <c r="Q580" s="92"/>
      <c r="R580" s="92"/>
      <c r="S580" s="92"/>
      <c r="T580" s="93"/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T580" s="18" t="s">
        <v>474</v>
      </c>
      <c r="AU580" s="18" t="s">
        <v>85</v>
      </c>
    </row>
    <row r="581" s="2" customFormat="1" ht="24.15" customHeight="1">
      <c r="A581" s="39"/>
      <c r="B581" s="40"/>
      <c r="C581" s="229" t="s">
        <v>476</v>
      </c>
      <c r="D581" s="229" t="s">
        <v>205</v>
      </c>
      <c r="E581" s="230" t="s">
        <v>952</v>
      </c>
      <c r="F581" s="231" t="s">
        <v>953</v>
      </c>
      <c r="G581" s="232" t="s">
        <v>620</v>
      </c>
      <c r="H581" s="280"/>
      <c r="I581" s="234"/>
      <c r="J581" s="235">
        <f>ROUND(I581*H581,2)</f>
        <v>0</v>
      </c>
      <c r="K581" s="236"/>
      <c r="L581" s="45"/>
      <c r="M581" s="237" t="s">
        <v>1</v>
      </c>
      <c r="N581" s="238" t="s">
        <v>41</v>
      </c>
      <c r="O581" s="92"/>
      <c r="P581" s="239">
        <f>O581*H581</f>
        <v>0</v>
      </c>
      <c r="Q581" s="239">
        <v>0</v>
      </c>
      <c r="R581" s="239">
        <f>Q581*H581</f>
        <v>0</v>
      </c>
      <c r="S581" s="239">
        <v>0</v>
      </c>
      <c r="T581" s="240">
        <f>S581*H581</f>
        <v>0</v>
      </c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R581" s="241" t="s">
        <v>277</v>
      </c>
      <c r="AT581" s="241" t="s">
        <v>205</v>
      </c>
      <c r="AU581" s="241" t="s">
        <v>85</v>
      </c>
      <c r="AY581" s="18" t="s">
        <v>203</v>
      </c>
      <c r="BE581" s="242">
        <f>IF(N581="základní",J581,0)</f>
        <v>0</v>
      </c>
      <c r="BF581" s="242">
        <f>IF(N581="snížená",J581,0)</f>
        <v>0</v>
      </c>
      <c r="BG581" s="242">
        <f>IF(N581="zákl. přenesená",J581,0)</f>
        <v>0</v>
      </c>
      <c r="BH581" s="242">
        <f>IF(N581="sníž. přenesená",J581,0)</f>
        <v>0</v>
      </c>
      <c r="BI581" s="242">
        <f>IF(N581="nulová",J581,0)</f>
        <v>0</v>
      </c>
      <c r="BJ581" s="18" t="s">
        <v>83</v>
      </c>
      <c r="BK581" s="242">
        <f>ROUND(I581*H581,2)</f>
        <v>0</v>
      </c>
      <c r="BL581" s="18" t="s">
        <v>277</v>
      </c>
      <c r="BM581" s="241" t="s">
        <v>954</v>
      </c>
    </row>
    <row r="582" s="12" customFormat="1" ht="22.8" customHeight="1">
      <c r="A582" s="12"/>
      <c r="B582" s="213"/>
      <c r="C582" s="214"/>
      <c r="D582" s="215" t="s">
        <v>75</v>
      </c>
      <c r="E582" s="227" t="s">
        <v>955</v>
      </c>
      <c r="F582" s="227" t="s">
        <v>956</v>
      </c>
      <c r="G582" s="214"/>
      <c r="H582" s="214"/>
      <c r="I582" s="217"/>
      <c r="J582" s="228">
        <f>BK582</f>
        <v>0</v>
      </c>
      <c r="K582" s="214"/>
      <c r="L582" s="219"/>
      <c r="M582" s="220"/>
      <c r="N582" s="221"/>
      <c r="O582" s="221"/>
      <c r="P582" s="222">
        <f>SUM(P583:P650)</f>
        <v>0</v>
      </c>
      <c r="Q582" s="221"/>
      <c r="R582" s="222">
        <f>SUM(R583:R650)</f>
        <v>0</v>
      </c>
      <c r="S582" s="221"/>
      <c r="T582" s="223">
        <f>SUM(T583:T650)</f>
        <v>2.1219999999999999</v>
      </c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R582" s="224" t="s">
        <v>85</v>
      </c>
      <c r="AT582" s="225" t="s">
        <v>75</v>
      </c>
      <c r="AU582" s="225" t="s">
        <v>83</v>
      </c>
      <c r="AY582" s="224" t="s">
        <v>203</v>
      </c>
      <c r="BK582" s="226">
        <f>SUM(BK583:BK650)</f>
        <v>0</v>
      </c>
    </row>
    <row r="583" s="2" customFormat="1" ht="21.75" customHeight="1">
      <c r="A583" s="39"/>
      <c r="B583" s="40"/>
      <c r="C583" s="229" t="s">
        <v>957</v>
      </c>
      <c r="D583" s="229" t="s">
        <v>205</v>
      </c>
      <c r="E583" s="230" t="s">
        <v>958</v>
      </c>
      <c r="F583" s="231" t="s">
        <v>959</v>
      </c>
      <c r="G583" s="232" t="s">
        <v>960</v>
      </c>
      <c r="H583" s="233">
        <v>629.96299999999997</v>
      </c>
      <c r="I583" s="234"/>
      <c r="J583" s="235">
        <f>ROUND(I583*H583,2)</f>
        <v>0</v>
      </c>
      <c r="K583" s="236"/>
      <c r="L583" s="45"/>
      <c r="M583" s="237" t="s">
        <v>1</v>
      </c>
      <c r="N583" s="238" t="s">
        <v>41</v>
      </c>
      <c r="O583" s="92"/>
      <c r="P583" s="239">
        <f>O583*H583</f>
        <v>0</v>
      </c>
      <c r="Q583" s="239">
        <v>0</v>
      </c>
      <c r="R583" s="239">
        <f>Q583*H583</f>
        <v>0</v>
      </c>
      <c r="S583" s="239">
        <v>0</v>
      </c>
      <c r="T583" s="240">
        <f>S583*H583</f>
        <v>0</v>
      </c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R583" s="241" t="s">
        <v>277</v>
      </c>
      <c r="AT583" s="241" t="s">
        <v>205</v>
      </c>
      <c r="AU583" s="241" t="s">
        <v>85</v>
      </c>
      <c r="AY583" s="18" t="s">
        <v>203</v>
      </c>
      <c r="BE583" s="242">
        <f>IF(N583="základní",J583,0)</f>
        <v>0</v>
      </c>
      <c r="BF583" s="242">
        <f>IF(N583="snížená",J583,0)</f>
        <v>0</v>
      </c>
      <c r="BG583" s="242">
        <f>IF(N583="zákl. přenesená",J583,0)</f>
        <v>0</v>
      </c>
      <c r="BH583" s="242">
        <f>IF(N583="sníž. přenesená",J583,0)</f>
        <v>0</v>
      </c>
      <c r="BI583" s="242">
        <f>IF(N583="nulová",J583,0)</f>
        <v>0</v>
      </c>
      <c r="BJ583" s="18" t="s">
        <v>83</v>
      </c>
      <c r="BK583" s="242">
        <f>ROUND(I583*H583,2)</f>
        <v>0</v>
      </c>
      <c r="BL583" s="18" t="s">
        <v>277</v>
      </c>
      <c r="BM583" s="241" t="s">
        <v>961</v>
      </c>
    </row>
    <row r="584" s="2" customFormat="1">
      <c r="A584" s="39"/>
      <c r="B584" s="40"/>
      <c r="C584" s="41"/>
      <c r="D584" s="245" t="s">
        <v>474</v>
      </c>
      <c r="E584" s="41"/>
      <c r="F584" s="276" t="s">
        <v>962</v>
      </c>
      <c r="G584" s="41"/>
      <c r="H584" s="41"/>
      <c r="I584" s="277"/>
      <c r="J584" s="41"/>
      <c r="K584" s="41"/>
      <c r="L584" s="45"/>
      <c r="M584" s="278"/>
      <c r="N584" s="279"/>
      <c r="O584" s="92"/>
      <c r="P584" s="92"/>
      <c r="Q584" s="92"/>
      <c r="R584" s="92"/>
      <c r="S584" s="92"/>
      <c r="T584" s="93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T584" s="18" t="s">
        <v>474</v>
      </c>
      <c r="AU584" s="18" t="s">
        <v>85</v>
      </c>
    </row>
    <row r="585" s="13" customFormat="1">
      <c r="A585" s="13"/>
      <c r="B585" s="243"/>
      <c r="C585" s="244"/>
      <c r="D585" s="245" t="s">
        <v>243</v>
      </c>
      <c r="E585" s="246" t="s">
        <v>1</v>
      </c>
      <c r="F585" s="247" t="s">
        <v>652</v>
      </c>
      <c r="G585" s="244"/>
      <c r="H585" s="246" t="s">
        <v>1</v>
      </c>
      <c r="I585" s="248"/>
      <c r="J585" s="244"/>
      <c r="K585" s="244"/>
      <c r="L585" s="249"/>
      <c r="M585" s="250"/>
      <c r="N585" s="251"/>
      <c r="O585" s="251"/>
      <c r="P585" s="251"/>
      <c r="Q585" s="251"/>
      <c r="R585" s="251"/>
      <c r="S585" s="251"/>
      <c r="T585" s="252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53" t="s">
        <v>243</v>
      </c>
      <c r="AU585" s="253" t="s">
        <v>85</v>
      </c>
      <c r="AV585" s="13" t="s">
        <v>83</v>
      </c>
      <c r="AW585" s="13" t="s">
        <v>32</v>
      </c>
      <c r="AX585" s="13" t="s">
        <v>76</v>
      </c>
      <c r="AY585" s="253" t="s">
        <v>203</v>
      </c>
    </row>
    <row r="586" s="13" customFormat="1">
      <c r="A586" s="13"/>
      <c r="B586" s="243"/>
      <c r="C586" s="244"/>
      <c r="D586" s="245" t="s">
        <v>243</v>
      </c>
      <c r="E586" s="246" t="s">
        <v>1</v>
      </c>
      <c r="F586" s="247" t="s">
        <v>963</v>
      </c>
      <c r="G586" s="244"/>
      <c r="H586" s="246" t="s">
        <v>1</v>
      </c>
      <c r="I586" s="248"/>
      <c r="J586" s="244"/>
      <c r="K586" s="244"/>
      <c r="L586" s="249"/>
      <c r="M586" s="250"/>
      <c r="N586" s="251"/>
      <c r="O586" s="251"/>
      <c r="P586" s="251"/>
      <c r="Q586" s="251"/>
      <c r="R586" s="251"/>
      <c r="S586" s="251"/>
      <c r="T586" s="252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53" t="s">
        <v>243</v>
      </c>
      <c r="AU586" s="253" t="s">
        <v>85</v>
      </c>
      <c r="AV586" s="13" t="s">
        <v>83</v>
      </c>
      <c r="AW586" s="13" t="s">
        <v>32</v>
      </c>
      <c r="AX586" s="13" t="s">
        <v>76</v>
      </c>
      <c r="AY586" s="253" t="s">
        <v>203</v>
      </c>
    </row>
    <row r="587" s="14" customFormat="1">
      <c r="A587" s="14"/>
      <c r="B587" s="254"/>
      <c r="C587" s="255"/>
      <c r="D587" s="245" t="s">
        <v>243</v>
      </c>
      <c r="E587" s="256" t="s">
        <v>1</v>
      </c>
      <c r="F587" s="257" t="s">
        <v>964</v>
      </c>
      <c r="G587" s="255"/>
      <c r="H587" s="258">
        <v>547.79399999999998</v>
      </c>
      <c r="I587" s="259"/>
      <c r="J587" s="255"/>
      <c r="K587" s="255"/>
      <c r="L587" s="260"/>
      <c r="M587" s="261"/>
      <c r="N587" s="262"/>
      <c r="O587" s="262"/>
      <c r="P587" s="262"/>
      <c r="Q587" s="262"/>
      <c r="R587" s="262"/>
      <c r="S587" s="262"/>
      <c r="T587" s="263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64" t="s">
        <v>243</v>
      </c>
      <c r="AU587" s="264" t="s">
        <v>85</v>
      </c>
      <c r="AV587" s="14" t="s">
        <v>85</v>
      </c>
      <c r="AW587" s="14" t="s">
        <v>32</v>
      </c>
      <c r="AX587" s="14" t="s">
        <v>76</v>
      </c>
      <c r="AY587" s="264" t="s">
        <v>203</v>
      </c>
    </row>
    <row r="588" s="16" customFormat="1">
      <c r="A588" s="16"/>
      <c r="B588" s="292"/>
      <c r="C588" s="293"/>
      <c r="D588" s="245" t="s">
        <v>243</v>
      </c>
      <c r="E588" s="294" t="s">
        <v>1</v>
      </c>
      <c r="F588" s="295" t="s">
        <v>669</v>
      </c>
      <c r="G588" s="293"/>
      <c r="H588" s="296">
        <v>547.79399999999998</v>
      </c>
      <c r="I588" s="297"/>
      <c r="J588" s="293"/>
      <c r="K588" s="293"/>
      <c r="L588" s="298"/>
      <c r="M588" s="299"/>
      <c r="N588" s="300"/>
      <c r="O588" s="300"/>
      <c r="P588" s="300"/>
      <c r="Q588" s="300"/>
      <c r="R588" s="300"/>
      <c r="S588" s="300"/>
      <c r="T588" s="301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T588" s="302" t="s">
        <v>243</v>
      </c>
      <c r="AU588" s="302" t="s">
        <v>85</v>
      </c>
      <c r="AV588" s="16" t="s">
        <v>108</v>
      </c>
      <c r="AW588" s="16" t="s">
        <v>32</v>
      </c>
      <c r="AX588" s="16" t="s">
        <v>76</v>
      </c>
      <c r="AY588" s="302" t="s">
        <v>203</v>
      </c>
    </row>
    <row r="589" s="14" customFormat="1">
      <c r="A589" s="14"/>
      <c r="B589" s="254"/>
      <c r="C589" s="255"/>
      <c r="D589" s="245" t="s">
        <v>243</v>
      </c>
      <c r="E589" s="256" t="s">
        <v>1</v>
      </c>
      <c r="F589" s="257" t="s">
        <v>965</v>
      </c>
      <c r="G589" s="255"/>
      <c r="H589" s="258">
        <v>82.168999999999997</v>
      </c>
      <c r="I589" s="259"/>
      <c r="J589" s="255"/>
      <c r="K589" s="255"/>
      <c r="L589" s="260"/>
      <c r="M589" s="261"/>
      <c r="N589" s="262"/>
      <c r="O589" s="262"/>
      <c r="P589" s="262"/>
      <c r="Q589" s="262"/>
      <c r="R589" s="262"/>
      <c r="S589" s="262"/>
      <c r="T589" s="263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64" t="s">
        <v>243</v>
      </c>
      <c r="AU589" s="264" t="s">
        <v>85</v>
      </c>
      <c r="AV589" s="14" t="s">
        <v>85</v>
      </c>
      <c r="AW589" s="14" t="s">
        <v>32</v>
      </c>
      <c r="AX589" s="14" t="s">
        <v>76</v>
      </c>
      <c r="AY589" s="264" t="s">
        <v>203</v>
      </c>
    </row>
    <row r="590" s="15" customFormat="1">
      <c r="A590" s="15"/>
      <c r="B590" s="265"/>
      <c r="C590" s="266"/>
      <c r="D590" s="245" t="s">
        <v>243</v>
      </c>
      <c r="E590" s="267" t="s">
        <v>1</v>
      </c>
      <c r="F590" s="268" t="s">
        <v>247</v>
      </c>
      <c r="G590" s="266"/>
      <c r="H590" s="269">
        <v>629.96299999999997</v>
      </c>
      <c r="I590" s="270"/>
      <c r="J590" s="266"/>
      <c r="K590" s="266"/>
      <c r="L590" s="271"/>
      <c r="M590" s="272"/>
      <c r="N590" s="273"/>
      <c r="O590" s="273"/>
      <c r="P590" s="273"/>
      <c r="Q590" s="273"/>
      <c r="R590" s="273"/>
      <c r="S590" s="273"/>
      <c r="T590" s="274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T590" s="275" t="s">
        <v>243</v>
      </c>
      <c r="AU590" s="275" t="s">
        <v>85</v>
      </c>
      <c r="AV590" s="15" t="s">
        <v>209</v>
      </c>
      <c r="AW590" s="15" t="s">
        <v>32</v>
      </c>
      <c r="AX590" s="15" t="s">
        <v>83</v>
      </c>
      <c r="AY590" s="275" t="s">
        <v>203</v>
      </c>
    </row>
    <row r="591" s="2" customFormat="1" ht="37.8" customHeight="1">
      <c r="A591" s="39"/>
      <c r="B591" s="40"/>
      <c r="C591" s="229" t="s">
        <v>966</v>
      </c>
      <c r="D591" s="229" t="s">
        <v>205</v>
      </c>
      <c r="E591" s="230" t="s">
        <v>967</v>
      </c>
      <c r="F591" s="231" t="s">
        <v>968</v>
      </c>
      <c r="G591" s="232" t="s">
        <v>797</v>
      </c>
      <c r="H591" s="233">
        <v>1</v>
      </c>
      <c r="I591" s="234"/>
      <c r="J591" s="235">
        <f>ROUND(I591*H591,2)</f>
        <v>0</v>
      </c>
      <c r="K591" s="236"/>
      <c r="L591" s="45"/>
      <c r="M591" s="237" t="s">
        <v>1</v>
      </c>
      <c r="N591" s="238" t="s">
        <v>41</v>
      </c>
      <c r="O591" s="92"/>
      <c r="P591" s="239">
        <f>O591*H591</f>
        <v>0</v>
      </c>
      <c r="Q591" s="239">
        <v>0</v>
      </c>
      <c r="R591" s="239">
        <f>Q591*H591</f>
        <v>0</v>
      </c>
      <c r="S591" s="239">
        <v>0</v>
      </c>
      <c r="T591" s="240">
        <f>S591*H591</f>
        <v>0</v>
      </c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R591" s="241" t="s">
        <v>277</v>
      </c>
      <c r="AT591" s="241" t="s">
        <v>205</v>
      </c>
      <c r="AU591" s="241" t="s">
        <v>85</v>
      </c>
      <c r="AY591" s="18" t="s">
        <v>203</v>
      </c>
      <c r="BE591" s="242">
        <f>IF(N591="základní",J591,0)</f>
        <v>0</v>
      </c>
      <c r="BF591" s="242">
        <f>IF(N591="snížená",J591,0)</f>
        <v>0</v>
      </c>
      <c r="BG591" s="242">
        <f>IF(N591="zákl. přenesená",J591,0)</f>
        <v>0</v>
      </c>
      <c r="BH591" s="242">
        <f>IF(N591="sníž. přenesená",J591,0)</f>
        <v>0</v>
      </c>
      <c r="BI591" s="242">
        <f>IF(N591="nulová",J591,0)</f>
        <v>0</v>
      </c>
      <c r="BJ591" s="18" t="s">
        <v>83</v>
      </c>
      <c r="BK591" s="242">
        <f>ROUND(I591*H591,2)</f>
        <v>0</v>
      </c>
      <c r="BL591" s="18" t="s">
        <v>277</v>
      </c>
      <c r="BM591" s="241" t="s">
        <v>969</v>
      </c>
    </row>
    <row r="592" s="2" customFormat="1">
      <c r="A592" s="39"/>
      <c r="B592" s="40"/>
      <c r="C592" s="41"/>
      <c r="D592" s="245" t="s">
        <v>474</v>
      </c>
      <c r="E592" s="41"/>
      <c r="F592" s="276" t="s">
        <v>799</v>
      </c>
      <c r="G592" s="41"/>
      <c r="H592" s="41"/>
      <c r="I592" s="277"/>
      <c r="J592" s="41"/>
      <c r="K592" s="41"/>
      <c r="L592" s="45"/>
      <c r="M592" s="278"/>
      <c r="N592" s="279"/>
      <c r="O592" s="92"/>
      <c r="P592" s="92"/>
      <c r="Q592" s="92"/>
      <c r="R592" s="92"/>
      <c r="S592" s="92"/>
      <c r="T592" s="93"/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T592" s="18" t="s">
        <v>474</v>
      </c>
      <c r="AU592" s="18" t="s">
        <v>85</v>
      </c>
    </row>
    <row r="593" s="2" customFormat="1" ht="33" customHeight="1">
      <c r="A593" s="39"/>
      <c r="B593" s="40"/>
      <c r="C593" s="229" t="s">
        <v>970</v>
      </c>
      <c r="D593" s="229" t="s">
        <v>205</v>
      </c>
      <c r="E593" s="230" t="s">
        <v>971</v>
      </c>
      <c r="F593" s="231" t="s">
        <v>972</v>
      </c>
      <c r="G593" s="232" t="s">
        <v>797</v>
      </c>
      <c r="H593" s="233">
        <v>1</v>
      </c>
      <c r="I593" s="234"/>
      <c r="J593" s="235">
        <f>ROUND(I593*H593,2)</f>
        <v>0</v>
      </c>
      <c r="K593" s="236"/>
      <c r="L593" s="45"/>
      <c r="M593" s="237" t="s">
        <v>1</v>
      </c>
      <c r="N593" s="238" t="s">
        <v>41</v>
      </c>
      <c r="O593" s="92"/>
      <c r="P593" s="239">
        <f>O593*H593</f>
        <v>0</v>
      </c>
      <c r="Q593" s="239">
        <v>0</v>
      </c>
      <c r="R593" s="239">
        <f>Q593*H593</f>
        <v>0</v>
      </c>
      <c r="S593" s="239">
        <v>0</v>
      </c>
      <c r="T593" s="240">
        <f>S593*H593</f>
        <v>0</v>
      </c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R593" s="241" t="s">
        <v>277</v>
      </c>
      <c r="AT593" s="241" t="s">
        <v>205</v>
      </c>
      <c r="AU593" s="241" t="s">
        <v>85</v>
      </c>
      <c r="AY593" s="18" t="s">
        <v>203</v>
      </c>
      <c r="BE593" s="242">
        <f>IF(N593="základní",J593,0)</f>
        <v>0</v>
      </c>
      <c r="BF593" s="242">
        <f>IF(N593="snížená",J593,0)</f>
        <v>0</v>
      </c>
      <c r="BG593" s="242">
        <f>IF(N593="zákl. přenesená",J593,0)</f>
        <v>0</v>
      </c>
      <c r="BH593" s="242">
        <f>IF(N593="sníž. přenesená",J593,0)</f>
        <v>0</v>
      </c>
      <c r="BI593" s="242">
        <f>IF(N593="nulová",J593,0)</f>
        <v>0</v>
      </c>
      <c r="BJ593" s="18" t="s">
        <v>83</v>
      </c>
      <c r="BK593" s="242">
        <f>ROUND(I593*H593,2)</f>
        <v>0</v>
      </c>
      <c r="BL593" s="18" t="s">
        <v>277</v>
      </c>
      <c r="BM593" s="241" t="s">
        <v>973</v>
      </c>
    </row>
    <row r="594" s="2" customFormat="1">
      <c r="A594" s="39"/>
      <c r="B594" s="40"/>
      <c r="C594" s="41"/>
      <c r="D594" s="245" t="s">
        <v>474</v>
      </c>
      <c r="E594" s="41"/>
      <c r="F594" s="276" t="s">
        <v>799</v>
      </c>
      <c r="G594" s="41"/>
      <c r="H594" s="41"/>
      <c r="I594" s="277"/>
      <c r="J594" s="41"/>
      <c r="K594" s="41"/>
      <c r="L594" s="45"/>
      <c r="M594" s="278"/>
      <c r="N594" s="279"/>
      <c r="O594" s="92"/>
      <c r="P594" s="92"/>
      <c r="Q594" s="92"/>
      <c r="R594" s="92"/>
      <c r="S594" s="92"/>
      <c r="T594" s="93"/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T594" s="18" t="s">
        <v>474</v>
      </c>
      <c r="AU594" s="18" t="s">
        <v>85</v>
      </c>
    </row>
    <row r="595" s="2" customFormat="1" ht="37.8" customHeight="1">
      <c r="A595" s="39"/>
      <c r="B595" s="40"/>
      <c r="C595" s="229" t="s">
        <v>974</v>
      </c>
      <c r="D595" s="229" t="s">
        <v>205</v>
      </c>
      <c r="E595" s="230" t="s">
        <v>975</v>
      </c>
      <c r="F595" s="231" t="s">
        <v>976</v>
      </c>
      <c r="G595" s="232" t="s">
        <v>930</v>
      </c>
      <c r="H595" s="233">
        <v>12.5</v>
      </c>
      <c r="I595" s="234"/>
      <c r="J595" s="235">
        <f>ROUND(I595*H595,2)</f>
        <v>0</v>
      </c>
      <c r="K595" s="236"/>
      <c r="L595" s="45"/>
      <c r="M595" s="237" t="s">
        <v>1</v>
      </c>
      <c r="N595" s="238" t="s">
        <v>41</v>
      </c>
      <c r="O595" s="92"/>
      <c r="P595" s="239">
        <f>O595*H595</f>
        <v>0</v>
      </c>
      <c r="Q595" s="239">
        <v>0</v>
      </c>
      <c r="R595" s="239">
        <f>Q595*H595</f>
        <v>0</v>
      </c>
      <c r="S595" s="239">
        <v>0</v>
      </c>
      <c r="T595" s="240">
        <f>S595*H595</f>
        <v>0</v>
      </c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R595" s="241" t="s">
        <v>277</v>
      </c>
      <c r="AT595" s="241" t="s">
        <v>205</v>
      </c>
      <c r="AU595" s="241" t="s">
        <v>85</v>
      </c>
      <c r="AY595" s="18" t="s">
        <v>203</v>
      </c>
      <c r="BE595" s="242">
        <f>IF(N595="základní",J595,0)</f>
        <v>0</v>
      </c>
      <c r="BF595" s="242">
        <f>IF(N595="snížená",J595,0)</f>
        <v>0</v>
      </c>
      <c r="BG595" s="242">
        <f>IF(N595="zákl. přenesená",J595,0)</f>
        <v>0</v>
      </c>
      <c r="BH595" s="242">
        <f>IF(N595="sníž. přenesená",J595,0)</f>
        <v>0</v>
      </c>
      <c r="BI595" s="242">
        <f>IF(N595="nulová",J595,0)</f>
        <v>0</v>
      </c>
      <c r="BJ595" s="18" t="s">
        <v>83</v>
      </c>
      <c r="BK595" s="242">
        <f>ROUND(I595*H595,2)</f>
        <v>0</v>
      </c>
      <c r="BL595" s="18" t="s">
        <v>277</v>
      </c>
      <c r="BM595" s="241" t="s">
        <v>977</v>
      </c>
    </row>
    <row r="596" s="2" customFormat="1">
      <c r="A596" s="39"/>
      <c r="B596" s="40"/>
      <c r="C596" s="41"/>
      <c r="D596" s="245" t="s">
        <v>474</v>
      </c>
      <c r="E596" s="41"/>
      <c r="F596" s="276" t="s">
        <v>978</v>
      </c>
      <c r="G596" s="41"/>
      <c r="H596" s="41"/>
      <c r="I596" s="277"/>
      <c r="J596" s="41"/>
      <c r="K596" s="41"/>
      <c r="L596" s="45"/>
      <c r="M596" s="278"/>
      <c r="N596" s="279"/>
      <c r="O596" s="92"/>
      <c r="P596" s="92"/>
      <c r="Q596" s="92"/>
      <c r="R596" s="92"/>
      <c r="S596" s="92"/>
      <c r="T596" s="93"/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T596" s="18" t="s">
        <v>474</v>
      </c>
      <c r="AU596" s="18" t="s">
        <v>85</v>
      </c>
    </row>
    <row r="597" s="2" customFormat="1" ht="37.8" customHeight="1">
      <c r="A597" s="39"/>
      <c r="B597" s="40"/>
      <c r="C597" s="229" t="s">
        <v>979</v>
      </c>
      <c r="D597" s="229" t="s">
        <v>205</v>
      </c>
      <c r="E597" s="230" t="s">
        <v>980</v>
      </c>
      <c r="F597" s="231" t="s">
        <v>981</v>
      </c>
      <c r="G597" s="232" t="s">
        <v>930</v>
      </c>
      <c r="H597" s="233">
        <v>35</v>
      </c>
      <c r="I597" s="234"/>
      <c r="J597" s="235">
        <f>ROUND(I597*H597,2)</f>
        <v>0</v>
      </c>
      <c r="K597" s="236"/>
      <c r="L597" s="45"/>
      <c r="M597" s="237" t="s">
        <v>1</v>
      </c>
      <c r="N597" s="238" t="s">
        <v>41</v>
      </c>
      <c r="O597" s="92"/>
      <c r="P597" s="239">
        <f>O597*H597</f>
        <v>0</v>
      </c>
      <c r="Q597" s="239">
        <v>0</v>
      </c>
      <c r="R597" s="239">
        <f>Q597*H597</f>
        <v>0</v>
      </c>
      <c r="S597" s="239">
        <v>0</v>
      </c>
      <c r="T597" s="240">
        <f>S597*H597</f>
        <v>0</v>
      </c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R597" s="241" t="s">
        <v>277</v>
      </c>
      <c r="AT597" s="241" t="s">
        <v>205</v>
      </c>
      <c r="AU597" s="241" t="s">
        <v>85</v>
      </c>
      <c r="AY597" s="18" t="s">
        <v>203</v>
      </c>
      <c r="BE597" s="242">
        <f>IF(N597="základní",J597,0)</f>
        <v>0</v>
      </c>
      <c r="BF597" s="242">
        <f>IF(N597="snížená",J597,0)</f>
        <v>0</v>
      </c>
      <c r="BG597" s="242">
        <f>IF(N597="zákl. přenesená",J597,0)</f>
        <v>0</v>
      </c>
      <c r="BH597" s="242">
        <f>IF(N597="sníž. přenesená",J597,0)</f>
        <v>0</v>
      </c>
      <c r="BI597" s="242">
        <f>IF(N597="nulová",J597,0)</f>
        <v>0</v>
      </c>
      <c r="BJ597" s="18" t="s">
        <v>83</v>
      </c>
      <c r="BK597" s="242">
        <f>ROUND(I597*H597,2)</f>
        <v>0</v>
      </c>
      <c r="BL597" s="18" t="s">
        <v>277</v>
      </c>
      <c r="BM597" s="241" t="s">
        <v>982</v>
      </c>
    </row>
    <row r="598" s="2" customFormat="1">
      <c r="A598" s="39"/>
      <c r="B598" s="40"/>
      <c r="C598" s="41"/>
      <c r="D598" s="245" t="s">
        <v>474</v>
      </c>
      <c r="E598" s="41"/>
      <c r="F598" s="276" t="s">
        <v>978</v>
      </c>
      <c r="G598" s="41"/>
      <c r="H598" s="41"/>
      <c r="I598" s="277"/>
      <c r="J598" s="41"/>
      <c r="K598" s="41"/>
      <c r="L598" s="45"/>
      <c r="M598" s="278"/>
      <c r="N598" s="279"/>
      <c r="O598" s="92"/>
      <c r="P598" s="92"/>
      <c r="Q598" s="92"/>
      <c r="R598" s="92"/>
      <c r="S598" s="92"/>
      <c r="T598" s="93"/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T598" s="18" t="s">
        <v>474</v>
      </c>
      <c r="AU598" s="18" t="s">
        <v>85</v>
      </c>
    </row>
    <row r="599" s="2" customFormat="1" ht="33" customHeight="1">
      <c r="A599" s="39"/>
      <c r="B599" s="40"/>
      <c r="C599" s="229" t="s">
        <v>983</v>
      </c>
      <c r="D599" s="229" t="s">
        <v>205</v>
      </c>
      <c r="E599" s="230" t="s">
        <v>984</v>
      </c>
      <c r="F599" s="231" t="s">
        <v>985</v>
      </c>
      <c r="G599" s="232" t="s">
        <v>960</v>
      </c>
      <c r="H599" s="233">
        <v>60.950000000000003</v>
      </c>
      <c r="I599" s="234"/>
      <c r="J599" s="235">
        <f>ROUND(I599*H599,2)</f>
        <v>0</v>
      </c>
      <c r="K599" s="236"/>
      <c r="L599" s="45"/>
      <c r="M599" s="237" t="s">
        <v>1</v>
      </c>
      <c r="N599" s="238" t="s">
        <v>41</v>
      </c>
      <c r="O599" s="92"/>
      <c r="P599" s="239">
        <f>O599*H599</f>
        <v>0</v>
      </c>
      <c r="Q599" s="239">
        <v>0</v>
      </c>
      <c r="R599" s="239">
        <f>Q599*H599</f>
        <v>0</v>
      </c>
      <c r="S599" s="239">
        <v>0</v>
      </c>
      <c r="T599" s="240">
        <f>S599*H599</f>
        <v>0</v>
      </c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R599" s="241" t="s">
        <v>277</v>
      </c>
      <c r="AT599" s="241" t="s">
        <v>205</v>
      </c>
      <c r="AU599" s="241" t="s">
        <v>85</v>
      </c>
      <c r="AY599" s="18" t="s">
        <v>203</v>
      </c>
      <c r="BE599" s="242">
        <f>IF(N599="základní",J599,0)</f>
        <v>0</v>
      </c>
      <c r="BF599" s="242">
        <f>IF(N599="snížená",J599,0)</f>
        <v>0</v>
      </c>
      <c r="BG599" s="242">
        <f>IF(N599="zákl. přenesená",J599,0)</f>
        <v>0</v>
      </c>
      <c r="BH599" s="242">
        <f>IF(N599="sníž. přenesená",J599,0)</f>
        <v>0</v>
      </c>
      <c r="BI599" s="242">
        <f>IF(N599="nulová",J599,0)</f>
        <v>0</v>
      </c>
      <c r="BJ599" s="18" t="s">
        <v>83</v>
      </c>
      <c r="BK599" s="242">
        <f>ROUND(I599*H599,2)</f>
        <v>0</v>
      </c>
      <c r="BL599" s="18" t="s">
        <v>277</v>
      </c>
      <c r="BM599" s="241" t="s">
        <v>986</v>
      </c>
    </row>
    <row r="600" s="2" customFormat="1">
      <c r="A600" s="39"/>
      <c r="B600" s="40"/>
      <c r="C600" s="41"/>
      <c r="D600" s="245" t="s">
        <v>474</v>
      </c>
      <c r="E600" s="41"/>
      <c r="F600" s="276" t="s">
        <v>978</v>
      </c>
      <c r="G600" s="41"/>
      <c r="H600" s="41"/>
      <c r="I600" s="277"/>
      <c r="J600" s="41"/>
      <c r="K600" s="41"/>
      <c r="L600" s="45"/>
      <c r="M600" s="278"/>
      <c r="N600" s="279"/>
      <c r="O600" s="92"/>
      <c r="P600" s="92"/>
      <c r="Q600" s="92"/>
      <c r="R600" s="92"/>
      <c r="S600" s="92"/>
      <c r="T600" s="93"/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T600" s="18" t="s">
        <v>474</v>
      </c>
      <c r="AU600" s="18" t="s">
        <v>85</v>
      </c>
    </row>
    <row r="601" s="2" customFormat="1" ht="37.8" customHeight="1">
      <c r="A601" s="39"/>
      <c r="B601" s="40"/>
      <c r="C601" s="229" t="s">
        <v>987</v>
      </c>
      <c r="D601" s="229" t="s">
        <v>205</v>
      </c>
      <c r="E601" s="230" t="s">
        <v>988</v>
      </c>
      <c r="F601" s="231" t="s">
        <v>989</v>
      </c>
      <c r="G601" s="232" t="s">
        <v>797</v>
      </c>
      <c r="H601" s="233">
        <v>1</v>
      </c>
      <c r="I601" s="234"/>
      <c r="J601" s="235">
        <f>ROUND(I601*H601,2)</f>
        <v>0</v>
      </c>
      <c r="K601" s="236"/>
      <c r="L601" s="45"/>
      <c r="M601" s="237" t="s">
        <v>1</v>
      </c>
      <c r="N601" s="238" t="s">
        <v>41</v>
      </c>
      <c r="O601" s="92"/>
      <c r="P601" s="239">
        <f>O601*H601</f>
        <v>0</v>
      </c>
      <c r="Q601" s="239">
        <v>0</v>
      </c>
      <c r="R601" s="239">
        <f>Q601*H601</f>
        <v>0</v>
      </c>
      <c r="S601" s="239">
        <v>0</v>
      </c>
      <c r="T601" s="240">
        <f>S601*H601</f>
        <v>0</v>
      </c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R601" s="241" t="s">
        <v>277</v>
      </c>
      <c r="AT601" s="241" t="s">
        <v>205</v>
      </c>
      <c r="AU601" s="241" t="s">
        <v>85</v>
      </c>
      <c r="AY601" s="18" t="s">
        <v>203</v>
      </c>
      <c r="BE601" s="242">
        <f>IF(N601="základní",J601,0)</f>
        <v>0</v>
      </c>
      <c r="BF601" s="242">
        <f>IF(N601="snížená",J601,0)</f>
        <v>0</v>
      </c>
      <c r="BG601" s="242">
        <f>IF(N601="zákl. přenesená",J601,0)</f>
        <v>0</v>
      </c>
      <c r="BH601" s="242">
        <f>IF(N601="sníž. přenesená",J601,0)</f>
        <v>0</v>
      </c>
      <c r="BI601" s="242">
        <f>IF(N601="nulová",J601,0)</f>
        <v>0</v>
      </c>
      <c r="BJ601" s="18" t="s">
        <v>83</v>
      </c>
      <c r="BK601" s="242">
        <f>ROUND(I601*H601,2)</f>
        <v>0</v>
      </c>
      <c r="BL601" s="18" t="s">
        <v>277</v>
      </c>
      <c r="BM601" s="241" t="s">
        <v>990</v>
      </c>
    </row>
    <row r="602" s="2" customFormat="1">
      <c r="A602" s="39"/>
      <c r="B602" s="40"/>
      <c r="C602" s="41"/>
      <c r="D602" s="245" t="s">
        <v>474</v>
      </c>
      <c r="E602" s="41"/>
      <c r="F602" s="276" t="s">
        <v>978</v>
      </c>
      <c r="G602" s="41"/>
      <c r="H602" s="41"/>
      <c r="I602" s="277"/>
      <c r="J602" s="41"/>
      <c r="K602" s="41"/>
      <c r="L602" s="45"/>
      <c r="M602" s="278"/>
      <c r="N602" s="279"/>
      <c r="O602" s="92"/>
      <c r="P602" s="92"/>
      <c r="Q602" s="92"/>
      <c r="R602" s="92"/>
      <c r="S602" s="92"/>
      <c r="T602" s="93"/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T602" s="18" t="s">
        <v>474</v>
      </c>
      <c r="AU602" s="18" t="s">
        <v>85</v>
      </c>
    </row>
    <row r="603" s="2" customFormat="1" ht="24.15" customHeight="1">
      <c r="A603" s="39"/>
      <c r="B603" s="40"/>
      <c r="C603" s="229" t="s">
        <v>991</v>
      </c>
      <c r="D603" s="229" t="s">
        <v>205</v>
      </c>
      <c r="E603" s="230" t="s">
        <v>992</v>
      </c>
      <c r="F603" s="231" t="s">
        <v>993</v>
      </c>
      <c r="G603" s="232" t="s">
        <v>960</v>
      </c>
      <c r="H603" s="233">
        <v>93.200000000000003</v>
      </c>
      <c r="I603" s="234"/>
      <c r="J603" s="235">
        <f>ROUND(I603*H603,2)</f>
        <v>0</v>
      </c>
      <c r="K603" s="236"/>
      <c r="L603" s="45"/>
      <c r="M603" s="237" t="s">
        <v>1</v>
      </c>
      <c r="N603" s="238" t="s">
        <v>41</v>
      </c>
      <c r="O603" s="92"/>
      <c r="P603" s="239">
        <f>O603*H603</f>
        <v>0</v>
      </c>
      <c r="Q603" s="239">
        <v>0</v>
      </c>
      <c r="R603" s="239">
        <f>Q603*H603</f>
        <v>0</v>
      </c>
      <c r="S603" s="239">
        <v>0</v>
      </c>
      <c r="T603" s="240">
        <f>S603*H603</f>
        <v>0</v>
      </c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R603" s="241" t="s">
        <v>277</v>
      </c>
      <c r="AT603" s="241" t="s">
        <v>205</v>
      </c>
      <c r="AU603" s="241" t="s">
        <v>85</v>
      </c>
      <c r="AY603" s="18" t="s">
        <v>203</v>
      </c>
      <c r="BE603" s="242">
        <f>IF(N603="základní",J603,0)</f>
        <v>0</v>
      </c>
      <c r="BF603" s="242">
        <f>IF(N603="snížená",J603,0)</f>
        <v>0</v>
      </c>
      <c r="BG603" s="242">
        <f>IF(N603="zákl. přenesená",J603,0)</f>
        <v>0</v>
      </c>
      <c r="BH603" s="242">
        <f>IF(N603="sníž. přenesená",J603,0)</f>
        <v>0</v>
      </c>
      <c r="BI603" s="242">
        <f>IF(N603="nulová",J603,0)</f>
        <v>0</v>
      </c>
      <c r="BJ603" s="18" t="s">
        <v>83</v>
      </c>
      <c r="BK603" s="242">
        <f>ROUND(I603*H603,2)</f>
        <v>0</v>
      </c>
      <c r="BL603" s="18" t="s">
        <v>277</v>
      </c>
      <c r="BM603" s="241" t="s">
        <v>994</v>
      </c>
    </row>
    <row r="604" s="2" customFormat="1">
      <c r="A604" s="39"/>
      <c r="B604" s="40"/>
      <c r="C604" s="41"/>
      <c r="D604" s="245" t="s">
        <v>474</v>
      </c>
      <c r="E604" s="41"/>
      <c r="F604" s="276" t="s">
        <v>978</v>
      </c>
      <c r="G604" s="41"/>
      <c r="H604" s="41"/>
      <c r="I604" s="277"/>
      <c r="J604" s="41"/>
      <c r="K604" s="41"/>
      <c r="L604" s="45"/>
      <c r="M604" s="278"/>
      <c r="N604" s="279"/>
      <c r="O604" s="92"/>
      <c r="P604" s="92"/>
      <c r="Q604" s="92"/>
      <c r="R604" s="92"/>
      <c r="S604" s="92"/>
      <c r="T604" s="93"/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T604" s="18" t="s">
        <v>474</v>
      </c>
      <c r="AU604" s="18" t="s">
        <v>85</v>
      </c>
    </row>
    <row r="605" s="2" customFormat="1" ht="37.8" customHeight="1">
      <c r="A605" s="39"/>
      <c r="B605" s="40"/>
      <c r="C605" s="229" t="s">
        <v>995</v>
      </c>
      <c r="D605" s="229" t="s">
        <v>205</v>
      </c>
      <c r="E605" s="230" t="s">
        <v>996</v>
      </c>
      <c r="F605" s="231" t="s">
        <v>997</v>
      </c>
      <c r="G605" s="232" t="s">
        <v>797</v>
      </c>
      <c r="H605" s="233">
        <v>10</v>
      </c>
      <c r="I605" s="234"/>
      <c r="J605" s="235">
        <f>ROUND(I605*H605,2)</f>
        <v>0</v>
      </c>
      <c r="K605" s="236"/>
      <c r="L605" s="45"/>
      <c r="M605" s="237" t="s">
        <v>1</v>
      </c>
      <c r="N605" s="238" t="s">
        <v>41</v>
      </c>
      <c r="O605" s="92"/>
      <c r="P605" s="239">
        <f>O605*H605</f>
        <v>0</v>
      </c>
      <c r="Q605" s="239">
        <v>0</v>
      </c>
      <c r="R605" s="239">
        <f>Q605*H605</f>
        <v>0</v>
      </c>
      <c r="S605" s="239">
        <v>0</v>
      </c>
      <c r="T605" s="240">
        <f>S605*H605</f>
        <v>0</v>
      </c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R605" s="241" t="s">
        <v>277</v>
      </c>
      <c r="AT605" s="241" t="s">
        <v>205</v>
      </c>
      <c r="AU605" s="241" t="s">
        <v>85</v>
      </c>
      <c r="AY605" s="18" t="s">
        <v>203</v>
      </c>
      <c r="BE605" s="242">
        <f>IF(N605="základní",J605,0)</f>
        <v>0</v>
      </c>
      <c r="BF605" s="242">
        <f>IF(N605="snížená",J605,0)</f>
        <v>0</v>
      </c>
      <c r="BG605" s="242">
        <f>IF(N605="zákl. přenesená",J605,0)</f>
        <v>0</v>
      </c>
      <c r="BH605" s="242">
        <f>IF(N605="sníž. přenesená",J605,0)</f>
        <v>0</v>
      </c>
      <c r="BI605" s="242">
        <f>IF(N605="nulová",J605,0)</f>
        <v>0</v>
      </c>
      <c r="BJ605" s="18" t="s">
        <v>83</v>
      </c>
      <c r="BK605" s="242">
        <f>ROUND(I605*H605,2)</f>
        <v>0</v>
      </c>
      <c r="BL605" s="18" t="s">
        <v>277</v>
      </c>
      <c r="BM605" s="241" t="s">
        <v>998</v>
      </c>
    </row>
    <row r="606" s="2" customFormat="1">
      <c r="A606" s="39"/>
      <c r="B606" s="40"/>
      <c r="C606" s="41"/>
      <c r="D606" s="245" t="s">
        <v>474</v>
      </c>
      <c r="E606" s="41"/>
      <c r="F606" s="276" t="s">
        <v>978</v>
      </c>
      <c r="G606" s="41"/>
      <c r="H606" s="41"/>
      <c r="I606" s="277"/>
      <c r="J606" s="41"/>
      <c r="K606" s="41"/>
      <c r="L606" s="45"/>
      <c r="M606" s="278"/>
      <c r="N606" s="279"/>
      <c r="O606" s="92"/>
      <c r="P606" s="92"/>
      <c r="Q606" s="92"/>
      <c r="R606" s="92"/>
      <c r="S606" s="92"/>
      <c r="T606" s="93"/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T606" s="18" t="s">
        <v>474</v>
      </c>
      <c r="AU606" s="18" t="s">
        <v>85</v>
      </c>
    </row>
    <row r="607" s="2" customFormat="1" ht="37.8" customHeight="1">
      <c r="A607" s="39"/>
      <c r="B607" s="40"/>
      <c r="C607" s="229" t="s">
        <v>999</v>
      </c>
      <c r="D607" s="229" t="s">
        <v>205</v>
      </c>
      <c r="E607" s="230" t="s">
        <v>1000</v>
      </c>
      <c r="F607" s="231" t="s">
        <v>1001</v>
      </c>
      <c r="G607" s="232" t="s">
        <v>797</v>
      </c>
      <c r="H607" s="233">
        <v>1</v>
      </c>
      <c r="I607" s="234"/>
      <c r="J607" s="235">
        <f>ROUND(I607*H607,2)</f>
        <v>0</v>
      </c>
      <c r="K607" s="236"/>
      <c r="L607" s="45"/>
      <c r="M607" s="237" t="s">
        <v>1</v>
      </c>
      <c r="N607" s="238" t="s">
        <v>41</v>
      </c>
      <c r="O607" s="92"/>
      <c r="P607" s="239">
        <f>O607*H607</f>
        <v>0</v>
      </c>
      <c r="Q607" s="239">
        <v>0</v>
      </c>
      <c r="R607" s="239">
        <f>Q607*H607</f>
        <v>0</v>
      </c>
      <c r="S607" s="239">
        <v>0</v>
      </c>
      <c r="T607" s="240">
        <f>S607*H607</f>
        <v>0</v>
      </c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R607" s="241" t="s">
        <v>277</v>
      </c>
      <c r="AT607" s="241" t="s">
        <v>205</v>
      </c>
      <c r="AU607" s="241" t="s">
        <v>85</v>
      </c>
      <c r="AY607" s="18" t="s">
        <v>203</v>
      </c>
      <c r="BE607" s="242">
        <f>IF(N607="základní",J607,0)</f>
        <v>0</v>
      </c>
      <c r="BF607" s="242">
        <f>IF(N607="snížená",J607,0)</f>
        <v>0</v>
      </c>
      <c r="BG607" s="242">
        <f>IF(N607="zákl. přenesená",J607,0)</f>
        <v>0</v>
      </c>
      <c r="BH607" s="242">
        <f>IF(N607="sníž. přenesená",J607,0)</f>
        <v>0</v>
      </c>
      <c r="BI607" s="242">
        <f>IF(N607="nulová",J607,0)</f>
        <v>0</v>
      </c>
      <c r="BJ607" s="18" t="s">
        <v>83</v>
      </c>
      <c r="BK607" s="242">
        <f>ROUND(I607*H607,2)</f>
        <v>0</v>
      </c>
      <c r="BL607" s="18" t="s">
        <v>277</v>
      </c>
      <c r="BM607" s="241" t="s">
        <v>1002</v>
      </c>
    </row>
    <row r="608" s="2" customFormat="1">
      <c r="A608" s="39"/>
      <c r="B608" s="40"/>
      <c r="C608" s="41"/>
      <c r="D608" s="245" t="s">
        <v>474</v>
      </c>
      <c r="E608" s="41"/>
      <c r="F608" s="276" t="s">
        <v>978</v>
      </c>
      <c r="G608" s="41"/>
      <c r="H608" s="41"/>
      <c r="I608" s="277"/>
      <c r="J608" s="41"/>
      <c r="K608" s="41"/>
      <c r="L608" s="45"/>
      <c r="M608" s="278"/>
      <c r="N608" s="279"/>
      <c r="O608" s="92"/>
      <c r="P608" s="92"/>
      <c r="Q608" s="92"/>
      <c r="R608" s="92"/>
      <c r="S608" s="92"/>
      <c r="T608" s="93"/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T608" s="18" t="s">
        <v>474</v>
      </c>
      <c r="AU608" s="18" t="s">
        <v>85</v>
      </c>
    </row>
    <row r="609" s="2" customFormat="1" ht="37.8" customHeight="1">
      <c r="A609" s="39"/>
      <c r="B609" s="40"/>
      <c r="C609" s="229" t="s">
        <v>1003</v>
      </c>
      <c r="D609" s="229" t="s">
        <v>205</v>
      </c>
      <c r="E609" s="230" t="s">
        <v>1004</v>
      </c>
      <c r="F609" s="231" t="s">
        <v>1005</v>
      </c>
      <c r="G609" s="232" t="s">
        <v>797</v>
      </c>
      <c r="H609" s="233">
        <v>14</v>
      </c>
      <c r="I609" s="234"/>
      <c r="J609" s="235">
        <f>ROUND(I609*H609,2)</f>
        <v>0</v>
      </c>
      <c r="K609" s="236"/>
      <c r="L609" s="45"/>
      <c r="M609" s="237" t="s">
        <v>1</v>
      </c>
      <c r="N609" s="238" t="s">
        <v>41</v>
      </c>
      <c r="O609" s="92"/>
      <c r="P609" s="239">
        <f>O609*H609</f>
        <v>0</v>
      </c>
      <c r="Q609" s="239">
        <v>0</v>
      </c>
      <c r="R609" s="239">
        <f>Q609*H609</f>
        <v>0</v>
      </c>
      <c r="S609" s="239">
        <v>0</v>
      </c>
      <c r="T609" s="240">
        <f>S609*H609</f>
        <v>0</v>
      </c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R609" s="241" t="s">
        <v>277</v>
      </c>
      <c r="AT609" s="241" t="s">
        <v>205</v>
      </c>
      <c r="AU609" s="241" t="s">
        <v>85</v>
      </c>
      <c r="AY609" s="18" t="s">
        <v>203</v>
      </c>
      <c r="BE609" s="242">
        <f>IF(N609="základní",J609,0)</f>
        <v>0</v>
      </c>
      <c r="BF609" s="242">
        <f>IF(N609="snížená",J609,0)</f>
        <v>0</v>
      </c>
      <c r="BG609" s="242">
        <f>IF(N609="zákl. přenesená",J609,0)</f>
        <v>0</v>
      </c>
      <c r="BH609" s="242">
        <f>IF(N609="sníž. přenesená",J609,0)</f>
        <v>0</v>
      </c>
      <c r="BI609" s="242">
        <f>IF(N609="nulová",J609,0)</f>
        <v>0</v>
      </c>
      <c r="BJ609" s="18" t="s">
        <v>83</v>
      </c>
      <c r="BK609" s="242">
        <f>ROUND(I609*H609,2)</f>
        <v>0</v>
      </c>
      <c r="BL609" s="18" t="s">
        <v>277</v>
      </c>
      <c r="BM609" s="241" t="s">
        <v>1006</v>
      </c>
    </row>
    <row r="610" s="2" customFormat="1">
      <c r="A610" s="39"/>
      <c r="B610" s="40"/>
      <c r="C610" s="41"/>
      <c r="D610" s="245" t="s">
        <v>474</v>
      </c>
      <c r="E610" s="41"/>
      <c r="F610" s="276" t="s">
        <v>978</v>
      </c>
      <c r="G610" s="41"/>
      <c r="H610" s="41"/>
      <c r="I610" s="277"/>
      <c r="J610" s="41"/>
      <c r="K610" s="41"/>
      <c r="L610" s="45"/>
      <c r="M610" s="278"/>
      <c r="N610" s="279"/>
      <c r="O610" s="92"/>
      <c r="P610" s="92"/>
      <c r="Q610" s="92"/>
      <c r="R610" s="92"/>
      <c r="S610" s="92"/>
      <c r="T610" s="93"/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T610" s="18" t="s">
        <v>474</v>
      </c>
      <c r="AU610" s="18" t="s">
        <v>85</v>
      </c>
    </row>
    <row r="611" s="2" customFormat="1" ht="37.8" customHeight="1">
      <c r="A611" s="39"/>
      <c r="B611" s="40"/>
      <c r="C611" s="229" t="s">
        <v>1007</v>
      </c>
      <c r="D611" s="229" t="s">
        <v>205</v>
      </c>
      <c r="E611" s="230" t="s">
        <v>1008</v>
      </c>
      <c r="F611" s="231" t="s">
        <v>1009</v>
      </c>
      <c r="G611" s="232" t="s">
        <v>797</v>
      </c>
      <c r="H611" s="233">
        <v>2</v>
      </c>
      <c r="I611" s="234"/>
      <c r="J611" s="235">
        <f>ROUND(I611*H611,2)</f>
        <v>0</v>
      </c>
      <c r="K611" s="236"/>
      <c r="L611" s="45"/>
      <c r="M611" s="237" t="s">
        <v>1</v>
      </c>
      <c r="N611" s="238" t="s">
        <v>41</v>
      </c>
      <c r="O611" s="92"/>
      <c r="P611" s="239">
        <f>O611*H611</f>
        <v>0</v>
      </c>
      <c r="Q611" s="239">
        <v>0</v>
      </c>
      <c r="R611" s="239">
        <f>Q611*H611</f>
        <v>0</v>
      </c>
      <c r="S611" s="239">
        <v>0</v>
      </c>
      <c r="T611" s="240">
        <f>S611*H611</f>
        <v>0</v>
      </c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R611" s="241" t="s">
        <v>277</v>
      </c>
      <c r="AT611" s="241" t="s">
        <v>205</v>
      </c>
      <c r="AU611" s="241" t="s">
        <v>85</v>
      </c>
      <c r="AY611" s="18" t="s">
        <v>203</v>
      </c>
      <c r="BE611" s="242">
        <f>IF(N611="základní",J611,0)</f>
        <v>0</v>
      </c>
      <c r="BF611" s="242">
        <f>IF(N611="snížená",J611,0)</f>
        <v>0</v>
      </c>
      <c r="BG611" s="242">
        <f>IF(N611="zákl. přenesená",J611,0)</f>
        <v>0</v>
      </c>
      <c r="BH611" s="242">
        <f>IF(N611="sníž. přenesená",J611,0)</f>
        <v>0</v>
      </c>
      <c r="BI611" s="242">
        <f>IF(N611="nulová",J611,0)</f>
        <v>0</v>
      </c>
      <c r="BJ611" s="18" t="s">
        <v>83</v>
      </c>
      <c r="BK611" s="242">
        <f>ROUND(I611*H611,2)</f>
        <v>0</v>
      </c>
      <c r="BL611" s="18" t="s">
        <v>277</v>
      </c>
      <c r="BM611" s="241" t="s">
        <v>1010</v>
      </c>
    </row>
    <row r="612" s="2" customFormat="1">
      <c r="A612" s="39"/>
      <c r="B612" s="40"/>
      <c r="C612" s="41"/>
      <c r="D612" s="245" t="s">
        <v>474</v>
      </c>
      <c r="E612" s="41"/>
      <c r="F612" s="276" t="s">
        <v>978</v>
      </c>
      <c r="G612" s="41"/>
      <c r="H612" s="41"/>
      <c r="I612" s="277"/>
      <c r="J612" s="41"/>
      <c r="K612" s="41"/>
      <c r="L612" s="45"/>
      <c r="M612" s="278"/>
      <c r="N612" s="279"/>
      <c r="O612" s="92"/>
      <c r="P612" s="92"/>
      <c r="Q612" s="92"/>
      <c r="R612" s="92"/>
      <c r="S612" s="92"/>
      <c r="T612" s="93"/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T612" s="18" t="s">
        <v>474</v>
      </c>
      <c r="AU612" s="18" t="s">
        <v>85</v>
      </c>
    </row>
    <row r="613" s="2" customFormat="1" ht="37.8" customHeight="1">
      <c r="A613" s="39"/>
      <c r="B613" s="40"/>
      <c r="C613" s="229" t="s">
        <v>1011</v>
      </c>
      <c r="D613" s="229" t="s">
        <v>205</v>
      </c>
      <c r="E613" s="230" t="s">
        <v>1012</v>
      </c>
      <c r="F613" s="231" t="s">
        <v>1013</v>
      </c>
      <c r="G613" s="232" t="s">
        <v>797</v>
      </c>
      <c r="H613" s="233">
        <v>1</v>
      </c>
      <c r="I613" s="234"/>
      <c r="J613" s="235">
        <f>ROUND(I613*H613,2)</f>
        <v>0</v>
      </c>
      <c r="K613" s="236"/>
      <c r="L613" s="45"/>
      <c r="M613" s="237" t="s">
        <v>1</v>
      </c>
      <c r="N613" s="238" t="s">
        <v>41</v>
      </c>
      <c r="O613" s="92"/>
      <c r="P613" s="239">
        <f>O613*H613</f>
        <v>0</v>
      </c>
      <c r="Q613" s="239">
        <v>0</v>
      </c>
      <c r="R613" s="239">
        <f>Q613*H613</f>
        <v>0</v>
      </c>
      <c r="S613" s="239">
        <v>0</v>
      </c>
      <c r="T613" s="240">
        <f>S613*H613</f>
        <v>0</v>
      </c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R613" s="241" t="s">
        <v>277</v>
      </c>
      <c r="AT613" s="241" t="s">
        <v>205</v>
      </c>
      <c r="AU613" s="241" t="s">
        <v>85</v>
      </c>
      <c r="AY613" s="18" t="s">
        <v>203</v>
      </c>
      <c r="BE613" s="242">
        <f>IF(N613="základní",J613,0)</f>
        <v>0</v>
      </c>
      <c r="BF613" s="242">
        <f>IF(N613="snížená",J613,0)</f>
        <v>0</v>
      </c>
      <c r="BG613" s="242">
        <f>IF(N613="zákl. přenesená",J613,0)</f>
        <v>0</v>
      </c>
      <c r="BH613" s="242">
        <f>IF(N613="sníž. přenesená",J613,0)</f>
        <v>0</v>
      </c>
      <c r="BI613" s="242">
        <f>IF(N613="nulová",J613,0)</f>
        <v>0</v>
      </c>
      <c r="BJ613" s="18" t="s">
        <v>83</v>
      </c>
      <c r="BK613" s="242">
        <f>ROUND(I613*H613,2)</f>
        <v>0</v>
      </c>
      <c r="BL613" s="18" t="s">
        <v>277</v>
      </c>
      <c r="BM613" s="241" t="s">
        <v>1014</v>
      </c>
    </row>
    <row r="614" s="2" customFormat="1">
      <c r="A614" s="39"/>
      <c r="B614" s="40"/>
      <c r="C614" s="41"/>
      <c r="D614" s="245" t="s">
        <v>474</v>
      </c>
      <c r="E614" s="41"/>
      <c r="F614" s="276" t="s">
        <v>978</v>
      </c>
      <c r="G614" s="41"/>
      <c r="H614" s="41"/>
      <c r="I614" s="277"/>
      <c r="J614" s="41"/>
      <c r="K614" s="41"/>
      <c r="L614" s="45"/>
      <c r="M614" s="278"/>
      <c r="N614" s="279"/>
      <c r="O614" s="92"/>
      <c r="P614" s="92"/>
      <c r="Q614" s="92"/>
      <c r="R614" s="92"/>
      <c r="S614" s="92"/>
      <c r="T614" s="93"/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T614" s="18" t="s">
        <v>474</v>
      </c>
      <c r="AU614" s="18" t="s">
        <v>85</v>
      </c>
    </row>
    <row r="615" s="2" customFormat="1" ht="37.8" customHeight="1">
      <c r="A615" s="39"/>
      <c r="B615" s="40"/>
      <c r="C615" s="229" t="s">
        <v>1015</v>
      </c>
      <c r="D615" s="229" t="s">
        <v>205</v>
      </c>
      <c r="E615" s="230" t="s">
        <v>1016</v>
      </c>
      <c r="F615" s="231" t="s">
        <v>1017</v>
      </c>
      <c r="G615" s="232" t="s">
        <v>797</v>
      </c>
      <c r="H615" s="233">
        <v>2</v>
      </c>
      <c r="I615" s="234"/>
      <c r="J615" s="235">
        <f>ROUND(I615*H615,2)</f>
        <v>0</v>
      </c>
      <c r="K615" s="236"/>
      <c r="L615" s="45"/>
      <c r="M615" s="237" t="s">
        <v>1</v>
      </c>
      <c r="N615" s="238" t="s">
        <v>41</v>
      </c>
      <c r="O615" s="92"/>
      <c r="P615" s="239">
        <f>O615*H615</f>
        <v>0</v>
      </c>
      <c r="Q615" s="239">
        <v>0</v>
      </c>
      <c r="R615" s="239">
        <f>Q615*H615</f>
        <v>0</v>
      </c>
      <c r="S615" s="239">
        <v>0</v>
      </c>
      <c r="T615" s="240">
        <f>S615*H615</f>
        <v>0</v>
      </c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R615" s="241" t="s">
        <v>277</v>
      </c>
      <c r="AT615" s="241" t="s">
        <v>205</v>
      </c>
      <c r="AU615" s="241" t="s">
        <v>85</v>
      </c>
      <c r="AY615" s="18" t="s">
        <v>203</v>
      </c>
      <c r="BE615" s="242">
        <f>IF(N615="základní",J615,0)</f>
        <v>0</v>
      </c>
      <c r="BF615" s="242">
        <f>IF(N615="snížená",J615,0)</f>
        <v>0</v>
      </c>
      <c r="BG615" s="242">
        <f>IF(N615="zákl. přenesená",J615,0)</f>
        <v>0</v>
      </c>
      <c r="BH615" s="242">
        <f>IF(N615="sníž. přenesená",J615,0)</f>
        <v>0</v>
      </c>
      <c r="BI615" s="242">
        <f>IF(N615="nulová",J615,0)</f>
        <v>0</v>
      </c>
      <c r="BJ615" s="18" t="s">
        <v>83</v>
      </c>
      <c r="BK615" s="242">
        <f>ROUND(I615*H615,2)</f>
        <v>0</v>
      </c>
      <c r="BL615" s="18" t="s">
        <v>277</v>
      </c>
      <c r="BM615" s="241" t="s">
        <v>1018</v>
      </c>
    </row>
    <row r="616" s="2" customFormat="1">
      <c r="A616" s="39"/>
      <c r="B616" s="40"/>
      <c r="C616" s="41"/>
      <c r="D616" s="245" t="s">
        <v>474</v>
      </c>
      <c r="E616" s="41"/>
      <c r="F616" s="276" t="s">
        <v>978</v>
      </c>
      <c r="G616" s="41"/>
      <c r="H616" s="41"/>
      <c r="I616" s="277"/>
      <c r="J616" s="41"/>
      <c r="K616" s="41"/>
      <c r="L616" s="45"/>
      <c r="M616" s="278"/>
      <c r="N616" s="279"/>
      <c r="O616" s="92"/>
      <c r="P616" s="92"/>
      <c r="Q616" s="92"/>
      <c r="R616" s="92"/>
      <c r="S616" s="92"/>
      <c r="T616" s="93"/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T616" s="18" t="s">
        <v>474</v>
      </c>
      <c r="AU616" s="18" t="s">
        <v>85</v>
      </c>
    </row>
    <row r="617" s="2" customFormat="1" ht="37.8" customHeight="1">
      <c r="A617" s="39"/>
      <c r="B617" s="40"/>
      <c r="C617" s="229" t="s">
        <v>341</v>
      </c>
      <c r="D617" s="229" t="s">
        <v>205</v>
      </c>
      <c r="E617" s="230" t="s">
        <v>1019</v>
      </c>
      <c r="F617" s="231" t="s">
        <v>1020</v>
      </c>
      <c r="G617" s="232" t="s">
        <v>797</v>
      </c>
      <c r="H617" s="233">
        <v>4</v>
      </c>
      <c r="I617" s="234"/>
      <c r="J617" s="235">
        <f>ROUND(I617*H617,2)</f>
        <v>0</v>
      </c>
      <c r="K617" s="236"/>
      <c r="L617" s="45"/>
      <c r="M617" s="237" t="s">
        <v>1</v>
      </c>
      <c r="N617" s="238" t="s">
        <v>41</v>
      </c>
      <c r="O617" s="92"/>
      <c r="P617" s="239">
        <f>O617*H617</f>
        <v>0</v>
      </c>
      <c r="Q617" s="239">
        <v>0</v>
      </c>
      <c r="R617" s="239">
        <f>Q617*H617</f>
        <v>0</v>
      </c>
      <c r="S617" s="239">
        <v>0</v>
      </c>
      <c r="T617" s="240">
        <f>S617*H617</f>
        <v>0</v>
      </c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R617" s="241" t="s">
        <v>277</v>
      </c>
      <c r="AT617" s="241" t="s">
        <v>205</v>
      </c>
      <c r="AU617" s="241" t="s">
        <v>85</v>
      </c>
      <c r="AY617" s="18" t="s">
        <v>203</v>
      </c>
      <c r="BE617" s="242">
        <f>IF(N617="základní",J617,0)</f>
        <v>0</v>
      </c>
      <c r="BF617" s="242">
        <f>IF(N617="snížená",J617,0)</f>
        <v>0</v>
      </c>
      <c r="BG617" s="242">
        <f>IF(N617="zákl. přenesená",J617,0)</f>
        <v>0</v>
      </c>
      <c r="BH617" s="242">
        <f>IF(N617="sníž. přenesená",J617,0)</f>
        <v>0</v>
      </c>
      <c r="BI617" s="242">
        <f>IF(N617="nulová",J617,0)</f>
        <v>0</v>
      </c>
      <c r="BJ617" s="18" t="s">
        <v>83</v>
      </c>
      <c r="BK617" s="242">
        <f>ROUND(I617*H617,2)</f>
        <v>0</v>
      </c>
      <c r="BL617" s="18" t="s">
        <v>277</v>
      </c>
      <c r="BM617" s="241" t="s">
        <v>1021</v>
      </c>
    </row>
    <row r="618" s="2" customFormat="1">
      <c r="A618" s="39"/>
      <c r="B618" s="40"/>
      <c r="C618" s="41"/>
      <c r="D618" s="245" t="s">
        <v>474</v>
      </c>
      <c r="E618" s="41"/>
      <c r="F618" s="276" t="s">
        <v>978</v>
      </c>
      <c r="G618" s="41"/>
      <c r="H618" s="41"/>
      <c r="I618" s="277"/>
      <c r="J618" s="41"/>
      <c r="K618" s="41"/>
      <c r="L618" s="45"/>
      <c r="M618" s="278"/>
      <c r="N618" s="279"/>
      <c r="O618" s="92"/>
      <c r="P618" s="92"/>
      <c r="Q618" s="92"/>
      <c r="R618" s="92"/>
      <c r="S618" s="92"/>
      <c r="T618" s="93"/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T618" s="18" t="s">
        <v>474</v>
      </c>
      <c r="AU618" s="18" t="s">
        <v>85</v>
      </c>
    </row>
    <row r="619" s="2" customFormat="1" ht="37.8" customHeight="1">
      <c r="A619" s="39"/>
      <c r="B619" s="40"/>
      <c r="C619" s="229" t="s">
        <v>1022</v>
      </c>
      <c r="D619" s="229" t="s">
        <v>205</v>
      </c>
      <c r="E619" s="230" t="s">
        <v>1023</v>
      </c>
      <c r="F619" s="231" t="s">
        <v>1024</v>
      </c>
      <c r="G619" s="232" t="s">
        <v>797</v>
      </c>
      <c r="H619" s="233">
        <v>42</v>
      </c>
      <c r="I619" s="234"/>
      <c r="J619" s="235">
        <f>ROUND(I619*H619,2)</f>
        <v>0</v>
      </c>
      <c r="K619" s="236"/>
      <c r="L619" s="45"/>
      <c r="M619" s="237" t="s">
        <v>1</v>
      </c>
      <c r="N619" s="238" t="s">
        <v>41</v>
      </c>
      <c r="O619" s="92"/>
      <c r="P619" s="239">
        <f>O619*H619</f>
        <v>0</v>
      </c>
      <c r="Q619" s="239">
        <v>0</v>
      </c>
      <c r="R619" s="239">
        <f>Q619*H619</f>
        <v>0</v>
      </c>
      <c r="S619" s="239">
        <v>0</v>
      </c>
      <c r="T619" s="240">
        <f>S619*H619</f>
        <v>0</v>
      </c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R619" s="241" t="s">
        <v>277</v>
      </c>
      <c r="AT619" s="241" t="s">
        <v>205</v>
      </c>
      <c r="AU619" s="241" t="s">
        <v>85</v>
      </c>
      <c r="AY619" s="18" t="s">
        <v>203</v>
      </c>
      <c r="BE619" s="242">
        <f>IF(N619="základní",J619,0)</f>
        <v>0</v>
      </c>
      <c r="BF619" s="242">
        <f>IF(N619="snížená",J619,0)</f>
        <v>0</v>
      </c>
      <c r="BG619" s="242">
        <f>IF(N619="zákl. přenesená",J619,0)</f>
        <v>0</v>
      </c>
      <c r="BH619" s="242">
        <f>IF(N619="sníž. přenesená",J619,0)</f>
        <v>0</v>
      </c>
      <c r="BI619" s="242">
        <f>IF(N619="nulová",J619,0)</f>
        <v>0</v>
      </c>
      <c r="BJ619" s="18" t="s">
        <v>83</v>
      </c>
      <c r="BK619" s="242">
        <f>ROUND(I619*H619,2)</f>
        <v>0</v>
      </c>
      <c r="BL619" s="18" t="s">
        <v>277</v>
      </c>
      <c r="BM619" s="241" t="s">
        <v>1025</v>
      </c>
    </row>
    <row r="620" s="2" customFormat="1">
      <c r="A620" s="39"/>
      <c r="B620" s="40"/>
      <c r="C620" s="41"/>
      <c r="D620" s="245" t="s">
        <v>474</v>
      </c>
      <c r="E620" s="41"/>
      <c r="F620" s="276" t="s">
        <v>978</v>
      </c>
      <c r="G620" s="41"/>
      <c r="H620" s="41"/>
      <c r="I620" s="277"/>
      <c r="J620" s="41"/>
      <c r="K620" s="41"/>
      <c r="L620" s="45"/>
      <c r="M620" s="278"/>
      <c r="N620" s="279"/>
      <c r="O620" s="92"/>
      <c r="P620" s="92"/>
      <c r="Q620" s="92"/>
      <c r="R620" s="92"/>
      <c r="S620" s="92"/>
      <c r="T620" s="93"/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T620" s="18" t="s">
        <v>474</v>
      </c>
      <c r="AU620" s="18" t="s">
        <v>85</v>
      </c>
    </row>
    <row r="621" s="2" customFormat="1" ht="37.8" customHeight="1">
      <c r="A621" s="39"/>
      <c r="B621" s="40"/>
      <c r="C621" s="229" t="s">
        <v>346</v>
      </c>
      <c r="D621" s="229" t="s">
        <v>205</v>
      </c>
      <c r="E621" s="230" t="s">
        <v>1026</v>
      </c>
      <c r="F621" s="231" t="s">
        <v>1027</v>
      </c>
      <c r="G621" s="232" t="s">
        <v>797</v>
      </c>
      <c r="H621" s="233">
        <v>1</v>
      </c>
      <c r="I621" s="234"/>
      <c r="J621" s="235">
        <f>ROUND(I621*H621,2)</f>
        <v>0</v>
      </c>
      <c r="K621" s="236"/>
      <c r="L621" s="45"/>
      <c r="M621" s="237" t="s">
        <v>1</v>
      </c>
      <c r="N621" s="238" t="s">
        <v>41</v>
      </c>
      <c r="O621" s="92"/>
      <c r="P621" s="239">
        <f>O621*H621</f>
        <v>0</v>
      </c>
      <c r="Q621" s="239">
        <v>0</v>
      </c>
      <c r="R621" s="239">
        <f>Q621*H621</f>
        <v>0</v>
      </c>
      <c r="S621" s="239">
        <v>0</v>
      </c>
      <c r="T621" s="240">
        <f>S621*H621</f>
        <v>0</v>
      </c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R621" s="241" t="s">
        <v>277</v>
      </c>
      <c r="AT621" s="241" t="s">
        <v>205</v>
      </c>
      <c r="AU621" s="241" t="s">
        <v>85</v>
      </c>
      <c r="AY621" s="18" t="s">
        <v>203</v>
      </c>
      <c r="BE621" s="242">
        <f>IF(N621="základní",J621,0)</f>
        <v>0</v>
      </c>
      <c r="BF621" s="242">
        <f>IF(N621="snížená",J621,0)</f>
        <v>0</v>
      </c>
      <c r="BG621" s="242">
        <f>IF(N621="zákl. přenesená",J621,0)</f>
        <v>0</v>
      </c>
      <c r="BH621" s="242">
        <f>IF(N621="sníž. přenesená",J621,0)</f>
        <v>0</v>
      </c>
      <c r="BI621" s="242">
        <f>IF(N621="nulová",J621,0)</f>
        <v>0</v>
      </c>
      <c r="BJ621" s="18" t="s">
        <v>83</v>
      </c>
      <c r="BK621" s="242">
        <f>ROUND(I621*H621,2)</f>
        <v>0</v>
      </c>
      <c r="BL621" s="18" t="s">
        <v>277</v>
      </c>
      <c r="BM621" s="241" t="s">
        <v>1028</v>
      </c>
    </row>
    <row r="622" s="2" customFormat="1">
      <c r="A622" s="39"/>
      <c r="B622" s="40"/>
      <c r="C622" s="41"/>
      <c r="D622" s="245" t="s">
        <v>474</v>
      </c>
      <c r="E622" s="41"/>
      <c r="F622" s="276" t="s">
        <v>978</v>
      </c>
      <c r="G622" s="41"/>
      <c r="H622" s="41"/>
      <c r="I622" s="277"/>
      <c r="J622" s="41"/>
      <c r="K622" s="41"/>
      <c r="L622" s="45"/>
      <c r="M622" s="278"/>
      <c r="N622" s="279"/>
      <c r="O622" s="92"/>
      <c r="P622" s="92"/>
      <c r="Q622" s="92"/>
      <c r="R622" s="92"/>
      <c r="S622" s="92"/>
      <c r="T622" s="93"/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T622" s="18" t="s">
        <v>474</v>
      </c>
      <c r="AU622" s="18" t="s">
        <v>85</v>
      </c>
    </row>
    <row r="623" s="2" customFormat="1" ht="37.8" customHeight="1">
      <c r="A623" s="39"/>
      <c r="B623" s="40"/>
      <c r="C623" s="229" t="s">
        <v>1029</v>
      </c>
      <c r="D623" s="229" t="s">
        <v>205</v>
      </c>
      <c r="E623" s="230" t="s">
        <v>1030</v>
      </c>
      <c r="F623" s="231" t="s">
        <v>1031</v>
      </c>
      <c r="G623" s="232" t="s">
        <v>797</v>
      </c>
      <c r="H623" s="233">
        <v>3</v>
      </c>
      <c r="I623" s="234"/>
      <c r="J623" s="235">
        <f>ROUND(I623*H623,2)</f>
        <v>0</v>
      </c>
      <c r="K623" s="236"/>
      <c r="L623" s="45"/>
      <c r="M623" s="237" t="s">
        <v>1</v>
      </c>
      <c r="N623" s="238" t="s">
        <v>41</v>
      </c>
      <c r="O623" s="92"/>
      <c r="P623" s="239">
        <f>O623*H623</f>
        <v>0</v>
      </c>
      <c r="Q623" s="239">
        <v>0</v>
      </c>
      <c r="R623" s="239">
        <f>Q623*H623</f>
        <v>0</v>
      </c>
      <c r="S623" s="239">
        <v>0</v>
      </c>
      <c r="T623" s="240">
        <f>S623*H623</f>
        <v>0</v>
      </c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R623" s="241" t="s">
        <v>277</v>
      </c>
      <c r="AT623" s="241" t="s">
        <v>205</v>
      </c>
      <c r="AU623" s="241" t="s">
        <v>85</v>
      </c>
      <c r="AY623" s="18" t="s">
        <v>203</v>
      </c>
      <c r="BE623" s="242">
        <f>IF(N623="základní",J623,0)</f>
        <v>0</v>
      </c>
      <c r="BF623" s="242">
        <f>IF(N623="snížená",J623,0)</f>
        <v>0</v>
      </c>
      <c r="BG623" s="242">
        <f>IF(N623="zákl. přenesená",J623,0)</f>
        <v>0</v>
      </c>
      <c r="BH623" s="242">
        <f>IF(N623="sníž. přenesená",J623,0)</f>
        <v>0</v>
      </c>
      <c r="BI623" s="242">
        <f>IF(N623="nulová",J623,0)</f>
        <v>0</v>
      </c>
      <c r="BJ623" s="18" t="s">
        <v>83</v>
      </c>
      <c r="BK623" s="242">
        <f>ROUND(I623*H623,2)</f>
        <v>0</v>
      </c>
      <c r="BL623" s="18" t="s">
        <v>277</v>
      </c>
      <c r="BM623" s="241" t="s">
        <v>1032</v>
      </c>
    </row>
    <row r="624" s="2" customFormat="1">
      <c r="A624" s="39"/>
      <c r="B624" s="40"/>
      <c r="C624" s="41"/>
      <c r="D624" s="245" t="s">
        <v>474</v>
      </c>
      <c r="E624" s="41"/>
      <c r="F624" s="276" t="s">
        <v>978</v>
      </c>
      <c r="G624" s="41"/>
      <c r="H624" s="41"/>
      <c r="I624" s="277"/>
      <c r="J624" s="41"/>
      <c r="K624" s="41"/>
      <c r="L624" s="45"/>
      <c r="M624" s="278"/>
      <c r="N624" s="279"/>
      <c r="O624" s="92"/>
      <c r="P624" s="92"/>
      <c r="Q624" s="92"/>
      <c r="R624" s="92"/>
      <c r="S624" s="92"/>
      <c r="T624" s="93"/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T624" s="18" t="s">
        <v>474</v>
      </c>
      <c r="AU624" s="18" t="s">
        <v>85</v>
      </c>
    </row>
    <row r="625" s="2" customFormat="1" ht="37.8" customHeight="1">
      <c r="A625" s="39"/>
      <c r="B625" s="40"/>
      <c r="C625" s="229" t="s">
        <v>1033</v>
      </c>
      <c r="D625" s="229" t="s">
        <v>205</v>
      </c>
      <c r="E625" s="230" t="s">
        <v>1034</v>
      </c>
      <c r="F625" s="231" t="s">
        <v>1035</v>
      </c>
      <c r="G625" s="232" t="s">
        <v>797</v>
      </c>
      <c r="H625" s="233">
        <v>22</v>
      </c>
      <c r="I625" s="234"/>
      <c r="J625" s="235">
        <f>ROUND(I625*H625,2)</f>
        <v>0</v>
      </c>
      <c r="K625" s="236"/>
      <c r="L625" s="45"/>
      <c r="M625" s="237" t="s">
        <v>1</v>
      </c>
      <c r="N625" s="238" t="s">
        <v>41</v>
      </c>
      <c r="O625" s="92"/>
      <c r="P625" s="239">
        <f>O625*H625</f>
        <v>0</v>
      </c>
      <c r="Q625" s="239">
        <v>0</v>
      </c>
      <c r="R625" s="239">
        <f>Q625*H625</f>
        <v>0</v>
      </c>
      <c r="S625" s="239">
        <v>0</v>
      </c>
      <c r="T625" s="240">
        <f>S625*H625</f>
        <v>0</v>
      </c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R625" s="241" t="s">
        <v>277</v>
      </c>
      <c r="AT625" s="241" t="s">
        <v>205</v>
      </c>
      <c r="AU625" s="241" t="s">
        <v>85</v>
      </c>
      <c r="AY625" s="18" t="s">
        <v>203</v>
      </c>
      <c r="BE625" s="242">
        <f>IF(N625="základní",J625,0)</f>
        <v>0</v>
      </c>
      <c r="BF625" s="242">
        <f>IF(N625="snížená",J625,0)</f>
        <v>0</v>
      </c>
      <c r="BG625" s="242">
        <f>IF(N625="zákl. přenesená",J625,0)</f>
        <v>0</v>
      </c>
      <c r="BH625" s="242">
        <f>IF(N625="sníž. přenesená",J625,0)</f>
        <v>0</v>
      </c>
      <c r="BI625" s="242">
        <f>IF(N625="nulová",J625,0)</f>
        <v>0</v>
      </c>
      <c r="BJ625" s="18" t="s">
        <v>83</v>
      </c>
      <c r="BK625" s="242">
        <f>ROUND(I625*H625,2)</f>
        <v>0</v>
      </c>
      <c r="BL625" s="18" t="s">
        <v>277</v>
      </c>
      <c r="BM625" s="241" t="s">
        <v>1036</v>
      </c>
    </row>
    <row r="626" s="2" customFormat="1">
      <c r="A626" s="39"/>
      <c r="B626" s="40"/>
      <c r="C626" s="41"/>
      <c r="D626" s="245" t="s">
        <v>474</v>
      </c>
      <c r="E626" s="41"/>
      <c r="F626" s="276" t="s">
        <v>978</v>
      </c>
      <c r="G626" s="41"/>
      <c r="H626" s="41"/>
      <c r="I626" s="277"/>
      <c r="J626" s="41"/>
      <c r="K626" s="41"/>
      <c r="L626" s="45"/>
      <c r="M626" s="278"/>
      <c r="N626" s="279"/>
      <c r="O626" s="92"/>
      <c r="P626" s="92"/>
      <c r="Q626" s="92"/>
      <c r="R626" s="92"/>
      <c r="S626" s="92"/>
      <c r="T626" s="93"/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T626" s="18" t="s">
        <v>474</v>
      </c>
      <c r="AU626" s="18" t="s">
        <v>85</v>
      </c>
    </row>
    <row r="627" s="2" customFormat="1" ht="37.8" customHeight="1">
      <c r="A627" s="39"/>
      <c r="B627" s="40"/>
      <c r="C627" s="229" t="s">
        <v>1037</v>
      </c>
      <c r="D627" s="229" t="s">
        <v>205</v>
      </c>
      <c r="E627" s="230" t="s">
        <v>1038</v>
      </c>
      <c r="F627" s="231" t="s">
        <v>1039</v>
      </c>
      <c r="G627" s="232" t="s">
        <v>797</v>
      </c>
      <c r="H627" s="233">
        <v>12</v>
      </c>
      <c r="I627" s="234"/>
      <c r="J627" s="235">
        <f>ROUND(I627*H627,2)</f>
        <v>0</v>
      </c>
      <c r="K627" s="236"/>
      <c r="L627" s="45"/>
      <c r="M627" s="237" t="s">
        <v>1</v>
      </c>
      <c r="N627" s="238" t="s">
        <v>41</v>
      </c>
      <c r="O627" s="92"/>
      <c r="P627" s="239">
        <f>O627*H627</f>
        <v>0</v>
      </c>
      <c r="Q627" s="239">
        <v>0</v>
      </c>
      <c r="R627" s="239">
        <f>Q627*H627</f>
        <v>0</v>
      </c>
      <c r="S627" s="239">
        <v>0</v>
      </c>
      <c r="T627" s="240">
        <f>S627*H627</f>
        <v>0</v>
      </c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R627" s="241" t="s">
        <v>277</v>
      </c>
      <c r="AT627" s="241" t="s">
        <v>205</v>
      </c>
      <c r="AU627" s="241" t="s">
        <v>85</v>
      </c>
      <c r="AY627" s="18" t="s">
        <v>203</v>
      </c>
      <c r="BE627" s="242">
        <f>IF(N627="základní",J627,0)</f>
        <v>0</v>
      </c>
      <c r="BF627" s="242">
        <f>IF(N627="snížená",J627,0)</f>
        <v>0</v>
      </c>
      <c r="BG627" s="242">
        <f>IF(N627="zákl. přenesená",J627,0)</f>
        <v>0</v>
      </c>
      <c r="BH627" s="242">
        <f>IF(N627="sníž. přenesená",J627,0)</f>
        <v>0</v>
      </c>
      <c r="BI627" s="242">
        <f>IF(N627="nulová",J627,0)</f>
        <v>0</v>
      </c>
      <c r="BJ627" s="18" t="s">
        <v>83</v>
      </c>
      <c r="BK627" s="242">
        <f>ROUND(I627*H627,2)</f>
        <v>0</v>
      </c>
      <c r="BL627" s="18" t="s">
        <v>277</v>
      </c>
      <c r="BM627" s="241" t="s">
        <v>1040</v>
      </c>
    </row>
    <row r="628" s="2" customFormat="1">
      <c r="A628" s="39"/>
      <c r="B628" s="40"/>
      <c r="C628" s="41"/>
      <c r="D628" s="245" t="s">
        <v>474</v>
      </c>
      <c r="E628" s="41"/>
      <c r="F628" s="276" t="s">
        <v>978</v>
      </c>
      <c r="G628" s="41"/>
      <c r="H628" s="41"/>
      <c r="I628" s="277"/>
      <c r="J628" s="41"/>
      <c r="K628" s="41"/>
      <c r="L628" s="45"/>
      <c r="M628" s="278"/>
      <c r="N628" s="279"/>
      <c r="O628" s="92"/>
      <c r="P628" s="92"/>
      <c r="Q628" s="92"/>
      <c r="R628" s="92"/>
      <c r="S628" s="92"/>
      <c r="T628" s="93"/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T628" s="18" t="s">
        <v>474</v>
      </c>
      <c r="AU628" s="18" t="s">
        <v>85</v>
      </c>
    </row>
    <row r="629" s="2" customFormat="1" ht="37.8" customHeight="1">
      <c r="A629" s="39"/>
      <c r="B629" s="40"/>
      <c r="C629" s="229" t="s">
        <v>1041</v>
      </c>
      <c r="D629" s="229" t="s">
        <v>205</v>
      </c>
      <c r="E629" s="230" t="s">
        <v>1042</v>
      </c>
      <c r="F629" s="231" t="s">
        <v>1043</v>
      </c>
      <c r="G629" s="232" t="s">
        <v>797</v>
      </c>
      <c r="H629" s="233">
        <v>1</v>
      </c>
      <c r="I629" s="234"/>
      <c r="J629" s="235">
        <f>ROUND(I629*H629,2)</f>
        <v>0</v>
      </c>
      <c r="K629" s="236"/>
      <c r="L629" s="45"/>
      <c r="M629" s="237" t="s">
        <v>1</v>
      </c>
      <c r="N629" s="238" t="s">
        <v>41</v>
      </c>
      <c r="O629" s="92"/>
      <c r="P629" s="239">
        <f>O629*H629</f>
        <v>0</v>
      </c>
      <c r="Q629" s="239">
        <v>0</v>
      </c>
      <c r="R629" s="239">
        <f>Q629*H629</f>
        <v>0</v>
      </c>
      <c r="S629" s="239">
        <v>0</v>
      </c>
      <c r="T629" s="240">
        <f>S629*H629</f>
        <v>0</v>
      </c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R629" s="241" t="s">
        <v>277</v>
      </c>
      <c r="AT629" s="241" t="s">
        <v>205</v>
      </c>
      <c r="AU629" s="241" t="s">
        <v>85</v>
      </c>
      <c r="AY629" s="18" t="s">
        <v>203</v>
      </c>
      <c r="BE629" s="242">
        <f>IF(N629="základní",J629,0)</f>
        <v>0</v>
      </c>
      <c r="BF629" s="242">
        <f>IF(N629="snížená",J629,0)</f>
        <v>0</v>
      </c>
      <c r="BG629" s="242">
        <f>IF(N629="zákl. přenesená",J629,0)</f>
        <v>0</v>
      </c>
      <c r="BH629" s="242">
        <f>IF(N629="sníž. přenesená",J629,0)</f>
        <v>0</v>
      </c>
      <c r="BI629" s="242">
        <f>IF(N629="nulová",J629,0)</f>
        <v>0</v>
      </c>
      <c r="BJ629" s="18" t="s">
        <v>83</v>
      </c>
      <c r="BK629" s="242">
        <f>ROUND(I629*H629,2)</f>
        <v>0</v>
      </c>
      <c r="BL629" s="18" t="s">
        <v>277</v>
      </c>
      <c r="BM629" s="241" t="s">
        <v>1044</v>
      </c>
    </row>
    <row r="630" s="2" customFormat="1">
      <c r="A630" s="39"/>
      <c r="B630" s="40"/>
      <c r="C630" s="41"/>
      <c r="D630" s="245" t="s">
        <v>474</v>
      </c>
      <c r="E630" s="41"/>
      <c r="F630" s="276" t="s">
        <v>978</v>
      </c>
      <c r="G630" s="41"/>
      <c r="H630" s="41"/>
      <c r="I630" s="277"/>
      <c r="J630" s="41"/>
      <c r="K630" s="41"/>
      <c r="L630" s="45"/>
      <c r="M630" s="278"/>
      <c r="N630" s="279"/>
      <c r="O630" s="92"/>
      <c r="P630" s="92"/>
      <c r="Q630" s="92"/>
      <c r="R630" s="92"/>
      <c r="S630" s="92"/>
      <c r="T630" s="93"/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T630" s="18" t="s">
        <v>474</v>
      </c>
      <c r="AU630" s="18" t="s">
        <v>85</v>
      </c>
    </row>
    <row r="631" s="2" customFormat="1" ht="37.8" customHeight="1">
      <c r="A631" s="39"/>
      <c r="B631" s="40"/>
      <c r="C631" s="229" t="s">
        <v>1045</v>
      </c>
      <c r="D631" s="229" t="s">
        <v>205</v>
      </c>
      <c r="E631" s="230" t="s">
        <v>1046</v>
      </c>
      <c r="F631" s="231" t="s">
        <v>1047</v>
      </c>
      <c r="G631" s="232" t="s">
        <v>797</v>
      </c>
      <c r="H631" s="233">
        <v>3</v>
      </c>
      <c r="I631" s="234"/>
      <c r="J631" s="235">
        <f>ROUND(I631*H631,2)</f>
        <v>0</v>
      </c>
      <c r="K631" s="236"/>
      <c r="L631" s="45"/>
      <c r="M631" s="237" t="s">
        <v>1</v>
      </c>
      <c r="N631" s="238" t="s">
        <v>41</v>
      </c>
      <c r="O631" s="92"/>
      <c r="P631" s="239">
        <f>O631*H631</f>
        <v>0</v>
      </c>
      <c r="Q631" s="239">
        <v>0</v>
      </c>
      <c r="R631" s="239">
        <f>Q631*H631</f>
        <v>0</v>
      </c>
      <c r="S631" s="239">
        <v>0</v>
      </c>
      <c r="T631" s="240">
        <f>S631*H631</f>
        <v>0</v>
      </c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R631" s="241" t="s">
        <v>277</v>
      </c>
      <c r="AT631" s="241" t="s">
        <v>205</v>
      </c>
      <c r="AU631" s="241" t="s">
        <v>85</v>
      </c>
      <c r="AY631" s="18" t="s">
        <v>203</v>
      </c>
      <c r="BE631" s="242">
        <f>IF(N631="základní",J631,0)</f>
        <v>0</v>
      </c>
      <c r="BF631" s="242">
        <f>IF(N631="snížená",J631,0)</f>
        <v>0</v>
      </c>
      <c r="BG631" s="242">
        <f>IF(N631="zákl. přenesená",J631,0)</f>
        <v>0</v>
      </c>
      <c r="BH631" s="242">
        <f>IF(N631="sníž. přenesená",J631,0)</f>
        <v>0</v>
      </c>
      <c r="BI631" s="242">
        <f>IF(N631="nulová",J631,0)</f>
        <v>0</v>
      </c>
      <c r="BJ631" s="18" t="s">
        <v>83</v>
      </c>
      <c r="BK631" s="242">
        <f>ROUND(I631*H631,2)</f>
        <v>0</v>
      </c>
      <c r="BL631" s="18" t="s">
        <v>277</v>
      </c>
      <c r="BM631" s="241" t="s">
        <v>1048</v>
      </c>
    </row>
    <row r="632" s="2" customFormat="1">
      <c r="A632" s="39"/>
      <c r="B632" s="40"/>
      <c r="C632" s="41"/>
      <c r="D632" s="245" t="s">
        <v>474</v>
      </c>
      <c r="E632" s="41"/>
      <c r="F632" s="276" t="s">
        <v>978</v>
      </c>
      <c r="G632" s="41"/>
      <c r="H632" s="41"/>
      <c r="I632" s="277"/>
      <c r="J632" s="41"/>
      <c r="K632" s="41"/>
      <c r="L632" s="45"/>
      <c r="M632" s="278"/>
      <c r="N632" s="279"/>
      <c r="O632" s="92"/>
      <c r="P632" s="92"/>
      <c r="Q632" s="92"/>
      <c r="R632" s="92"/>
      <c r="S632" s="92"/>
      <c r="T632" s="93"/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T632" s="18" t="s">
        <v>474</v>
      </c>
      <c r="AU632" s="18" t="s">
        <v>85</v>
      </c>
    </row>
    <row r="633" s="2" customFormat="1" ht="37.8" customHeight="1">
      <c r="A633" s="39"/>
      <c r="B633" s="40"/>
      <c r="C633" s="229" t="s">
        <v>1049</v>
      </c>
      <c r="D633" s="229" t="s">
        <v>205</v>
      </c>
      <c r="E633" s="230" t="s">
        <v>1050</v>
      </c>
      <c r="F633" s="231" t="s">
        <v>1051</v>
      </c>
      <c r="G633" s="232" t="s">
        <v>797</v>
      </c>
      <c r="H633" s="233">
        <v>6</v>
      </c>
      <c r="I633" s="234"/>
      <c r="J633" s="235">
        <f>ROUND(I633*H633,2)</f>
        <v>0</v>
      </c>
      <c r="K633" s="236"/>
      <c r="L633" s="45"/>
      <c r="M633" s="237" t="s">
        <v>1</v>
      </c>
      <c r="N633" s="238" t="s">
        <v>41</v>
      </c>
      <c r="O633" s="92"/>
      <c r="P633" s="239">
        <f>O633*H633</f>
        <v>0</v>
      </c>
      <c r="Q633" s="239">
        <v>0</v>
      </c>
      <c r="R633" s="239">
        <f>Q633*H633</f>
        <v>0</v>
      </c>
      <c r="S633" s="239">
        <v>0</v>
      </c>
      <c r="T633" s="240">
        <f>S633*H633</f>
        <v>0</v>
      </c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R633" s="241" t="s">
        <v>277</v>
      </c>
      <c r="AT633" s="241" t="s">
        <v>205</v>
      </c>
      <c r="AU633" s="241" t="s">
        <v>85</v>
      </c>
      <c r="AY633" s="18" t="s">
        <v>203</v>
      </c>
      <c r="BE633" s="242">
        <f>IF(N633="základní",J633,0)</f>
        <v>0</v>
      </c>
      <c r="BF633" s="242">
        <f>IF(N633="snížená",J633,0)</f>
        <v>0</v>
      </c>
      <c r="BG633" s="242">
        <f>IF(N633="zákl. přenesená",J633,0)</f>
        <v>0</v>
      </c>
      <c r="BH633" s="242">
        <f>IF(N633="sníž. přenesená",J633,0)</f>
        <v>0</v>
      </c>
      <c r="BI633" s="242">
        <f>IF(N633="nulová",J633,0)</f>
        <v>0</v>
      </c>
      <c r="BJ633" s="18" t="s">
        <v>83</v>
      </c>
      <c r="BK633" s="242">
        <f>ROUND(I633*H633,2)</f>
        <v>0</v>
      </c>
      <c r="BL633" s="18" t="s">
        <v>277</v>
      </c>
      <c r="BM633" s="241" t="s">
        <v>1052</v>
      </c>
    </row>
    <row r="634" s="2" customFormat="1">
      <c r="A634" s="39"/>
      <c r="B634" s="40"/>
      <c r="C634" s="41"/>
      <c r="D634" s="245" t="s">
        <v>474</v>
      </c>
      <c r="E634" s="41"/>
      <c r="F634" s="276" t="s">
        <v>978</v>
      </c>
      <c r="G634" s="41"/>
      <c r="H634" s="41"/>
      <c r="I634" s="277"/>
      <c r="J634" s="41"/>
      <c r="K634" s="41"/>
      <c r="L634" s="45"/>
      <c r="M634" s="278"/>
      <c r="N634" s="279"/>
      <c r="O634" s="92"/>
      <c r="P634" s="92"/>
      <c r="Q634" s="92"/>
      <c r="R634" s="92"/>
      <c r="S634" s="92"/>
      <c r="T634" s="93"/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T634" s="18" t="s">
        <v>474</v>
      </c>
      <c r="AU634" s="18" t="s">
        <v>85</v>
      </c>
    </row>
    <row r="635" s="2" customFormat="1" ht="37.8" customHeight="1">
      <c r="A635" s="39"/>
      <c r="B635" s="40"/>
      <c r="C635" s="229" t="s">
        <v>1053</v>
      </c>
      <c r="D635" s="229" t="s">
        <v>205</v>
      </c>
      <c r="E635" s="230" t="s">
        <v>1054</v>
      </c>
      <c r="F635" s="231" t="s">
        <v>1055</v>
      </c>
      <c r="G635" s="232" t="s">
        <v>797</v>
      </c>
      <c r="H635" s="233">
        <v>1</v>
      </c>
      <c r="I635" s="234"/>
      <c r="J635" s="235">
        <f>ROUND(I635*H635,2)</f>
        <v>0</v>
      </c>
      <c r="K635" s="236"/>
      <c r="L635" s="45"/>
      <c r="M635" s="237" t="s">
        <v>1</v>
      </c>
      <c r="N635" s="238" t="s">
        <v>41</v>
      </c>
      <c r="O635" s="92"/>
      <c r="P635" s="239">
        <f>O635*H635</f>
        <v>0</v>
      </c>
      <c r="Q635" s="239">
        <v>0</v>
      </c>
      <c r="R635" s="239">
        <f>Q635*H635</f>
        <v>0</v>
      </c>
      <c r="S635" s="239">
        <v>0</v>
      </c>
      <c r="T635" s="240">
        <f>S635*H635</f>
        <v>0</v>
      </c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R635" s="241" t="s">
        <v>277</v>
      </c>
      <c r="AT635" s="241" t="s">
        <v>205</v>
      </c>
      <c r="AU635" s="241" t="s">
        <v>85</v>
      </c>
      <c r="AY635" s="18" t="s">
        <v>203</v>
      </c>
      <c r="BE635" s="242">
        <f>IF(N635="základní",J635,0)</f>
        <v>0</v>
      </c>
      <c r="BF635" s="242">
        <f>IF(N635="snížená",J635,0)</f>
        <v>0</v>
      </c>
      <c r="BG635" s="242">
        <f>IF(N635="zákl. přenesená",J635,0)</f>
        <v>0</v>
      </c>
      <c r="BH635" s="242">
        <f>IF(N635="sníž. přenesená",J635,0)</f>
        <v>0</v>
      </c>
      <c r="BI635" s="242">
        <f>IF(N635="nulová",J635,0)</f>
        <v>0</v>
      </c>
      <c r="BJ635" s="18" t="s">
        <v>83</v>
      </c>
      <c r="BK635" s="242">
        <f>ROUND(I635*H635,2)</f>
        <v>0</v>
      </c>
      <c r="BL635" s="18" t="s">
        <v>277</v>
      </c>
      <c r="BM635" s="241" t="s">
        <v>1056</v>
      </c>
    </row>
    <row r="636" s="2" customFormat="1">
      <c r="A636" s="39"/>
      <c r="B636" s="40"/>
      <c r="C636" s="41"/>
      <c r="D636" s="245" t="s">
        <v>474</v>
      </c>
      <c r="E636" s="41"/>
      <c r="F636" s="276" t="s">
        <v>978</v>
      </c>
      <c r="G636" s="41"/>
      <c r="H636" s="41"/>
      <c r="I636" s="277"/>
      <c r="J636" s="41"/>
      <c r="K636" s="41"/>
      <c r="L636" s="45"/>
      <c r="M636" s="278"/>
      <c r="N636" s="279"/>
      <c r="O636" s="92"/>
      <c r="P636" s="92"/>
      <c r="Q636" s="92"/>
      <c r="R636" s="92"/>
      <c r="S636" s="92"/>
      <c r="T636" s="93"/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T636" s="18" t="s">
        <v>474</v>
      </c>
      <c r="AU636" s="18" t="s">
        <v>85</v>
      </c>
    </row>
    <row r="637" s="2" customFormat="1" ht="37.8" customHeight="1">
      <c r="A637" s="39"/>
      <c r="B637" s="40"/>
      <c r="C637" s="229" t="s">
        <v>1057</v>
      </c>
      <c r="D637" s="229" t="s">
        <v>205</v>
      </c>
      <c r="E637" s="230" t="s">
        <v>1058</v>
      </c>
      <c r="F637" s="231" t="s">
        <v>1059</v>
      </c>
      <c r="G637" s="232" t="s">
        <v>797</v>
      </c>
      <c r="H637" s="233">
        <v>3</v>
      </c>
      <c r="I637" s="234"/>
      <c r="J637" s="235">
        <f>ROUND(I637*H637,2)</f>
        <v>0</v>
      </c>
      <c r="K637" s="236"/>
      <c r="L637" s="45"/>
      <c r="M637" s="237" t="s">
        <v>1</v>
      </c>
      <c r="N637" s="238" t="s">
        <v>41</v>
      </c>
      <c r="O637" s="92"/>
      <c r="P637" s="239">
        <f>O637*H637</f>
        <v>0</v>
      </c>
      <c r="Q637" s="239">
        <v>0</v>
      </c>
      <c r="R637" s="239">
        <f>Q637*H637</f>
        <v>0</v>
      </c>
      <c r="S637" s="239">
        <v>0</v>
      </c>
      <c r="T637" s="240">
        <f>S637*H637</f>
        <v>0</v>
      </c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R637" s="241" t="s">
        <v>277</v>
      </c>
      <c r="AT637" s="241" t="s">
        <v>205</v>
      </c>
      <c r="AU637" s="241" t="s">
        <v>85</v>
      </c>
      <c r="AY637" s="18" t="s">
        <v>203</v>
      </c>
      <c r="BE637" s="242">
        <f>IF(N637="základní",J637,0)</f>
        <v>0</v>
      </c>
      <c r="BF637" s="242">
        <f>IF(N637="snížená",J637,0)</f>
        <v>0</v>
      </c>
      <c r="BG637" s="242">
        <f>IF(N637="zákl. přenesená",J637,0)</f>
        <v>0</v>
      </c>
      <c r="BH637" s="242">
        <f>IF(N637="sníž. přenesená",J637,0)</f>
        <v>0</v>
      </c>
      <c r="BI637" s="242">
        <f>IF(N637="nulová",J637,0)</f>
        <v>0</v>
      </c>
      <c r="BJ637" s="18" t="s">
        <v>83</v>
      </c>
      <c r="BK637" s="242">
        <f>ROUND(I637*H637,2)</f>
        <v>0</v>
      </c>
      <c r="BL637" s="18" t="s">
        <v>277</v>
      </c>
      <c r="BM637" s="241" t="s">
        <v>1060</v>
      </c>
    </row>
    <row r="638" s="2" customFormat="1">
      <c r="A638" s="39"/>
      <c r="B638" s="40"/>
      <c r="C638" s="41"/>
      <c r="D638" s="245" t="s">
        <v>474</v>
      </c>
      <c r="E638" s="41"/>
      <c r="F638" s="276" t="s">
        <v>978</v>
      </c>
      <c r="G638" s="41"/>
      <c r="H638" s="41"/>
      <c r="I638" s="277"/>
      <c r="J638" s="41"/>
      <c r="K638" s="41"/>
      <c r="L638" s="45"/>
      <c r="M638" s="278"/>
      <c r="N638" s="279"/>
      <c r="O638" s="92"/>
      <c r="P638" s="92"/>
      <c r="Q638" s="92"/>
      <c r="R638" s="92"/>
      <c r="S638" s="92"/>
      <c r="T638" s="93"/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T638" s="18" t="s">
        <v>474</v>
      </c>
      <c r="AU638" s="18" t="s">
        <v>85</v>
      </c>
    </row>
    <row r="639" s="2" customFormat="1" ht="37.8" customHeight="1">
      <c r="A639" s="39"/>
      <c r="B639" s="40"/>
      <c r="C639" s="229" t="s">
        <v>1061</v>
      </c>
      <c r="D639" s="229" t="s">
        <v>205</v>
      </c>
      <c r="E639" s="230" t="s">
        <v>1062</v>
      </c>
      <c r="F639" s="231" t="s">
        <v>1063</v>
      </c>
      <c r="G639" s="232" t="s">
        <v>797</v>
      </c>
      <c r="H639" s="233">
        <v>4</v>
      </c>
      <c r="I639" s="234"/>
      <c r="J639" s="235">
        <f>ROUND(I639*H639,2)</f>
        <v>0</v>
      </c>
      <c r="K639" s="236"/>
      <c r="L639" s="45"/>
      <c r="M639" s="237" t="s">
        <v>1</v>
      </c>
      <c r="N639" s="238" t="s">
        <v>41</v>
      </c>
      <c r="O639" s="92"/>
      <c r="P639" s="239">
        <f>O639*H639</f>
        <v>0</v>
      </c>
      <c r="Q639" s="239">
        <v>0</v>
      </c>
      <c r="R639" s="239">
        <f>Q639*H639</f>
        <v>0</v>
      </c>
      <c r="S639" s="239">
        <v>0</v>
      </c>
      <c r="T639" s="240">
        <f>S639*H639</f>
        <v>0</v>
      </c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R639" s="241" t="s">
        <v>277</v>
      </c>
      <c r="AT639" s="241" t="s">
        <v>205</v>
      </c>
      <c r="AU639" s="241" t="s">
        <v>85</v>
      </c>
      <c r="AY639" s="18" t="s">
        <v>203</v>
      </c>
      <c r="BE639" s="242">
        <f>IF(N639="základní",J639,0)</f>
        <v>0</v>
      </c>
      <c r="BF639" s="242">
        <f>IF(N639="snížená",J639,0)</f>
        <v>0</v>
      </c>
      <c r="BG639" s="242">
        <f>IF(N639="zákl. přenesená",J639,0)</f>
        <v>0</v>
      </c>
      <c r="BH639" s="242">
        <f>IF(N639="sníž. přenesená",J639,0)</f>
        <v>0</v>
      </c>
      <c r="BI639" s="242">
        <f>IF(N639="nulová",J639,0)</f>
        <v>0</v>
      </c>
      <c r="BJ639" s="18" t="s">
        <v>83</v>
      </c>
      <c r="BK639" s="242">
        <f>ROUND(I639*H639,2)</f>
        <v>0</v>
      </c>
      <c r="BL639" s="18" t="s">
        <v>277</v>
      </c>
      <c r="BM639" s="241" t="s">
        <v>1064</v>
      </c>
    </row>
    <row r="640" s="2" customFormat="1">
      <c r="A640" s="39"/>
      <c r="B640" s="40"/>
      <c r="C640" s="41"/>
      <c r="D640" s="245" t="s">
        <v>474</v>
      </c>
      <c r="E640" s="41"/>
      <c r="F640" s="276" t="s">
        <v>978</v>
      </c>
      <c r="G640" s="41"/>
      <c r="H640" s="41"/>
      <c r="I640" s="277"/>
      <c r="J640" s="41"/>
      <c r="K640" s="41"/>
      <c r="L640" s="45"/>
      <c r="M640" s="278"/>
      <c r="N640" s="279"/>
      <c r="O640" s="92"/>
      <c r="P640" s="92"/>
      <c r="Q640" s="92"/>
      <c r="R640" s="92"/>
      <c r="S640" s="92"/>
      <c r="T640" s="93"/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T640" s="18" t="s">
        <v>474</v>
      </c>
      <c r="AU640" s="18" t="s">
        <v>85</v>
      </c>
    </row>
    <row r="641" s="2" customFormat="1" ht="37.8" customHeight="1">
      <c r="A641" s="39"/>
      <c r="B641" s="40"/>
      <c r="C641" s="229" t="s">
        <v>359</v>
      </c>
      <c r="D641" s="229" t="s">
        <v>205</v>
      </c>
      <c r="E641" s="230" t="s">
        <v>1065</v>
      </c>
      <c r="F641" s="231" t="s">
        <v>1066</v>
      </c>
      <c r="G641" s="232" t="s">
        <v>797</v>
      </c>
      <c r="H641" s="233">
        <v>2</v>
      </c>
      <c r="I641" s="234"/>
      <c r="J641" s="235">
        <f>ROUND(I641*H641,2)</f>
        <v>0</v>
      </c>
      <c r="K641" s="236"/>
      <c r="L641" s="45"/>
      <c r="M641" s="237" t="s">
        <v>1</v>
      </c>
      <c r="N641" s="238" t="s">
        <v>41</v>
      </c>
      <c r="O641" s="92"/>
      <c r="P641" s="239">
        <f>O641*H641</f>
        <v>0</v>
      </c>
      <c r="Q641" s="239">
        <v>0</v>
      </c>
      <c r="R641" s="239">
        <f>Q641*H641</f>
        <v>0</v>
      </c>
      <c r="S641" s="239">
        <v>0</v>
      </c>
      <c r="T641" s="240">
        <f>S641*H641</f>
        <v>0</v>
      </c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R641" s="241" t="s">
        <v>277</v>
      </c>
      <c r="AT641" s="241" t="s">
        <v>205</v>
      </c>
      <c r="AU641" s="241" t="s">
        <v>85</v>
      </c>
      <c r="AY641" s="18" t="s">
        <v>203</v>
      </c>
      <c r="BE641" s="242">
        <f>IF(N641="základní",J641,0)</f>
        <v>0</v>
      </c>
      <c r="BF641" s="242">
        <f>IF(N641="snížená",J641,0)</f>
        <v>0</v>
      </c>
      <c r="BG641" s="242">
        <f>IF(N641="zákl. přenesená",J641,0)</f>
        <v>0</v>
      </c>
      <c r="BH641" s="242">
        <f>IF(N641="sníž. přenesená",J641,0)</f>
        <v>0</v>
      </c>
      <c r="BI641" s="242">
        <f>IF(N641="nulová",J641,0)</f>
        <v>0</v>
      </c>
      <c r="BJ641" s="18" t="s">
        <v>83</v>
      </c>
      <c r="BK641" s="242">
        <f>ROUND(I641*H641,2)</f>
        <v>0</v>
      </c>
      <c r="BL641" s="18" t="s">
        <v>277</v>
      </c>
      <c r="BM641" s="241" t="s">
        <v>1067</v>
      </c>
    </row>
    <row r="642" s="2" customFormat="1">
      <c r="A642" s="39"/>
      <c r="B642" s="40"/>
      <c r="C642" s="41"/>
      <c r="D642" s="245" t="s">
        <v>474</v>
      </c>
      <c r="E642" s="41"/>
      <c r="F642" s="276" t="s">
        <v>978</v>
      </c>
      <c r="G642" s="41"/>
      <c r="H642" s="41"/>
      <c r="I642" s="277"/>
      <c r="J642" s="41"/>
      <c r="K642" s="41"/>
      <c r="L642" s="45"/>
      <c r="M642" s="278"/>
      <c r="N642" s="279"/>
      <c r="O642" s="92"/>
      <c r="P642" s="92"/>
      <c r="Q642" s="92"/>
      <c r="R642" s="92"/>
      <c r="S642" s="92"/>
      <c r="T642" s="93"/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T642" s="18" t="s">
        <v>474</v>
      </c>
      <c r="AU642" s="18" t="s">
        <v>85</v>
      </c>
    </row>
    <row r="643" s="2" customFormat="1" ht="24.15" customHeight="1">
      <c r="A643" s="39"/>
      <c r="B643" s="40"/>
      <c r="C643" s="229" t="s">
        <v>1068</v>
      </c>
      <c r="D643" s="229" t="s">
        <v>205</v>
      </c>
      <c r="E643" s="230" t="s">
        <v>1069</v>
      </c>
      <c r="F643" s="231" t="s">
        <v>1070</v>
      </c>
      <c r="G643" s="232" t="s">
        <v>960</v>
      </c>
      <c r="H643" s="233">
        <v>64.5</v>
      </c>
      <c r="I643" s="234"/>
      <c r="J643" s="235">
        <f>ROUND(I643*H643,2)</f>
        <v>0</v>
      </c>
      <c r="K643" s="236"/>
      <c r="L643" s="45"/>
      <c r="M643" s="237" t="s">
        <v>1</v>
      </c>
      <c r="N643" s="238" t="s">
        <v>41</v>
      </c>
      <c r="O643" s="92"/>
      <c r="P643" s="239">
        <f>O643*H643</f>
        <v>0</v>
      </c>
      <c r="Q643" s="239">
        <v>0</v>
      </c>
      <c r="R643" s="239">
        <f>Q643*H643</f>
        <v>0</v>
      </c>
      <c r="S643" s="239">
        <v>0</v>
      </c>
      <c r="T643" s="240">
        <f>S643*H643</f>
        <v>0</v>
      </c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R643" s="241" t="s">
        <v>277</v>
      </c>
      <c r="AT643" s="241" t="s">
        <v>205</v>
      </c>
      <c r="AU643" s="241" t="s">
        <v>85</v>
      </c>
      <c r="AY643" s="18" t="s">
        <v>203</v>
      </c>
      <c r="BE643" s="242">
        <f>IF(N643="základní",J643,0)</f>
        <v>0</v>
      </c>
      <c r="BF643" s="242">
        <f>IF(N643="snížená",J643,0)</f>
        <v>0</v>
      </c>
      <c r="BG643" s="242">
        <f>IF(N643="zákl. přenesená",J643,0)</f>
        <v>0</v>
      </c>
      <c r="BH643" s="242">
        <f>IF(N643="sníž. přenesená",J643,0)</f>
        <v>0</v>
      </c>
      <c r="BI643" s="242">
        <f>IF(N643="nulová",J643,0)</f>
        <v>0</v>
      </c>
      <c r="BJ643" s="18" t="s">
        <v>83</v>
      </c>
      <c r="BK643" s="242">
        <f>ROUND(I643*H643,2)</f>
        <v>0</v>
      </c>
      <c r="BL643" s="18" t="s">
        <v>277</v>
      </c>
      <c r="BM643" s="241" t="s">
        <v>1071</v>
      </c>
    </row>
    <row r="644" s="2" customFormat="1">
      <c r="A644" s="39"/>
      <c r="B644" s="40"/>
      <c r="C644" s="41"/>
      <c r="D644" s="245" t="s">
        <v>474</v>
      </c>
      <c r="E644" s="41"/>
      <c r="F644" s="276" t="s">
        <v>978</v>
      </c>
      <c r="G644" s="41"/>
      <c r="H644" s="41"/>
      <c r="I644" s="277"/>
      <c r="J644" s="41"/>
      <c r="K644" s="41"/>
      <c r="L644" s="45"/>
      <c r="M644" s="278"/>
      <c r="N644" s="279"/>
      <c r="O644" s="92"/>
      <c r="P644" s="92"/>
      <c r="Q644" s="92"/>
      <c r="R644" s="92"/>
      <c r="S644" s="92"/>
      <c r="T644" s="93"/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T644" s="18" t="s">
        <v>474</v>
      </c>
      <c r="AU644" s="18" t="s">
        <v>85</v>
      </c>
    </row>
    <row r="645" s="2" customFormat="1" ht="24.15" customHeight="1">
      <c r="A645" s="39"/>
      <c r="B645" s="40"/>
      <c r="C645" s="229" t="s">
        <v>1072</v>
      </c>
      <c r="D645" s="229" t="s">
        <v>205</v>
      </c>
      <c r="E645" s="230" t="s">
        <v>1073</v>
      </c>
      <c r="F645" s="231" t="s">
        <v>1074</v>
      </c>
      <c r="G645" s="232" t="s">
        <v>960</v>
      </c>
      <c r="H645" s="233">
        <v>14.85</v>
      </c>
      <c r="I645" s="234"/>
      <c r="J645" s="235">
        <f>ROUND(I645*H645,2)</f>
        <v>0</v>
      </c>
      <c r="K645" s="236"/>
      <c r="L645" s="45"/>
      <c r="M645" s="237" t="s">
        <v>1</v>
      </c>
      <c r="N645" s="238" t="s">
        <v>41</v>
      </c>
      <c r="O645" s="92"/>
      <c r="P645" s="239">
        <f>O645*H645</f>
        <v>0</v>
      </c>
      <c r="Q645" s="239">
        <v>0</v>
      </c>
      <c r="R645" s="239">
        <f>Q645*H645</f>
        <v>0</v>
      </c>
      <c r="S645" s="239">
        <v>0</v>
      </c>
      <c r="T645" s="240">
        <f>S645*H645</f>
        <v>0</v>
      </c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R645" s="241" t="s">
        <v>277</v>
      </c>
      <c r="AT645" s="241" t="s">
        <v>205</v>
      </c>
      <c r="AU645" s="241" t="s">
        <v>85</v>
      </c>
      <c r="AY645" s="18" t="s">
        <v>203</v>
      </c>
      <c r="BE645" s="242">
        <f>IF(N645="základní",J645,0)</f>
        <v>0</v>
      </c>
      <c r="BF645" s="242">
        <f>IF(N645="snížená",J645,0)</f>
        <v>0</v>
      </c>
      <c r="BG645" s="242">
        <f>IF(N645="zákl. přenesená",J645,0)</f>
        <v>0</v>
      </c>
      <c r="BH645" s="242">
        <f>IF(N645="sníž. přenesená",J645,0)</f>
        <v>0</v>
      </c>
      <c r="BI645" s="242">
        <f>IF(N645="nulová",J645,0)</f>
        <v>0</v>
      </c>
      <c r="BJ645" s="18" t="s">
        <v>83</v>
      </c>
      <c r="BK645" s="242">
        <f>ROUND(I645*H645,2)</f>
        <v>0</v>
      </c>
      <c r="BL645" s="18" t="s">
        <v>277</v>
      </c>
      <c r="BM645" s="241" t="s">
        <v>1075</v>
      </c>
    </row>
    <row r="646" s="2" customFormat="1">
      <c r="A646" s="39"/>
      <c r="B646" s="40"/>
      <c r="C646" s="41"/>
      <c r="D646" s="245" t="s">
        <v>474</v>
      </c>
      <c r="E646" s="41"/>
      <c r="F646" s="276" t="s">
        <v>978</v>
      </c>
      <c r="G646" s="41"/>
      <c r="H646" s="41"/>
      <c r="I646" s="277"/>
      <c r="J646" s="41"/>
      <c r="K646" s="41"/>
      <c r="L646" s="45"/>
      <c r="M646" s="278"/>
      <c r="N646" s="279"/>
      <c r="O646" s="92"/>
      <c r="P646" s="92"/>
      <c r="Q646" s="92"/>
      <c r="R646" s="92"/>
      <c r="S646" s="92"/>
      <c r="T646" s="93"/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T646" s="18" t="s">
        <v>474</v>
      </c>
      <c r="AU646" s="18" t="s">
        <v>85</v>
      </c>
    </row>
    <row r="647" s="2" customFormat="1" ht="24.15" customHeight="1">
      <c r="A647" s="39"/>
      <c r="B647" s="40"/>
      <c r="C647" s="229" t="s">
        <v>1076</v>
      </c>
      <c r="D647" s="229" t="s">
        <v>205</v>
      </c>
      <c r="E647" s="230" t="s">
        <v>1077</v>
      </c>
      <c r="F647" s="231" t="s">
        <v>1078</v>
      </c>
      <c r="G647" s="232" t="s">
        <v>960</v>
      </c>
      <c r="H647" s="233">
        <v>5</v>
      </c>
      <c r="I647" s="234"/>
      <c r="J647" s="235">
        <f>ROUND(I647*H647,2)</f>
        <v>0</v>
      </c>
      <c r="K647" s="236"/>
      <c r="L647" s="45"/>
      <c r="M647" s="237" t="s">
        <v>1</v>
      </c>
      <c r="N647" s="238" t="s">
        <v>41</v>
      </c>
      <c r="O647" s="92"/>
      <c r="P647" s="239">
        <f>O647*H647</f>
        <v>0</v>
      </c>
      <c r="Q647" s="239">
        <v>0</v>
      </c>
      <c r="R647" s="239">
        <f>Q647*H647</f>
        <v>0</v>
      </c>
      <c r="S647" s="239">
        <v>0</v>
      </c>
      <c r="T647" s="240">
        <f>S647*H647</f>
        <v>0</v>
      </c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R647" s="241" t="s">
        <v>277</v>
      </c>
      <c r="AT647" s="241" t="s">
        <v>205</v>
      </c>
      <c r="AU647" s="241" t="s">
        <v>85</v>
      </c>
      <c r="AY647" s="18" t="s">
        <v>203</v>
      </c>
      <c r="BE647" s="242">
        <f>IF(N647="základní",J647,0)</f>
        <v>0</v>
      </c>
      <c r="BF647" s="242">
        <f>IF(N647="snížená",J647,0)</f>
        <v>0</v>
      </c>
      <c r="BG647" s="242">
        <f>IF(N647="zákl. přenesená",J647,0)</f>
        <v>0</v>
      </c>
      <c r="BH647" s="242">
        <f>IF(N647="sníž. přenesená",J647,0)</f>
        <v>0</v>
      </c>
      <c r="BI647" s="242">
        <f>IF(N647="nulová",J647,0)</f>
        <v>0</v>
      </c>
      <c r="BJ647" s="18" t="s">
        <v>83</v>
      </c>
      <c r="BK647" s="242">
        <f>ROUND(I647*H647,2)</f>
        <v>0</v>
      </c>
      <c r="BL647" s="18" t="s">
        <v>277</v>
      </c>
      <c r="BM647" s="241" t="s">
        <v>1079</v>
      </c>
    </row>
    <row r="648" s="2" customFormat="1">
      <c r="A648" s="39"/>
      <c r="B648" s="40"/>
      <c r="C648" s="41"/>
      <c r="D648" s="245" t="s">
        <v>474</v>
      </c>
      <c r="E648" s="41"/>
      <c r="F648" s="276" t="s">
        <v>978</v>
      </c>
      <c r="G648" s="41"/>
      <c r="H648" s="41"/>
      <c r="I648" s="277"/>
      <c r="J648" s="41"/>
      <c r="K648" s="41"/>
      <c r="L648" s="45"/>
      <c r="M648" s="278"/>
      <c r="N648" s="279"/>
      <c r="O648" s="92"/>
      <c r="P648" s="92"/>
      <c r="Q648" s="92"/>
      <c r="R648" s="92"/>
      <c r="S648" s="92"/>
      <c r="T648" s="93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T648" s="18" t="s">
        <v>474</v>
      </c>
      <c r="AU648" s="18" t="s">
        <v>85</v>
      </c>
    </row>
    <row r="649" s="2" customFormat="1" ht="24.15" customHeight="1">
      <c r="A649" s="39"/>
      <c r="B649" s="40"/>
      <c r="C649" s="229" t="s">
        <v>1080</v>
      </c>
      <c r="D649" s="229" t="s">
        <v>205</v>
      </c>
      <c r="E649" s="230" t="s">
        <v>1081</v>
      </c>
      <c r="F649" s="231" t="s">
        <v>1082</v>
      </c>
      <c r="G649" s="232" t="s">
        <v>960</v>
      </c>
      <c r="H649" s="233">
        <v>2122</v>
      </c>
      <c r="I649" s="234"/>
      <c r="J649" s="235">
        <f>ROUND(I649*H649,2)</f>
        <v>0</v>
      </c>
      <c r="K649" s="236"/>
      <c r="L649" s="45"/>
      <c r="M649" s="237" t="s">
        <v>1</v>
      </c>
      <c r="N649" s="238" t="s">
        <v>41</v>
      </c>
      <c r="O649" s="92"/>
      <c r="P649" s="239">
        <f>O649*H649</f>
        <v>0</v>
      </c>
      <c r="Q649" s="239">
        <v>0</v>
      </c>
      <c r="R649" s="239">
        <f>Q649*H649</f>
        <v>0</v>
      </c>
      <c r="S649" s="239">
        <v>0.001</v>
      </c>
      <c r="T649" s="240">
        <f>S649*H649</f>
        <v>2.1219999999999999</v>
      </c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R649" s="241" t="s">
        <v>277</v>
      </c>
      <c r="AT649" s="241" t="s">
        <v>205</v>
      </c>
      <c r="AU649" s="241" t="s">
        <v>85</v>
      </c>
      <c r="AY649" s="18" t="s">
        <v>203</v>
      </c>
      <c r="BE649" s="242">
        <f>IF(N649="základní",J649,0)</f>
        <v>0</v>
      </c>
      <c r="BF649" s="242">
        <f>IF(N649="snížená",J649,0)</f>
        <v>0</v>
      </c>
      <c r="BG649" s="242">
        <f>IF(N649="zákl. přenesená",J649,0)</f>
        <v>0</v>
      </c>
      <c r="BH649" s="242">
        <f>IF(N649="sníž. přenesená",J649,0)</f>
        <v>0</v>
      </c>
      <c r="BI649" s="242">
        <f>IF(N649="nulová",J649,0)</f>
        <v>0</v>
      </c>
      <c r="BJ649" s="18" t="s">
        <v>83</v>
      </c>
      <c r="BK649" s="242">
        <f>ROUND(I649*H649,2)</f>
        <v>0</v>
      </c>
      <c r="BL649" s="18" t="s">
        <v>277</v>
      </c>
      <c r="BM649" s="241" t="s">
        <v>1083</v>
      </c>
    </row>
    <row r="650" s="2" customFormat="1" ht="24.15" customHeight="1">
      <c r="A650" s="39"/>
      <c r="B650" s="40"/>
      <c r="C650" s="229" t="s">
        <v>1084</v>
      </c>
      <c r="D650" s="229" t="s">
        <v>205</v>
      </c>
      <c r="E650" s="230" t="s">
        <v>1085</v>
      </c>
      <c r="F650" s="231" t="s">
        <v>1086</v>
      </c>
      <c r="G650" s="232" t="s">
        <v>620</v>
      </c>
      <c r="H650" s="280"/>
      <c r="I650" s="234"/>
      <c r="J650" s="235">
        <f>ROUND(I650*H650,2)</f>
        <v>0</v>
      </c>
      <c r="K650" s="236"/>
      <c r="L650" s="45"/>
      <c r="M650" s="237" t="s">
        <v>1</v>
      </c>
      <c r="N650" s="238" t="s">
        <v>41</v>
      </c>
      <c r="O650" s="92"/>
      <c r="P650" s="239">
        <f>O650*H650</f>
        <v>0</v>
      </c>
      <c r="Q650" s="239">
        <v>0</v>
      </c>
      <c r="R650" s="239">
        <f>Q650*H650</f>
        <v>0</v>
      </c>
      <c r="S650" s="239">
        <v>0</v>
      </c>
      <c r="T650" s="240">
        <f>S650*H650</f>
        <v>0</v>
      </c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R650" s="241" t="s">
        <v>277</v>
      </c>
      <c r="AT650" s="241" t="s">
        <v>205</v>
      </c>
      <c r="AU650" s="241" t="s">
        <v>85</v>
      </c>
      <c r="AY650" s="18" t="s">
        <v>203</v>
      </c>
      <c r="BE650" s="242">
        <f>IF(N650="základní",J650,0)</f>
        <v>0</v>
      </c>
      <c r="BF650" s="242">
        <f>IF(N650="snížená",J650,0)</f>
        <v>0</v>
      </c>
      <c r="BG650" s="242">
        <f>IF(N650="zákl. přenesená",J650,0)</f>
        <v>0</v>
      </c>
      <c r="BH650" s="242">
        <f>IF(N650="sníž. přenesená",J650,0)</f>
        <v>0</v>
      </c>
      <c r="BI650" s="242">
        <f>IF(N650="nulová",J650,0)</f>
        <v>0</v>
      </c>
      <c r="BJ650" s="18" t="s">
        <v>83</v>
      </c>
      <c r="BK650" s="242">
        <f>ROUND(I650*H650,2)</f>
        <v>0</v>
      </c>
      <c r="BL650" s="18" t="s">
        <v>277</v>
      </c>
      <c r="BM650" s="241" t="s">
        <v>1087</v>
      </c>
    </row>
    <row r="651" s="12" customFormat="1" ht="22.8" customHeight="1">
      <c r="A651" s="12"/>
      <c r="B651" s="213"/>
      <c r="C651" s="214"/>
      <c r="D651" s="215" t="s">
        <v>75</v>
      </c>
      <c r="E651" s="227" t="s">
        <v>1088</v>
      </c>
      <c r="F651" s="227" t="s">
        <v>1089</v>
      </c>
      <c r="G651" s="214"/>
      <c r="H651" s="214"/>
      <c r="I651" s="217"/>
      <c r="J651" s="228">
        <f>BK651</f>
        <v>0</v>
      </c>
      <c r="K651" s="214"/>
      <c r="L651" s="219"/>
      <c r="M651" s="220"/>
      <c r="N651" s="221"/>
      <c r="O651" s="221"/>
      <c r="P651" s="222">
        <f>SUM(P652:P666)</f>
        <v>0</v>
      </c>
      <c r="Q651" s="221"/>
      <c r="R651" s="222">
        <f>SUM(R652:R666)</f>
        <v>0</v>
      </c>
      <c r="S651" s="221"/>
      <c r="T651" s="223">
        <f>SUM(T652:T666)</f>
        <v>0</v>
      </c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R651" s="224" t="s">
        <v>85</v>
      </c>
      <c r="AT651" s="225" t="s">
        <v>75</v>
      </c>
      <c r="AU651" s="225" t="s">
        <v>83</v>
      </c>
      <c r="AY651" s="224" t="s">
        <v>203</v>
      </c>
      <c r="BK651" s="226">
        <f>SUM(BK652:BK666)</f>
        <v>0</v>
      </c>
    </row>
    <row r="652" s="2" customFormat="1" ht="24.15" customHeight="1">
      <c r="A652" s="39"/>
      <c r="B652" s="40"/>
      <c r="C652" s="229" t="s">
        <v>363</v>
      </c>
      <c r="D652" s="229" t="s">
        <v>205</v>
      </c>
      <c r="E652" s="230" t="s">
        <v>1090</v>
      </c>
      <c r="F652" s="231" t="s">
        <v>1091</v>
      </c>
      <c r="G652" s="232" t="s">
        <v>213</v>
      </c>
      <c r="H652" s="233">
        <v>45.570999999999998</v>
      </c>
      <c r="I652" s="234"/>
      <c r="J652" s="235">
        <f>ROUND(I652*H652,2)</f>
        <v>0</v>
      </c>
      <c r="K652" s="236"/>
      <c r="L652" s="45"/>
      <c r="M652" s="237" t="s">
        <v>1</v>
      </c>
      <c r="N652" s="238" t="s">
        <v>41</v>
      </c>
      <c r="O652" s="92"/>
      <c r="P652" s="239">
        <f>O652*H652</f>
        <v>0</v>
      </c>
      <c r="Q652" s="239">
        <v>0</v>
      </c>
      <c r="R652" s="239">
        <f>Q652*H652</f>
        <v>0</v>
      </c>
      <c r="S652" s="239">
        <v>0</v>
      </c>
      <c r="T652" s="240">
        <f>S652*H652</f>
        <v>0</v>
      </c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R652" s="241" t="s">
        <v>277</v>
      </c>
      <c r="AT652" s="241" t="s">
        <v>205</v>
      </c>
      <c r="AU652" s="241" t="s">
        <v>85</v>
      </c>
      <c r="AY652" s="18" t="s">
        <v>203</v>
      </c>
      <c r="BE652" s="242">
        <f>IF(N652="základní",J652,0)</f>
        <v>0</v>
      </c>
      <c r="BF652" s="242">
        <f>IF(N652="snížená",J652,0)</f>
        <v>0</v>
      </c>
      <c r="BG652" s="242">
        <f>IF(N652="zákl. přenesená",J652,0)</f>
        <v>0</v>
      </c>
      <c r="BH652" s="242">
        <f>IF(N652="sníž. přenesená",J652,0)</f>
        <v>0</v>
      </c>
      <c r="BI652" s="242">
        <f>IF(N652="nulová",J652,0)</f>
        <v>0</v>
      </c>
      <c r="BJ652" s="18" t="s">
        <v>83</v>
      </c>
      <c r="BK652" s="242">
        <f>ROUND(I652*H652,2)</f>
        <v>0</v>
      </c>
      <c r="BL652" s="18" t="s">
        <v>277</v>
      </c>
      <c r="BM652" s="241" t="s">
        <v>1092</v>
      </c>
    </row>
    <row r="653" s="2" customFormat="1">
      <c r="A653" s="39"/>
      <c r="B653" s="40"/>
      <c r="C653" s="41"/>
      <c r="D653" s="245" t="s">
        <v>474</v>
      </c>
      <c r="E653" s="41"/>
      <c r="F653" s="276" t="s">
        <v>1093</v>
      </c>
      <c r="G653" s="41"/>
      <c r="H653" s="41"/>
      <c r="I653" s="277"/>
      <c r="J653" s="41"/>
      <c r="K653" s="41"/>
      <c r="L653" s="45"/>
      <c r="M653" s="278"/>
      <c r="N653" s="279"/>
      <c r="O653" s="92"/>
      <c r="P653" s="92"/>
      <c r="Q653" s="92"/>
      <c r="R653" s="92"/>
      <c r="S653" s="92"/>
      <c r="T653" s="93"/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T653" s="18" t="s">
        <v>474</v>
      </c>
      <c r="AU653" s="18" t="s">
        <v>85</v>
      </c>
    </row>
    <row r="654" s="14" customFormat="1">
      <c r="A654" s="14"/>
      <c r="B654" s="254"/>
      <c r="C654" s="255"/>
      <c r="D654" s="245" t="s">
        <v>243</v>
      </c>
      <c r="E654" s="256" t="s">
        <v>1</v>
      </c>
      <c r="F654" s="257" t="s">
        <v>1094</v>
      </c>
      <c r="G654" s="255"/>
      <c r="H654" s="258">
        <v>41.100000000000001</v>
      </c>
      <c r="I654" s="259"/>
      <c r="J654" s="255"/>
      <c r="K654" s="255"/>
      <c r="L654" s="260"/>
      <c r="M654" s="261"/>
      <c r="N654" s="262"/>
      <c r="O654" s="262"/>
      <c r="P654" s="262"/>
      <c r="Q654" s="262"/>
      <c r="R654" s="262"/>
      <c r="S654" s="262"/>
      <c r="T654" s="263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64" t="s">
        <v>243</v>
      </c>
      <c r="AU654" s="264" t="s">
        <v>85</v>
      </c>
      <c r="AV654" s="14" t="s">
        <v>85</v>
      </c>
      <c r="AW654" s="14" t="s">
        <v>32</v>
      </c>
      <c r="AX654" s="14" t="s">
        <v>76</v>
      </c>
      <c r="AY654" s="264" t="s">
        <v>203</v>
      </c>
    </row>
    <row r="655" s="16" customFormat="1">
      <c r="A655" s="16"/>
      <c r="B655" s="292"/>
      <c r="C655" s="293"/>
      <c r="D655" s="245" t="s">
        <v>243</v>
      </c>
      <c r="E655" s="294" t="s">
        <v>1</v>
      </c>
      <c r="F655" s="295" t="s">
        <v>669</v>
      </c>
      <c r="G655" s="293"/>
      <c r="H655" s="296">
        <v>41.100000000000001</v>
      </c>
      <c r="I655" s="297"/>
      <c r="J655" s="293"/>
      <c r="K655" s="293"/>
      <c r="L655" s="298"/>
      <c r="M655" s="299"/>
      <c r="N655" s="300"/>
      <c r="O655" s="300"/>
      <c r="P655" s="300"/>
      <c r="Q655" s="300"/>
      <c r="R655" s="300"/>
      <c r="S655" s="300"/>
      <c r="T655" s="301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T655" s="302" t="s">
        <v>243</v>
      </c>
      <c r="AU655" s="302" t="s">
        <v>85</v>
      </c>
      <c r="AV655" s="16" t="s">
        <v>108</v>
      </c>
      <c r="AW655" s="16" t="s">
        <v>32</v>
      </c>
      <c r="AX655" s="16" t="s">
        <v>76</v>
      </c>
      <c r="AY655" s="302" t="s">
        <v>203</v>
      </c>
    </row>
    <row r="656" s="14" customFormat="1">
      <c r="A656" s="14"/>
      <c r="B656" s="254"/>
      <c r="C656" s="255"/>
      <c r="D656" s="245" t="s">
        <v>243</v>
      </c>
      <c r="E656" s="256" t="s">
        <v>1</v>
      </c>
      <c r="F656" s="257" t="s">
        <v>1095</v>
      </c>
      <c r="G656" s="255"/>
      <c r="H656" s="258">
        <v>4.4710000000000001</v>
      </c>
      <c r="I656" s="259"/>
      <c r="J656" s="255"/>
      <c r="K656" s="255"/>
      <c r="L656" s="260"/>
      <c r="M656" s="261"/>
      <c r="N656" s="262"/>
      <c r="O656" s="262"/>
      <c r="P656" s="262"/>
      <c r="Q656" s="262"/>
      <c r="R656" s="262"/>
      <c r="S656" s="262"/>
      <c r="T656" s="263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64" t="s">
        <v>243</v>
      </c>
      <c r="AU656" s="264" t="s">
        <v>85</v>
      </c>
      <c r="AV656" s="14" t="s">
        <v>85</v>
      </c>
      <c r="AW656" s="14" t="s">
        <v>32</v>
      </c>
      <c r="AX656" s="14" t="s">
        <v>76</v>
      </c>
      <c r="AY656" s="264" t="s">
        <v>203</v>
      </c>
    </row>
    <row r="657" s="15" customFormat="1">
      <c r="A657" s="15"/>
      <c r="B657" s="265"/>
      <c r="C657" s="266"/>
      <c r="D657" s="245" t="s">
        <v>243</v>
      </c>
      <c r="E657" s="267" t="s">
        <v>1</v>
      </c>
      <c r="F657" s="268" t="s">
        <v>247</v>
      </c>
      <c r="G657" s="266"/>
      <c r="H657" s="269">
        <v>45.570999999999998</v>
      </c>
      <c r="I657" s="270"/>
      <c r="J657" s="266"/>
      <c r="K657" s="266"/>
      <c r="L657" s="271"/>
      <c r="M657" s="272"/>
      <c r="N657" s="273"/>
      <c r="O657" s="273"/>
      <c r="P657" s="273"/>
      <c r="Q657" s="273"/>
      <c r="R657" s="273"/>
      <c r="S657" s="273"/>
      <c r="T657" s="274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T657" s="275" t="s">
        <v>243</v>
      </c>
      <c r="AU657" s="275" t="s">
        <v>85</v>
      </c>
      <c r="AV657" s="15" t="s">
        <v>209</v>
      </c>
      <c r="AW657" s="15" t="s">
        <v>32</v>
      </c>
      <c r="AX657" s="15" t="s">
        <v>83</v>
      </c>
      <c r="AY657" s="275" t="s">
        <v>203</v>
      </c>
    </row>
    <row r="658" s="2" customFormat="1" ht="24.15" customHeight="1">
      <c r="A658" s="39"/>
      <c r="B658" s="40"/>
      <c r="C658" s="281" t="s">
        <v>1096</v>
      </c>
      <c r="D658" s="281" t="s">
        <v>643</v>
      </c>
      <c r="E658" s="282" t="s">
        <v>1097</v>
      </c>
      <c r="F658" s="283" t="s">
        <v>1098</v>
      </c>
      <c r="G658" s="284" t="s">
        <v>213</v>
      </c>
      <c r="H658" s="285">
        <v>52.406999999999996</v>
      </c>
      <c r="I658" s="286"/>
      <c r="J658" s="287">
        <f>ROUND(I658*H658,2)</f>
        <v>0</v>
      </c>
      <c r="K658" s="288"/>
      <c r="L658" s="289"/>
      <c r="M658" s="290" t="s">
        <v>1</v>
      </c>
      <c r="N658" s="291" t="s">
        <v>41</v>
      </c>
      <c r="O658" s="92"/>
      <c r="P658" s="239">
        <f>O658*H658</f>
        <v>0</v>
      </c>
      <c r="Q658" s="239">
        <v>0</v>
      </c>
      <c r="R658" s="239">
        <f>Q658*H658</f>
        <v>0</v>
      </c>
      <c r="S658" s="239">
        <v>0</v>
      </c>
      <c r="T658" s="240">
        <f>S658*H658</f>
        <v>0</v>
      </c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R658" s="241" t="s">
        <v>214</v>
      </c>
      <c r="AT658" s="241" t="s">
        <v>643</v>
      </c>
      <c r="AU658" s="241" t="s">
        <v>85</v>
      </c>
      <c r="AY658" s="18" t="s">
        <v>203</v>
      </c>
      <c r="BE658" s="242">
        <f>IF(N658="základní",J658,0)</f>
        <v>0</v>
      </c>
      <c r="BF658" s="242">
        <f>IF(N658="snížená",J658,0)</f>
        <v>0</v>
      </c>
      <c r="BG658" s="242">
        <f>IF(N658="zákl. přenesená",J658,0)</f>
        <v>0</v>
      </c>
      <c r="BH658" s="242">
        <f>IF(N658="sníž. přenesená",J658,0)</f>
        <v>0</v>
      </c>
      <c r="BI658" s="242">
        <f>IF(N658="nulová",J658,0)</f>
        <v>0</v>
      </c>
      <c r="BJ658" s="18" t="s">
        <v>83</v>
      </c>
      <c r="BK658" s="242">
        <f>ROUND(I658*H658,2)</f>
        <v>0</v>
      </c>
      <c r="BL658" s="18" t="s">
        <v>277</v>
      </c>
      <c r="BM658" s="241" t="s">
        <v>1099</v>
      </c>
    </row>
    <row r="659" s="2" customFormat="1">
      <c r="A659" s="39"/>
      <c r="B659" s="40"/>
      <c r="C659" s="41"/>
      <c r="D659" s="245" t="s">
        <v>474</v>
      </c>
      <c r="E659" s="41"/>
      <c r="F659" s="276" t="s">
        <v>1100</v>
      </c>
      <c r="G659" s="41"/>
      <c r="H659" s="41"/>
      <c r="I659" s="277"/>
      <c r="J659" s="41"/>
      <c r="K659" s="41"/>
      <c r="L659" s="45"/>
      <c r="M659" s="278"/>
      <c r="N659" s="279"/>
      <c r="O659" s="92"/>
      <c r="P659" s="92"/>
      <c r="Q659" s="92"/>
      <c r="R659" s="92"/>
      <c r="S659" s="92"/>
      <c r="T659" s="93"/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T659" s="18" t="s">
        <v>474</v>
      </c>
      <c r="AU659" s="18" t="s">
        <v>85</v>
      </c>
    </row>
    <row r="660" s="14" customFormat="1">
      <c r="A660" s="14"/>
      <c r="B660" s="254"/>
      <c r="C660" s="255"/>
      <c r="D660" s="245" t="s">
        <v>243</v>
      </c>
      <c r="E660" s="255"/>
      <c r="F660" s="257" t="s">
        <v>1101</v>
      </c>
      <c r="G660" s="255"/>
      <c r="H660" s="258">
        <v>52.406999999999996</v>
      </c>
      <c r="I660" s="259"/>
      <c r="J660" s="255"/>
      <c r="K660" s="255"/>
      <c r="L660" s="260"/>
      <c r="M660" s="261"/>
      <c r="N660" s="262"/>
      <c r="O660" s="262"/>
      <c r="P660" s="262"/>
      <c r="Q660" s="262"/>
      <c r="R660" s="262"/>
      <c r="S660" s="262"/>
      <c r="T660" s="263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64" t="s">
        <v>243</v>
      </c>
      <c r="AU660" s="264" t="s">
        <v>85</v>
      </c>
      <c r="AV660" s="14" t="s">
        <v>85</v>
      </c>
      <c r="AW660" s="14" t="s">
        <v>4</v>
      </c>
      <c r="AX660" s="14" t="s">
        <v>83</v>
      </c>
      <c r="AY660" s="264" t="s">
        <v>203</v>
      </c>
    </row>
    <row r="661" s="2" customFormat="1" ht="24.15" customHeight="1">
      <c r="A661" s="39"/>
      <c r="B661" s="40"/>
      <c r="C661" s="229" t="s">
        <v>367</v>
      </c>
      <c r="D661" s="229" t="s">
        <v>205</v>
      </c>
      <c r="E661" s="230" t="s">
        <v>1102</v>
      </c>
      <c r="F661" s="231" t="s">
        <v>1103</v>
      </c>
      <c r="G661" s="232" t="s">
        <v>213</v>
      </c>
      <c r="H661" s="233">
        <v>45.570999999999998</v>
      </c>
      <c r="I661" s="234"/>
      <c r="J661" s="235">
        <f>ROUND(I661*H661,2)</f>
        <v>0</v>
      </c>
      <c r="K661" s="236"/>
      <c r="L661" s="45"/>
      <c r="M661" s="237" t="s">
        <v>1</v>
      </c>
      <c r="N661" s="238" t="s">
        <v>41</v>
      </c>
      <c r="O661" s="92"/>
      <c r="P661" s="239">
        <f>O661*H661</f>
        <v>0</v>
      </c>
      <c r="Q661" s="239">
        <v>0</v>
      </c>
      <c r="R661" s="239">
        <f>Q661*H661</f>
        <v>0</v>
      </c>
      <c r="S661" s="239">
        <v>0</v>
      </c>
      <c r="T661" s="240">
        <f>S661*H661</f>
        <v>0</v>
      </c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R661" s="241" t="s">
        <v>277</v>
      </c>
      <c r="AT661" s="241" t="s">
        <v>205</v>
      </c>
      <c r="AU661" s="241" t="s">
        <v>85</v>
      </c>
      <c r="AY661" s="18" t="s">
        <v>203</v>
      </c>
      <c r="BE661" s="242">
        <f>IF(N661="základní",J661,0)</f>
        <v>0</v>
      </c>
      <c r="BF661" s="242">
        <f>IF(N661="snížená",J661,0)</f>
        <v>0</v>
      </c>
      <c r="BG661" s="242">
        <f>IF(N661="zákl. přenesená",J661,0)</f>
        <v>0</v>
      </c>
      <c r="BH661" s="242">
        <f>IF(N661="sníž. přenesená",J661,0)</f>
        <v>0</v>
      </c>
      <c r="BI661" s="242">
        <f>IF(N661="nulová",J661,0)</f>
        <v>0</v>
      </c>
      <c r="BJ661" s="18" t="s">
        <v>83</v>
      </c>
      <c r="BK661" s="242">
        <f>ROUND(I661*H661,2)</f>
        <v>0</v>
      </c>
      <c r="BL661" s="18" t="s">
        <v>277</v>
      </c>
      <c r="BM661" s="241" t="s">
        <v>1104</v>
      </c>
    </row>
    <row r="662" s="2" customFormat="1" ht="33" customHeight="1">
      <c r="A662" s="39"/>
      <c r="B662" s="40"/>
      <c r="C662" s="229" t="s">
        <v>1105</v>
      </c>
      <c r="D662" s="229" t="s">
        <v>205</v>
      </c>
      <c r="E662" s="230" t="s">
        <v>1106</v>
      </c>
      <c r="F662" s="231" t="s">
        <v>1107</v>
      </c>
      <c r="G662" s="232" t="s">
        <v>213</v>
      </c>
      <c r="H662" s="233">
        <v>45.570999999999998</v>
      </c>
      <c r="I662" s="234"/>
      <c r="J662" s="235">
        <f>ROUND(I662*H662,2)</f>
        <v>0</v>
      </c>
      <c r="K662" s="236"/>
      <c r="L662" s="45"/>
      <c r="M662" s="237" t="s">
        <v>1</v>
      </c>
      <c r="N662" s="238" t="s">
        <v>41</v>
      </c>
      <c r="O662" s="92"/>
      <c r="P662" s="239">
        <f>O662*H662</f>
        <v>0</v>
      </c>
      <c r="Q662" s="239">
        <v>0</v>
      </c>
      <c r="R662" s="239">
        <f>Q662*H662</f>
        <v>0</v>
      </c>
      <c r="S662" s="239">
        <v>0</v>
      </c>
      <c r="T662" s="240">
        <f>S662*H662</f>
        <v>0</v>
      </c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R662" s="241" t="s">
        <v>277</v>
      </c>
      <c r="AT662" s="241" t="s">
        <v>205</v>
      </c>
      <c r="AU662" s="241" t="s">
        <v>85</v>
      </c>
      <c r="AY662" s="18" t="s">
        <v>203</v>
      </c>
      <c r="BE662" s="242">
        <f>IF(N662="základní",J662,0)</f>
        <v>0</v>
      </c>
      <c r="BF662" s="242">
        <f>IF(N662="snížená",J662,0)</f>
        <v>0</v>
      </c>
      <c r="BG662" s="242">
        <f>IF(N662="zákl. přenesená",J662,0)</f>
        <v>0</v>
      </c>
      <c r="BH662" s="242">
        <f>IF(N662="sníž. přenesená",J662,0)</f>
        <v>0</v>
      </c>
      <c r="BI662" s="242">
        <f>IF(N662="nulová",J662,0)</f>
        <v>0</v>
      </c>
      <c r="BJ662" s="18" t="s">
        <v>83</v>
      </c>
      <c r="BK662" s="242">
        <f>ROUND(I662*H662,2)</f>
        <v>0</v>
      </c>
      <c r="BL662" s="18" t="s">
        <v>277</v>
      </c>
      <c r="BM662" s="241" t="s">
        <v>1108</v>
      </c>
    </row>
    <row r="663" s="2" customFormat="1">
      <c r="A663" s="39"/>
      <c r="B663" s="40"/>
      <c r="C663" s="41"/>
      <c r="D663" s="245" t="s">
        <v>474</v>
      </c>
      <c r="E663" s="41"/>
      <c r="F663" s="276" t="s">
        <v>1109</v>
      </c>
      <c r="G663" s="41"/>
      <c r="H663" s="41"/>
      <c r="I663" s="277"/>
      <c r="J663" s="41"/>
      <c r="K663" s="41"/>
      <c r="L663" s="45"/>
      <c r="M663" s="278"/>
      <c r="N663" s="279"/>
      <c r="O663" s="92"/>
      <c r="P663" s="92"/>
      <c r="Q663" s="92"/>
      <c r="R663" s="92"/>
      <c r="S663" s="92"/>
      <c r="T663" s="93"/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T663" s="18" t="s">
        <v>474</v>
      </c>
      <c r="AU663" s="18" t="s">
        <v>85</v>
      </c>
    </row>
    <row r="664" s="2" customFormat="1" ht="16.5" customHeight="1">
      <c r="A664" s="39"/>
      <c r="B664" s="40"/>
      <c r="C664" s="229" t="s">
        <v>1110</v>
      </c>
      <c r="D664" s="229" t="s">
        <v>205</v>
      </c>
      <c r="E664" s="230" t="s">
        <v>1111</v>
      </c>
      <c r="F664" s="231" t="s">
        <v>1112</v>
      </c>
      <c r="G664" s="232" t="s">
        <v>213</v>
      </c>
      <c r="H664" s="233">
        <v>45.570999999999998</v>
      </c>
      <c r="I664" s="234"/>
      <c r="J664" s="235">
        <f>ROUND(I664*H664,2)</f>
        <v>0</v>
      </c>
      <c r="K664" s="236"/>
      <c r="L664" s="45"/>
      <c r="M664" s="237" t="s">
        <v>1</v>
      </c>
      <c r="N664" s="238" t="s">
        <v>41</v>
      </c>
      <c r="O664" s="92"/>
      <c r="P664" s="239">
        <f>O664*H664</f>
        <v>0</v>
      </c>
      <c r="Q664" s="239">
        <v>0</v>
      </c>
      <c r="R664" s="239">
        <f>Q664*H664</f>
        <v>0</v>
      </c>
      <c r="S664" s="239">
        <v>0</v>
      </c>
      <c r="T664" s="240">
        <f>S664*H664</f>
        <v>0</v>
      </c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R664" s="241" t="s">
        <v>277</v>
      </c>
      <c r="AT664" s="241" t="s">
        <v>205</v>
      </c>
      <c r="AU664" s="241" t="s">
        <v>85</v>
      </c>
      <c r="AY664" s="18" t="s">
        <v>203</v>
      </c>
      <c r="BE664" s="242">
        <f>IF(N664="základní",J664,0)</f>
        <v>0</v>
      </c>
      <c r="BF664" s="242">
        <f>IF(N664="snížená",J664,0)</f>
        <v>0</v>
      </c>
      <c r="BG664" s="242">
        <f>IF(N664="zákl. přenesená",J664,0)</f>
        <v>0</v>
      </c>
      <c r="BH664" s="242">
        <f>IF(N664="sníž. přenesená",J664,0)</f>
        <v>0</v>
      </c>
      <c r="BI664" s="242">
        <f>IF(N664="nulová",J664,0)</f>
        <v>0</v>
      </c>
      <c r="BJ664" s="18" t="s">
        <v>83</v>
      </c>
      <c r="BK664" s="242">
        <f>ROUND(I664*H664,2)</f>
        <v>0</v>
      </c>
      <c r="BL664" s="18" t="s">
        <v>277</v>
      </c>
      <c r="BM664" s="241" t="s">
        <v>1113</v>
      </c>
    </row>
    <row r="665" s="2" customFormat="1" ht="24.15" customHeight="1">
      <c r="A665" s="39"/>
      <c r="B665" s="40"/>
      <c r="C665" s="229" t="s">
        <v>1114</v>
      </c>
      <c r="D665" s="229" t="s">
        <v>205</v>
      </c>
      <c r="E665" s="230" t="s">
        <v>1115</v>
      </c>
      <c r="F665" s="231" t="s">
        <v>1116</v>
      </c>
      <c r="G665" s="232" t="s">
        <v>213</v>
      </c>
      <c r="H665" s="233">
        <v>45.570999999999998</v>
      </c>
      <c r="I665" s="234"/>
      <c r="J665" s="235">
        <f>ROUND(I665*H665,2)</f>
        <v>0</v>
      </c>
      <c r="K665" s="236"/>
      <c r="L665" s="45"/>
      <c r="M665" s="237" t="s">
        <v>1</v>
      </c>
      <c r="N665" s="238" t="s">
        <v>41</v>
      </c>
      <c r="O665" s="92"/>
      <c r="P665" s="239">
        <f>O665*H665</f>
        <v>0</v>
      </c>
      <c r="Q665" s="239">
        <v>0</v>
      </c>
      <c r="R665" s="239">
        <f>Q665*H665</f>
        <v>0</v>
      </c>
      <c r="S665" s="239">
        <v>0</v>
      </c>
      <c r="T665" s="240">
        <f>S665*H665</f>
        <v>0</v>
      </c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R665" s="241" t="s">
        <v>277</v>
      </c>
      <c r="AT665" s="241" t="s">
        <v>205</v>
      </c>
      <c r="AU665" s="241" t="s">
        <v>85</v>
      </c>
      <c r="AY665" s="18" t="s">
        <v>203</v>
      </c>
      <c r="BE665" s="242">
        <f>IF(N665="základní",J665,0)</f>
        <v>0</v>
      </c>
      <c r="BF665" s="242">
        <f>IF(N665="snížená",J665,0)</f>
        <v>0</v>
      </c>
      <c r="BG665" s="242">
        <f>IF(N665="zákl. přenesená",J665,0)</f>
        <v>0</v>
      </c>
      <c r="BH665" s="242">
        <f>IF(N665="sníž. přenesená",J665,0)</f>
        <v>0</v>
      </c>
      <c r="BI665" s="242">
        <f>IF(N665="nulová",J665,0)</f>
        <v>0</v>
      </c>
      <c r="BJ665" s="18" t="s">
        <v>83</v>
      </c>
      <c r="BK665" s="242">
        <f>ROUND(I665*H665,2)</f>
        <v>0</v>
      </c>
      <c r="BL665" s="18" t="s">
        <v>277</v>
      </c>
      <c r="BM665" s="241" t="s">
        <v>1117</v>
      </c>
    </row>
    <row r="666" s="2" customFormat="1" ht="24.15" customHeight="1">
      <c r="A666" s="39"/>
      <c r="B666" s="40"/>
      <c r="C666" s="229" t="s">
        <v>377</v>
      </c>
      <c r="D666" s="229" t="s">
        <v>205</v>
      </c>
      <c r="E666" s="230" t="s">
        <v>1118</v>
      </c>
      <c r="F666" s="231" t="s">
        <v>1119</v>
      </c>
      <c r="G666" s="232" t="s">
        <v>620</v>
      </c>
      <c r="H666" s="280"/>
      <c r="I666" s="234"/>
      <c r="J666" s="235">
        <f>ROUND(I666*H666,2)</f>
        <v>0</v>
      </c>
      <c r="K666" s="236"/>
      <c r="L666" s="45"/>
      <c r="M666" s="237" t="s">
        <v>1</v>
      </c>
      <c r="N666" s="238" t="s">
        <v>41</v>
      </c>
      <c r="O666" s="92"/>
      <c r="P666" s="239">
        <f>O666*H666</f>
        <v>0</v>
      </c>
      <c r="Q666" s="239">
        <v>0</v>
      </c>
      <c r="R666" s="239">
        <f>Q666*H666</f>
        <v>0</v>
      </c>
      <c r="S666" s="239">
        <v>0</v>
      </c>
      <c r="T666" s="240">
        <f>S666*H666</f>
        <v>0</v>
      </c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R666" s="241" t="s">
        <v>277</v>
      </c>
      <c r="AT666" s="241" t="s">
        <v>205</v>
      </c>
      <c r="AU666" s="241" t="s">
        <v>85</v>
      </c>
      <c r="AY666" s="18" t="s">
        <v>203</v>
      </c>
      <c r="BE666" s="242">
        <f>IF(N666="základní",J666,0)</f>
        <v>0</v>
      </c>
      <c r="BF666" s="242">
        <f>IF(N666="snížená",J666,0)</f>
        <v>0</v>
      </c>
      <c r="BG666" s="242">
        <f>IF(N666="zákl. přenesená",J666,0)</f>
        <v>0</v>
      </c>
      <c r="BH666" s="242">
        <f>IF(N666="sníž. přenesená",J666,0)</f>
        <v>0</v>
      </c>
      <c r="BI666" s="242">
        <f>IF(N666="nulová",J666,0)</f>
        <v>0</v>
      </c>
      <c r="BJ666" s="18" t="s">
        <v>83</v>
      </c>
      <c r="BK666" s="242">
        <f>ROUND(I666*H666,2)</f>
        <v>0</v>
      </c>
      <c r="BL666" s="18" t="s">
        <v>277</v>
      </c>
      <c r="BM666" s="241" t="s">
        <v>1120</v>
      </c>
    </row>
    <row r="667" s="12" customFormat="1" ht="22.8" customHeight="1">
      <c r="A667" s="12"/>
      <c r="B667" s="213"/>
      <c r="C667" s="214"/>
      <c r="D667" s="215" t="s">
        <v>75</v>
      </c>
      <c r="E667" s="227" t="s">
        <v>1121</v>
      </c>
      <c r="F667" s="227" t="s">
        <v>1122</v>
      </c>
      <c r="G667" s="214"/>
      <c r="H667" s="214"/>
      <c r="I667" s="217"/>
      <c r="J667" s="228">
        <f>BK667</f>
        <v>0</v>
      </c>
      <c r="K667" s="214"/>
      <c r="L667" s="219"/>
      <c r="M667" s="220"/>
      <c r="N667" s="221"/>
      <c r="O667" s="221"/>
      <c r="P667" s="222">
        <f>SUM(P668:P688)</f>
        <v>0</v>
      </c>
      <c r="Q667" s="221"/>
      <c r="R667" s="222">
        <f>SUM(R668:R688)</f>
        <v>1.115</v>
      </c>
      <c r="S667" s="221"/>
      <c r="T667" s="223">
        <f>SUM(T668:T688)</f>
        <v>0</v>
      </c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R667" s="224" t="s">
        <v>85</v>
      </c>
      <c r="AT667" s="225" t="s">
        <v>75</v>
      </c>
      <c r="AU667" s="225" t="s">
        <v>83</v>
      </c>
      <c r="AY667" s="224" t="s">
        <v>203</v>
      </c>
      <c r="BK667" s="226">
        <f>SUM(BK668:BK688)</f>
        <v>0</v>
      </c>
    </row>
    <row r="668" s="2" customFormat="1" ht="16.5" customHeight="1">
      <c r="A668" s="39"/>
      <c r="B668" s="40"/>
      <c r="C668" s="229" t="s">
        <v>1123</v>
      </c>
      <c r="D668" s="229" t="s">
        <v>205</v>
      </c>
      <c r="E668" s="230" t="s">
        <v>1124</v>
      </c>
      <c r="F668" s="231" t="s">
        <v>1125</v>
      </c>
      <c r="G668" s="232" t="s">
        <v>213</v>
      </c>
      <c r="H668" s="233">
        <v>3.2999999999999998</v>
      </c>
      <c r="I668" s="234"/>
      <c r="J668" s="235">
        <f>ROUND(I668*H668,2)</f>
        <v>0</v>
      </c>
      <c r="K668" s="236"/>
      <c r="L668" s="45"/>
      <c r="M668" s="237" t="s">
        <v>1</v>
      </c>
      <c r="N668" s="238" t="s">
        <v>41</v>
      </c>
      <c r="O668" s="92"/>
      <c r="P668" s="239">
        <f>O668*H668</f>
        <v>0</v>
      </c>
      <c r="Q668" s="239">
        <v>0</v>
      </c>
      <c r="R668" s="239">
        <f>Q668*H668</f>
        <v>0</v>
      </c>
      <c r="S668" s="239">
        <v>0</v>
      </c>
      <c r="T668" s="240">
        <f>S668*H668</f>
        <v>0</v>
      </c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R668" s="241" t="s">
        <v>277</v>
      </c>
      <c r="AT668" s="241" t="s">
        <v>205</v>
      </c>
      <c r="AU668" s="241" t="s">
        <v>85</v>
      </c>
      <c r="AY668" s="18" t="s">
        <v>203</v>
      </c>
      <c r="BE668" s="242">
        <f>IF(N668="základní",J668,0)</f>
        <v>0</v>
      </c>
      <c r="BF668" s="242">
        <f>IF(N668="snížená",J668,0)</f>
        <v>0</v>
      </c>
      <c r="BG668" s="242">
        <f>IF(N668="zákl. přenesená",J668,0)</f>
        <v>0</v>
      </c>
      <c r="BH668" s="242">
        <f>IF(N668="sníž. přenesená",J668,0)</f>
        <v>0</v>
      </c>
      <c r="BI668" s="242">
        <f>IF(N668="nulová",J668,0)</f>
        <v>0</v>
      </c>
      <c r="BJ668" s="18" t="s">
        <v>83</v>
      </c>
      <c r="BK668" s="242">
        <f>ROUND(I668*H668,2)</f>
        <v>0</v>
      </c>
      <c r="BL668" s="18" t="s">
        <v>277</v>
      </c>
      <c r="BM668" s="241" t="s">
        <v>1126</v>
      </c>
    </row>
    <row r="669" s="14" customFormat="1">
      <c r="A669" s="14"/>
      <c r="B669" s="254"/>
      <c r="C669" s="255"/>
      <c r="D669" s="245" t="s">
        <v>243</v>
      </c>
      <c r="E669" s="256" t="s">
        <v>1</v>
      </c>
      <c r="F669" s="257" t="s">
        <v>1127</v>
      </c>
      <c r="G669" s="255"/>
      <c r="H669" s="258">
        <v>3.2999999999999998</v>
      </c>
      <c r="I669" s="259"/>
      <c r="J669" s="255"/>
      <c r="K669" s="255"/>
      <c r="L669" s="260"/>
      <c r="M669" s="261"/>
      <c r="N669" s="262"/>
      <c r="O669" s="262"/>
      <c r="P669" s="262"/>
      <c r="Q669" s="262"/>
      <c r="R669" s="262"/>
      <c r="S669" s="262"/>
      <c r="T669" s="263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64" t="s">
        <v>243</v>
      </c>
      <c r="AU669" s="264" t="s">
        <v>85</v>
      </c>
      <c r="AV669" s="14" t="s">
        <v>85</v>
      </c>
      <c r="AW669" s="14" t="s">
        <v>32</v>
      </c>
      <c r="AX669" s="14" t="s">
        <v>76</v>
      </c>
      <c r="AY669" s="264" t="s">
        <v>203</v>
      </c>
    </row>
    <row r="670" s="15" customFormat="1">
      <c r="A670" s="15"/>
      <c r="B670" s="265"/>
      <c r="C670" s="266"/>
      <c r="D670" s="245" t="s">
        <v>243</v>
      </c>
      <c r="E670" s="267" t="s">
        <v>1</v>
      </c>
      <c r="F670" s="268" t="s">
        <v>247</v>
      </c>
      <c r="G670" s="266"/>
      <c r="H670" s="269">
        <v>3.2999999999999998</v>
      </c>
      <c r="I670" s="270"/>
      <c r="J670" s="266"/>
      <c r="K670" s="266"/>
      <c r="L670" s="271"/>
      <c r="M670" s="272"/>
      <c r="N670" s="273"/>
      <c r="O670" s="273"/>
      <c r="P670" s="273"/>
      <c r="Q670" s="273"/>
      <c r="R670" s="273"/>
      <c r="S670" s="273"/>
      <c r="T670" s="274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T670" s="275" t="s">
        <v>243</v>
      </c>
      <c r="AU670" s="275" t="s">
        <v>85</v>
      </c>
      <c r="AV670" s="15" t="s">
        <v>209</v>
      </c>
      <c r="AW670" s="15" t="s">
        <v>32</v>
      </c>
      <c r="AX670" s="15" t="s">
        <v>83</v>
      </c>
      <c r="AY670" s="275" t="s">
        <v>203</v>
      </c>
    </row>
    <row r="671" s="2" customFormat="1" ht="24.15" customHeight="1">
      <c r="A671" s="39"/>
      <c r="B671" s="40"/>
      <c r="C671" s="229" t="s">
        <v>384</v>
      </c>
      <c r="D671" s="229" t="s">
        <v>205</v>
      </c>
      <c r="E671" s="230" t="s">
        <v>1128</v>
      </c>
      <c r="F671" s="231" t="s">
        <v>1129</v>
      </c>
      <c r="G671" s="232" t="s">
        <v>213</v>
      </c>
      <c r="H671" s="233">
        <v>18.59</v>
      </c>
      <c r="I671" s="234"/>
      <c r="J671" s="235">
        <f>ROUND(I671*H671,2)</f>
        <v>0</v>
      </c>
      <c r="K671" s="236"/>
      <c r="L671" s="45"/>
      <c r="M671" s="237" t="s">
        <v>1</v>
      </c>
      <c r="N671" s="238" t="s">
        <v>41</v>
      </c>
      <c r="O671" s="92"/>
      <c r="P671" s="239">
        <f>O671*H671</f>
        <v>0</v>
      </c>
      <c r="Q671" s="239">
        <v>0</v>
      </c>
      <c r="R671" s="239">
        <f>Q671*H671</f>
        <v>0</v>
      </c>
      <c r="S671" s="239">
        <v>0</v>
      </c>
      <c r="T671" s="240">
        <f>S671*H671</f>
        <v>0</v>
      </c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R671" s="241" t="s">
        <v>277</v>
      </c>
      <c r="AT671" s="241" t="s">
        <v>205</v>
      </c>
      <c r="AU671" s="241" t="s">
        <v>85</v>
      </c>
      <c r="AY671" s="18" t="s">
        <v>203</v>
      </c>
      <c r="BE671" s="242">
        <f>IF(N671="základní",J671,0)</f>
        <v>0</v>
      </c>
      <c r="BF671" s="242">
        <f>IF(N671="snížená",J671,0)</f>
        <v>0</v>
      </c>
      <c r="BG671" s="242">
        <f>IF(N671="zákl. přenesená",J671,0)</f>
        <v>0</v>
      </c>
      <c r="BH671" s="242">
        <f>IF(N671="sníž. přenesená",J671,0)</f>
        <v>0</v>
      </c>
      <c r="BI671" s="242">
        <f>IF(N671="nulová",J671,0)</f>
        <v>0</v>
      </c>
      <c r="BJ671" s="18" t="s">
        <v>83</v>
      </c>
      <c r="BK671" s="242">
        <f>ROUND(I671*H671,2)</f>
        <v>0</v>
      </c>
      <c r="BL671" s="18" t="s">
        <v>277</v>
      </c>
      <c r="BM671" s="241" t="s">
        <v>1130</v>
      </c>
    </row>
    <row r="672" s="2" customFormat="1">
      <c r="A672" s="39"/>
      <c r="B672" s="40"/>
      <c r="C672" s="41"/>
      <c r="D672" s="245" t="s">
        <v>474</v>
      </c>
      <c r="E672" s="41"/>
      <c r="F672" s="276" t="s">
        <v>1131</v>
      </c>
      <c r="G672" s="41"/>
      <c r="H672" s="41"/>
      <c r="I672" s="277"/>
      <c r="J672" s="41"/>
      <c r="K672" s="41"/>
      <c r="L672" s="45"/>
      <c r="M672" s="278"/>
      <c r="N672" s="279"/>
      <c r="O672" s="92"/>
      <c r="P672" s="92"/>
      <c r="Q672" s="92"/>
      <c r="R672" s="92"/>
      <c r="S672" s="92"/>
      <c r="T672" s="93"/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T672" s="18" t="s">
        <v>474</v>
      </c>
      <c r="AU672" s="18" t="s">
        <v>85</v>
      </c>
    </row>
    <row r="673" s="14" customFormat="1">
      <c r="A673" s="14"/>
      <c r="B673" s="254"/>
      <c r="C673" s="255"/>
      <c r="D673" s="245" t="s">
        <v>243</v>
      </c>
      <c r="E673" s="256" t="s">
        <v>1</v>
      </c>
      <c r="F673" s="257" t="s">
        <v>1132</v>
      </c>
      <c r="G673" s="255"/>
      <c r="H673" s="258">
        <v>16.899999999999999</v>
      </c>
      <c r="I673" s="259"/>
      <c r="J673" s="255"/>
      <c r="K673" s="255"/>
      <c r="L673" s="260"/>
      <c r="M673" s="261"/>
      <c r="N673" s="262"/>
      <c r="O673" s="262"/>
      <c r="P673" s="262"/>
      <c r="Q673" s="262"/>
      <c r="R673" s="262"/>
      <c r="S673" s="262"/>
      <c r="T673" s="263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64" t="s">
        <v>243</v>
      </c>
      <c r="AU673" s="264" t="s">
        <v>85</v>
      </c>
      <c r="AV673" s="14" t="s">
        <v>85</v>
      </c>
      <c r="AW673" s="14" t="s">
        <v>32</v>
      </c>
      <c r="AX673" s="14" t="s">
        <v>76</v>
      </c>
      <c r="AY673" s="264" t="s">
        <v>203</v>
      </c>
    </row>
    <row r="674" s="16" customFormat="1">
      <c r="A674" s="16"/>
      <c r="B674" s="292"/>
      <c r="C674" s="293"/>
      <c r="D674" s="245" t="s">
        <v>243</v>
      </c>
      <c r="E674" s="294" t="s">
        <v>1</v>
      </c>
      <c r="F674" s="295" t="s">
        <v>669</v>
      </c>
      <c r="G674" s="293"/>
      <c r="H674" s="296">
        <v>16.899999999999999</v>
      </c>
      <c r="I674" s="297"/>
      <c r="J674" s="293"/>
      <c r="K674" s="293"/>
      <c r="L674" s="298"/>
      <c r="M674" s="299"/>
      <c r="N674" s="300"/>
      <c r="O674" s="300"/>
      <c r="P674" s="300"/>
      <c r="Q674" s="300"/>
      <c r="R674" s="300"/>
      <c r="S674" s="300"/>
      <c r="T674" s="301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T674" s="302" t="s">
        <v>243</v>
      </c>
      <c r="AU674" s="302" t="s">
        <v>85</v>
      </c>
      <c r="AV674" s="16" t="s">
        <v>108</v>
      </c>
      <c r="AW674" s="16" t="s">
        <v>32</v>
      </c>
      <c r="AX674" s="16" t="s">
        <v>76</v>
      </c>
      <c r="AY674" s="302" t="s">
        <v>203</v>
      </c>
    </row>
    <row r="675" s="14" customFormat="1">
      <c r="A675" s="14"/>
      <c r="B675" s="254"/>
      <c r="C675" s="255"/>
      <c r="D675" s="245" t="s">
        <v>243</v>
      </c>
      <c r="E675" s="256" t="s">
        <v>1</v>
      </c>
      <c r="F675" s="257" t="s">
        <v>1133</v>
      </c>
      <c r="G675" s="255"/>
      <c r="H675" s="258">
        <v>1.69</v>
      </c>
      <c r="I675" s="259"/>
      <c r="J675" s="255"/>
      <c r="K675" s="255"/>
      <c r="L675" s="260"/>
      <c r="M675" s="261"/>
      <c r="N675" s="262"/>
      <c r="O675" s="262"/>
      <c r="P675" s="262"/>
      <c r="Q675" s="262"/>
      <c r="R675" s="262"/>
      <c r="S675" s="262"/>
      <c r="T675" s="263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64" t="s">
        <v>243</v>
      </c>
      <c r="AU675" s="264" t="s">
        <v>85</v>
      </c>
      <c r="AV675" s="14" t="s">
        <v>85</v>
      </c>
      <c r="AW675" s="14" t="s">
        <v>32</v>
      </c>
      <c r="AX675" s="14" t="s">
        <v>76</v>
      </c>
      <c r="AY675" s="264" t="s">
        <v>203</v>
      </c>
    </row>
    <row r="676" s="15" customFormat="1">
      <c r="A676" s="15"/>
      <c r="B676" s="265"/>
      <c r="C676" s="266"/>
      <c r="D676" s="245" t="s">
        <v>243</v>
      </c>
      <c r="E676" s="267" t="s">
        <v>1</v>
      </c>
      <c r="F676" s="268" t="s">
        <v>247</v>
      </c>
      <c r="G676" s="266"/>
      <c r="H676" s="269">
        <v>18.59</v>
      </c>
      <c r="I676" s="270"/>
      <c r="J676" s="266"/>
      <c r="K676" s="266"/>
      <c r="L676" s="271"/>
      <c r="M676" s="272"/>
      <c r="N676" s="273"/>
      <c r="O676" s="273"/>
      <c r="P676" s="273"/>
      <c r="Q676" s="273"/>
      <c r="R676" s="273"/>
      <c r="S676" s="273"/>
      <c r="T676" s="274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T676" s="275" t="s">
        <v>243</v>
      </c>
      <c r="AU676" s="275" t="s">
        <v>85</v>
      </c>
      <c r="AV676" s="15" t="s">
        <v>209</v>
      </c>
      <c r="AW676" s="15" t="s">
        <v>32</v>
      </c>
      <c r="AX676" s="15" t="s">
        <v>83</v>
      </c>
      <c r="AY676" s="275" t="s">
        <v>203</v>
      </c>
    </row>
    <row r="677" s="2" customFormat="1" ht="16.5" customHeight="1">
      <c r="A677" s="39"/>
      <c r="B677" s="40"/>
      <c r="C677" s="281" t="s">
        <v>1134</v>
      </c>
      <c r="D677" s="281" t="s">
        <v>643</v>
      </c>
      <c r="E677" s="282" t="s">
        <v>1135</v>
      </c>
      <c r="F677" s="283" t="s">
        <v>1136</v>
      </c>
      <c r="G677" s="284" t="s">
        <v>241</v>
      </c>
      <c r="H677" s="285">
        <v>1.115</v>
      </c>
      <c r="I677" s="286"/>
      <c r="J677" s="287">
        <f>ROUND(I677*H677,2)</f>
        <v>0</v>
      </c>
      <c r="K677" s="288"/>
      <c r="L677" s="289"/>
      <c r="M677" s="290" t="s">
        <v>1</v>
      </c>
      <c r="N677" s="291" t="s">
        <v>41</v>
      </c>
      <c r="O677" s="92"/>
      <c r="P677" s="239">
        <f>O677*H677</f>
        <v>0</v>
      </c>
      <c r="Q677" s="239">
        <v>1</v>
      </c>
      <c r="R677" s="239">
        <f>Q677*H677</f>
        <v>1.115</v>
      </c>
      <c r="S677" s="239">
        <v>0</v>
      </c>
      <c r="T677" s="240">
        <f>S677*H677</f>
        <v>0</v>
      </c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R677" s="241" t="s">
        <v>214</v>
      </c>
      <c r="AT677" s="241" t="s">
        <v>643</v>
      </c>
      <c r="AU677" s="241" t="s">
        <v>85</v>
      </c>
      <c r="AY677" s="18" t="s">
        <v>203</v>
      </c>
      <c r="BE677" s="242">
        <f>IF(N677="základní",J677,0)</f>
        <v>0</v>
      </c>
      <c r="BF677" s="242">
        <f>IF(N677="snížená",J677,0)</f>
        <v>0</v>
      </c>
      <c r="BG677" s="242">
        <f>IF(N677="zákl. přenesená",J677,0)</f>
        <v>0</v>
      </c>
      <c r="BH677" s="242">
        <f>IF(N677="sníž. přenesená",J677,0)</f>
        <v>0</v>
      </c>
      <c r="BI677" s="242">
        <f>IF(N677="nulová",J677,0)</f>
        <v>0</v>
      </c>
      <c r="BJ677" s="18" t="s">
        <v>83</v>
      </c>
      <c r="BK677" s="242">
        <f>ROUND(I677*H677,2)</f>
        <v>0</v>
      </c>
      <c r="BL677" s="18" t="s">
        <v>277</v>
      </c>
      <c r="BM677" s="241" t="s">
        <v>1137</v>
      </c>
    </row>
    <row r="678" s="14" customFormat="1">
      <c r="A678" s="14"/>
      <c r="B678" s="254"/>
      <c r="C678" s="255"/>
      <c r="D678" s="245" t="s">
        <v>243</v>
      </c>
      <c r="E678" s="256" t="s">
        <v>1</v>
      </c>
      <c r="F678" s="257" t="s">
        <v>1138</v>
      </c>
      <c r="G678" s="255"/>
      <c r="H678" s="258">
        <v>1.115</v>
      </c>
      <c r="I678" s="259"/>
      <c r="J678" s="255"/>
      <c r="K678" s="255"/>
      <c r="L678" s="260"/>
      <c r="M678" s="261"/>
      <c r="N678" s="262"/>
      <c r="O678" s="262"/>
      <c r="P678" s="262"/>
      <c r="Q678" s="262"/>
      <c r="R678" s="262"/>
      <c r="S678" s="262"/>
      <c r="T678" s="263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64" t="s">
        <v>243</v>
      </c>
      <c r="AU678" s="264" t="s">
        <v>85</v>
      </c>
      <c r="AV678" s="14" t="s">
        <v>85</v>
      </c>
      <c r="AW678" s="14" t="s">
        <v>32</v>
      </c>
      <c r="AX678" s="14" t="s">
        <v>76</v>
      </c>
      <c r="AY678" s="264" t="s">
        <v>203</v>
      </c>
    </row>
    <row r="679" s="15" customFormat="1">
      <c r="A679" s="15"/>
      <c r="B679" s="265"/>
      <c r="C679" s="266"/>
      <c r="D679" s="245" t="s">
        <v>243</v>
      </c>
      <c r="E679" s="267" t="s">
        <v>1</v>
      </c>
      <c r="F679" s="268" t="s">
        <v>247</v>
      </c>
      <c r="G679" s="266"/>
      <c r="H679" s="269">
        <v>1.115</v>
      </c>
      <c r="I679" s="270"/>
      <c r="J679" s="266"/>
      <c r="K679" s="266"/>
      <c r="L679" s="271"/>
      <c r="M679" s="272"/>
      <c r="N679" s="273"/>
      <c r="O679" s="273"/>
      <c r="P679" s="273"/>
      <c r="Q679" s="273"/>
      <c r="R679" s="273"/>
      <c r="S679" s="273"/>
      <c r="T679" s="274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T679" s="275" t="s">
        <v>243</v>
      </c>
      <c r="AU679" s="275" t="s">
        <v>85</v>
      </c>
      <c r="AV679" s="15" t="s">
        <v>209</v>
      </c>
      <c r="AW679" s="15" t="s">
        <v>32</v>
      </c>
      <c r="AX679" s="15" t="s">
        <v>83</v>
      </c>
      <c r="AY679" s="275" t="s">
        <v>203</v>
      </c>
    </row>
    <row r="680" s="2" customFormat="1" ht="16.5" customHeight="1">
      <c r="A680" s="39"/>
      <c r="B680" s="40"/>
      <c r="C680" s="229" t="s">
        <v>389</v>
      </c>
      <c r="D680" s="229" t="s">
        <v>205</v>
      </c>
      <c r="E680" s="230" t="s">
        <v>1139</v>
      </c>
      <c r="F680" s="231" t="s">
        <v>1140</v>
      </c>
      <c r="G680" s="232" t="s">
        <v>213</v>
      </c>
      <c r="H680" s="233">
        <v>23.748999999999999</v>
      </c>
      <c r="I680" s="234"/>
      <c r="J680" s="235">
        <f>ROUND(I680*H680,2)</f>
        <v>0</v>
      </c>
      <c r="K680" s="236"/>
      <c r="L680" s="45"/>
      <c r="M680" s="237" t="s">
        <v>1</v>
      </c>
      <c r="N680" s="238" t="s">
        <v>41</v>
      </c>
      <c r="O680" s="92"/>
      <c r="P680" s="239">
        <f>O680*H680</f>
        <v>0</v>
      </c>
      <c r="Q680" s="239">
        <v>0</v>
      </c>
      <c r="R680" s="239">
        <f>Q680*H680</f>
        <v>0</v>
      </c>
      <c r="S680" s="239">
        <v>0</v>
      </c>
      <c r="T680" s="240">
        <f>S680*H680</f>
        <v>0</v>
      </c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R680" s="241" t="s">
        <v>277</v>
      </c>
      <c r="AT680" s="241" t="s">
        <v>205</v>
      </c>
      <c r="AU680" s="241" t="s">
        <v>85</v>
      </c>
      <c r="AY680" s="18" t="s">
        <v>203</v>
      </c>
      <c r="BE680" s="242">
        <f>IF(N680="základní",J680,0)</f>
        <v>0</v>
      </c>
      <c r="BF680" s="242">
        <f>IF(N680="snížená",J680,0)</f>
        <v>0</v>
      </c>
      <c r="BG680" s="242">
        <f>IF(N680="zákl. přenesená",J680,0)</f>
        <v>0</v>
      </c>
      <c r="BH680" s="242">
        <f>IF(N680="sníž. přenesená",J680,0)</f>
        <v>0</v>
      </c>
      <c r="BI680" s="242">
        <f>IF(N680="nulová",J680,0)</f>
        <v>0</v>
      </c>
      <c r="BJ680" s="18" t="s">
        <v>83</v>
      </c>
      <c r="BK680" s="242">
        <f>ROUND(I680*H680,2)</f>
        <v>0</v>
      </c>
      <c r="BL680" s="18" t="s">
        <v>277</v>
      </c>
      <c r="BM680" s="241" t="s">
        <v>1141</v>
      </c>
    </row>
    <row r="681" s="13" customFormat="1">
      <c r="A681" s="13"/>
      <c r="B681" s="243"/>
      <c r="C681" s="244"/>
      <c r="D681" s="245" t="s">
        <v>243</v>
      </c>
      <c r="E681" s="246" t="s">
        <v>1</v>
      </c>
      <c r="F681" s="247" t="s">
        <v>1142</v>
      </c>
      <c r="G681" s="244"/>
      <c r="H681" s="246" t="s">
        <v>1</v>
      </c>
      <c r="I681" s="248"/>
      <c r="J681" s="244"/>
      <c r="K681" s="244"/>
      <c r="L681" s="249"/>
      <c r="M681" s="250"/>
      <c r="N681" s="251"/>
      <c r="O681" s="251"/>
      <c r="P681" s="251"/>
      <c r="Q681" s="251"/>
      <c r="R681" s="251"/>
      <c r="S681" s="251"/>
      <c r="T681" s="252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53" t="s">
        <v>243</v>
      </c>
      <c r="AU681" s="253" t="s">
        <v>85</v>
      </c>
      <c r="AV681" s="13" t="s">
        <v>83</v>
      </c>
      <c r="AW681" s="13" t="s">
        <v>32</v>
      </c>
      <c r="AX681" s="13" t="s">
        <v>76</v>
      </c>
      <c r="AY681" s="253" t="s">
        <v>203</v>
      </c>
    </row>
    <row r="682" s="14" customFormat="1">
      <c r="A682" s="14"/>
      <c r="B682" s="254"/>
      <c r="C682" s="255"/>
      <c r="D682" s="245" t="s">
        <v>243</v>
      </c>
      <c r="E682" s="256" t="s">
        <v>1</v>
      </c>
      <c r="F682" s="257" t="s">
        <v>1143</v>
      </c>
      <c r="G682" s="255"/>
      <c r="H682" s="258">
        <v>18.59</v>
      </c>
      <c r="I682" s="259"/>
      <c r="J682" s="255"/>
      <c r="K682" s="255"/>
      <c r="L682" s="260"/>
      <c r="M682" s="261"/>
      <c r="N682" s="262"/>
      <c r="O682" s="262"/>
      <c r="P682" s="262"/>
      <c r="Q682" s="262"/>
      <c r="R682" s="262"/>
      <c r="S682" s="262"/>
      <c r="T682" s="263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64" t="s">
        <v>243</v>
      </c>
      <c r="AU682" s="264" t="s">
        <v>85</v>
      </c>
      <c r="AV682" s="14" t="s">
        <v>85</v>
      </c>
      <c r="AW682" s="14" t="s">
        <v>32</v>
      </c>
      <c r="AX682" s="14" t="s">
        <v>76</v>
      </c>
      <c r="AY682" s="264" t="s">
        <v>203</v>
      </c>
    </row>
    <row r="683" s="16" customFormat="1">
      <c r="A683" s="16"/>
      <c r="B683" s="292"/>
      <c r="C683" s="293"/>
      <c r="D683" s="245" t="s">
        <v>243</v>
      </c>
      <c r="E683" s="294" t="s">
        <v>1</v>
      </c>
      <c r="F683" s="295" t="s">
        <v>669</v>
      </c>
      <c r="G683" s="293"/>
      <c r="H683" s="296">
        <v>18.59</v>
      </c>
      <c r="I683" s="297"/>
      <c r="J683" s="293"/>
      <c r="K683" s="293"/>
      <c r="L683" s="298"/>
      <c r="M683" s="299"/>
      <c r="N683" s="300"/>
      <c r="O683" s="300"/>
      <c r="P683" s="300"/>
      <c r="Q683" s="300"/>
      <c r="R683" s="300"/>
      <c r="S683" s="300"/>
      <c r="T683" s="301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T683" s="302" t="s">
        <v>243</v>
      </c>
      <c r="AU683" s="302" t="s">
        <v>85</v>
      </c>
      <c r="AV683" s="16" t="s">
        <v>108</v>
      </c>
      <c r="AW683" s="16" t="s">
        <v>32</v>
      </c>
      <c r="AX683" s="16" t="s">
        <v>76</v>
      </c>
      <c r="AY683" s="302" t="s">
        <v>203</v>
      </c>
    </row>
    <row r="684" s="14" customFormat="1">
      <c r="A684" s="14"/>
      <c r="B684" s="254"/>
      <c r="C684" s="255"/>
      <c r="D684" s="245" t="s">
        <v>243</v>
      </c>
      <c r="E684" s="256" t="s">
        <v>1</v>
      </c>
      <c r="F684" s="257" t="s">
        <v>1144</v>
      </c>
      <c r="G684" s="255"/>
      <c r="H684" s="258">
        <v>1.859</v>
      </c>
      <c r="I684" s="259"/>
      <c r="J684" s="255"/>
      <c r="K684" s="255"/>
      <c r="L684" s="260"/>
      <c r="M684" s="261"/>
      <c r="N684" s="262"/>
      <c r="O684" s="262"/>
      <c r="P684" s="262"/>
      <c r="Q684" s="262"/>
      <c r="R684" s="262"/>
      <c r="S684" s="262"/>
      <c r="T684" s="263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64" t="s">
        <v>243</v>
      </c>
      <c r="AU684" s="264" t="s">
        <v>85</v>
      </c>
      <c r="AV684" s="14" t="s">
        <v>85</v>
      </c>
      <c r="AW684" s="14" t="s">
        <v>32</v>
      </c>
      <c r="AX684" s="14" t="s">
        <v>76</v>
      </c>
      <c r="AY684" s="264" t="s">
        <v>203</v>
      </c>
    </row>
    <row r="685" s="13" customFormat="1">
      <c r="A685" s="13"/>
      <c r="B685" s="243"/>
      <c r="C685" s="244"/>
      <c r="D685" s="245" t="s">
        <v>243</v>
      </c>
      <c r="E685" s="246" t="s">
        <v>1</v>
      </c>
      <c r="F685" s="247" t="s">
        <v>1145</v>
      </c>
      <c r="G685" s="244"/>
      <c r="H685" s="246" t="s">
        <v>1</v>
      </c>
      <c r="I685" s="248"/>
      <c r="J685" s="244"/>
      <c r="K685" s="244"/>
      <c r="L685" s="249"/>
      <c r="M685" s="250"/>
      <c r="N685" s="251"/>
      <c r="O685" s="251"/>
      <c r="P685" s="251"/>
      <c r="Q685" s="251"/>
      <c r="R685" s="251"/>
      <c r="S685" s="251"/>
      <c r="T685" s="252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53" t="s">
        <v>243</v>
      </c>
      <c r="AU685" s="253" t="s">
        <v>85</v>
      </c>
      <c r="AV685" s="13" t="s">
        <v>83</v>
      </c>
      <c r="AW685" s="13" t="s">
        <v>32</v>
      </c>
      <c r="AX685" s="13" t="s">
        <v>76</v>
      </c>
      <c r="AY685" s="253" t="s">
        <v>203</v>
      </c>
    </row>
    <row r="686" s="14" customFormat="1">
      <c r="A686" s="14"/>
      <c r="B686" s="254"/>
      <c r="C686" s="255"/>
      <c r="D686" s="245" t="s">
        <v>243</v>
      </c>
      <c r="E686" s="256" t="s">
        <v>1</v>
      </c>
      <c r="F686" s="257" t="s">
        <v>1146</v>
      </c>
      <c r="G686" s="255"/>
      <c r="H686" s="258">
        <v>3.2999999999999998</v>
      </c>
      <c r="I686" s="259"/>
      <c r="J686" s="255"/>
      <c r="K686" s="255"/>
      <c r="L686" s="260"/>
      <c r="M686" s="261"/>
      <c r="N686" s="262"/>
      <c r="O686" s="262"/>
      <c r="P686" s="262"/>
      <c r="Q686" s="262"/>
      <c r="R686" s="262"/>
      <c r="S686" s="262"/>
      <c r="T686" s="263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64" t="s">
        <v>243</v>
      </c>
      <c r="AU686" s="264" t="s">
        <v>85</v>
      </c>
      <c r="AV686" s="14" t="s">
        <v>85</v>
      </c>
      <c r="AW686" s="14" t="s">
        <v>32</v>
      </c>
      <c r="AX686" s="14" t="s">
        <v>76</v>
      </c>
      <c r="AY686" s="264" t="s">
        <v>203</v>
      </c>
    </row>
    <row r="687" s="15" customFormat="1">
      <c r="A687" s="15"/>
      <c r="B687" s="265"/>
      <c r="C687" s="266"/>
      <c r="D687" s="245" t="s">
        <v>243</v>
      </c>
      <c r="E687" s="267" t="s">
        <v>1</v>
      </c>
      <c r="F687" s="268" t="s">
        <v>247</v>
      </c>
      <c r="G687" s="266"/>
      <c r="H687" s="269">
        <v>23.748999999999999</v>
      </c>
      <c r="I687" s="270"/>
      <c r="J687" s="266"/>
      <c r="K687" s="266"/>
      <c r="L687" s="271"/>
      <c r="M687" s="272"/>
      <c r="N687" s="273"/>
      <c r="O687" s="273"/>
      <c r="P687" s="273"/>
      <c r="Q687" s="273"/>
      <c r="R687" s="273"/>
      <c r="S687" s="273"/>
      <c r="T687" s="274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T687" s="275" t="s">
        <v>243</v>
      </c>
      <c r="AU687" s="275" t="s">
        <v>85</v>
      </c>
      <c r="AV687" s="15" t="s">
        <v>209</v>
      </c>
      <c r="AW687" s="15" t="s">
        <v>32</v>
      </c>
      <c r="AX687" s="15" t="s">
        <v>83</v>
      </c>
      <c r="AY687" s="275" t="s">
        <v>203</v>
      </c>
    </row>
    <row r="688" s="2" customFormat="1" ht="24.15" customHeight="1">
      <c r="A688" s="39"/>
      <c r="B688" s="40"/>
      <c r="C688" s="229" t="s">
        <v>1147</v>
      </c>
      <c r="D688" s="229" t="s">
        <v>205</v>
      </c>
      <c r="E688" s="230" t="s">
        <v>1148</v>
      </c>
      <c r="F688" s="231" t="s">
        <v>1149</v>
      </c>
      <c r="G688" s="232" t="s">
        <v>620</v>
      </c>
      <c r="H688" s="280"/>
      <c r="I688" s="234"/>
      <c r="J688" s="235">
        <f>ROUND(I688*H688,2)</f>
        <v>0</v>
      </c>
      <c r="K688" s="236"/>
      <c r="L688" s="45"/>
      <c r="M688" s="237" t="s">
        <v>1</v>
      </c>
      <c r="N688" s="238" t="s">
        <v>41</v>
      </c>
      <c r="O688" s="92"/>
      <c r="P688" s="239">
        <f>O688*H688</f>
        <v>0</v>
      </c>
      <c r="Q688" s="239">
        <v>0</v>
      </c>
      <c r="R688" s="239">
        <f>Q688*H688</f>
        <v>0</v>
      </c>
      <c r="S688" s="239">
        <v>0</v>
      </c>
      <c r="T688" s="240">
        <f>S688*H688</f>
        <v>0</v>
      </c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R688" s="241" t="s">
        <v>277</v>
      </c>
      <c r="AT688" s="241" t="s">
        <v>205</v>
      </c>
      <c r="AU688" s="241" t="s">
        <v>85</v>
      </c>
      <c r="AY688" s="18" t="s">
        <v>203</v>
      </c>
      <c r="BE688" s="242">
        <f>IF(N688="základní",J688,0)</f>
        <v>0</v>
      </c>
      <c r="BF688" s="242">
        <f>IF(N688="snížená",J688,0)</f>
        <v>0</v>
      </c>
      <c r="BG688" s="242">
        <f>IF(N688="zákl. přenesená",J688,0)</f>
        <v>0</v>
      </c>
      <c r="BH688" s="242">
        <f>IF(N688="sníž. přenesená",J688,0)</f>
        <v>0</v>
      </c>
      <c r="BI688" s="242">
        <f>IF(N688="nulová",J688,0)</f>
        <v>0</v>
      </c>
      <c r="BJ688" s="18" t="s">
        <v>83</v>
      </c>
      <c r="BK688" s="242">
        <f>ROUND(I688*H688,2)</f>
        <v>0</v>
      </c>
      <c r="BL688" s="18" t="s">
        <v>277</v>
      </c>
      <c r="BM688" s="241" t="s">
        <v>1150</v>
      </c>
    </row>
    <row r="689" s="12" customFormat="1" ht="22.8" customHeight="1">
      <c r="A689" s="12"/>
      <c r="B689" s="213"/>
      <c r="C689" s="214"/>
      <c r="D689" s="215" t="s">
        <v>75</v>
      </c>
      <c r="E689" s="227" t="s">
        <v>1151</v>
      </c>
      <c r="F689" s="227" t="s">
        <v>1152</v>
      </c>
      <c r="G689" s="214"/>
      <c r="H689" s="214"/>
      <c r="I689" s="217"/>
      <c r="J689" s="228">
        <f>BK689</f>
        <v>0</v>
      </c>
      <c r="K689" s="214"/>
      <c r="L689" s="219"/>
      <c r="M689" s="220"/>
      <c r="N689" s="221"/>
      <c r="O689" s="221"/>
      <c r="P689" s="222">
        <f>SUM(P690:P739)</f>
        <v>0</v>
      </c>
      <c r="Q689" s="221"/>
      <c r="R689" s="222">
        <f>SUM(R690:R739)</f>
        <v>28.692543000000001</v>
      </c>
      <c r="S689" s="221"/>
      <c r="T689" s="223">
        <f>SUM(T690:T739)</f>
        <v>11.1455</v>
      </c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R689" s="224" t="s">
        <v>85</v>
      </c>
      <c r="AT689" s="225" t="s">
        <v>75</v>
      </c>
      <c r="AU689" s="225" t="s">
        <v>83</v>
      </c>
      <c r="AY689" s="224" t="s">
        <v>203</v>
      </c>
      <c r="BK689" s="226">
        <f>SUM(BK690:BK739)</f>
        <v>0</v>
      </c>
    </row>
    <row r="690" s="2" customFormat="1" ht="16.5" customHeight="1">
      <c r="A690" s="39"/>
      <c r="B690" s="40"/>
      <c r="C690" s="229" t="s">
        <v>393</v>
      </c>
      <c r="D690" s="229" t="s">
        <v>205</v>
      </c>
      <c r="E690" s="230" t="s">
        <v>1153</v>
      </c>
      <c r="F690" s="231" t="s">
        <v>1154</v>
      </c>
      <c r="G690" s="232" t="s">
        <v>213</v>
      </c>
      <c r="H690" s="233">
        <v>3704.25</v>
      </c>
      <c r="I690" s="234"/>
      <c r="J690" s="235">
        <f>ROUND(I690*H690,2)</f>
        <v>0</v>
      </c>
      <c r="K690" s="236"/>
      <c r="L690" s="45"/>
      <c r="M690" s="237" t="s">
        <v>1</v>
      </c>
      <c r="N690" s="238" t="s">
        <v>41</v>
      </c>
      <c r="O690" s="92"/>
      <c r="P690" s="239">
        <f>O690*H690</f>
        <v>0</v>
      </c>
      <c r="Q690" s="239">
        <v>0</v>
      </c>
      <c r="R690" s="239">
        <f>Q690*H690</f>
        <v>0</v>
      </c>
      <c r="S690" s="239">
        <v>0</v>
      </c>
      <c r="T690" s="240">
        <f>S690*H690</f>
        <v>0</v>
      </c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R690" s="241" t="s">
        <v>277</v>
      </c>
      <c r="AT690" s="241" t="s">
        <v>205</v>
      </c>
      <c r="AU690" s="241" t="s">
        <v>85</v>
      </c>
      <c r="AY690" s="18" t="s">
        <v>203</v>
      </c>
      <c r="BE690" s="242">
        <f>IF(N690="základní",J690,0)</f>
        <v>0</v>
      </c>
      <c r="BF690" s="242">
        <f>IF(N690="snížená",J690,0)</f>
        <v>0</v>
      </c>
      <c r="BG690" s="242">
        <f>IF(N690="zákl. přenesená",J690,0)</f>
        <v>0</v>
      </c>
      <c r="BH690" s="242">
        <f>IF(N690="sníž. přenesená",J690,0)</f>
        <v>0</v>
      </c>
      <c r="BI690" s="242">
        <f>IF(N690="nulová",J690,0)</f>
        <v>0</v>
      </c>
      <c r="BJ690" s="18" t="s">
        <v>83</v>
      </c>
      <c r="BK690" s="242">
        <f>ROUND(I690*H690,2)</f>
        <v>0</v>
      </c>
      <c r="BL690" s="18" t="s">
        <v>277</v>
      </c>
      <c r="BM690" s="241" t="s">
        <v>1155</v>
      </c>
    </row>
    <row r="691" s="13" customFormat="1">
      <c r="A691" s="13"/>
      <c r="B691" s="243"/>
      <c r="C691" s="244"/>
      <c r="D691" s="245" t="s">
        <v>243</v>
      </c>
      <c r="E691" s="246" t="s">
        <v>1</v>
      </c>
      <c r="F691" s="247" t="s">
        <v>1156</v>
      </c>
      <c r="G691" s="244"/>
      <c r="H691" s="246" t="s">
        <v>1</v>
      </c>
      <c r="I691" s="248"/>
      <c r="J691" s="244"/>
      <c r="K691" s="244"/>
      <c r="L691" s="249"/>
      <c r="M691" s="250"/>
      <c r="N691" s="251"/>
      <c r="O691" s="251"/>
      <c r="P691" s="251"/>
      <c r="Q691" s="251"/>
      <c r="R691" s="251"/>
      <c r="S691" s="251"/>
      <c r="T691" s="252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53" t="s">
        <v>243</v>
      </c>
      <c r="AU691" s="253" t="s">
        <v>85</v>
      </c>
      <c r="AV691" s="13" t="s">
        <v>83</v>
      </c>
      <c r="AW691" s="13" t="s">
        <v>32</v>
      </c>
      <c r="AX691" s="13" t="s">
        <v>76</v>
      </c>
      <c r="AY691" s="253" t="s">
        <v>203</v>
      </c>
    </row>
    <row r="692" s="14" customFormat="1">
      <c r="A692" s="14"/>
      <c r="B692" s="254"/>
      <c r="C692" s="255"/>
      <c r="D692" s="245" t="s">
        <v>243</v>
      </c>
      <c r="E692" s="256" t="s">
        <v>1</v>
      </c>
      <c r="F692" s="257" t="s">
        <v>1157</v>
      </c>
      <c r="G692" s="255"/>
      <c r="H692" s="258">
        <v>3704.25</v>
      </c>
      <c r="I692" s="259"/>
      <c r="J692" s="255"/>
      <c r="K692" s="255"/>
      <c r="L692" s="260"/>
      <c r="M692" s="261"/>
      <c r="N692" s="262"/>
      <c r="O692" s="262"/>
      <c r="P692" s="262"/>
      <c r="Q692" s="262"/>
      <c r="R692" s="262"/>
      <c r="S692" s="262"/>
      <c r="T692" s="263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64" t="s">
        <v>243</v>
      </c>
      <c r="AU692" s="264" t="s">
        <v>85</v>
      </c>
      <c r="AV692" s="14" t="s">
        <v>85</v>
      </c>
      <c r="AW692" s="14" t="s">
        <v>32</v>
      </c>
      <c r="AX692" s="14" t="s">
        <v>76</v>
      </c>
      <c r="AY692" s="264" t="s">
        <v>203</v>
      </c>
    </row>
    <row r="693" s="15" customFormat="1">
      <c r="A693" s="15"/>
      <c r="B693" s="265"/>
      <c r="C693" s="266"/>
      <c r="D693" s="245" t="s">
        <v>243</v>
      </c>
      <c r="E693" s="267" t="s">
        <v>1</v>
      </c>
      <c r="F693" s="268" t="s">
        <v>247</v>
      </c>
      <c r="G693" s="266"/>
      <c r="H693" s="269">
        <v>3704.25</v>
      </c>
      <c r="I693" s="270"/>
      <c r="J693" s="266"/>
      <c r="K693" s="266"/>
      <c r="L693" s="271"/>
      <c r="M693" s="272"/>
      <c r="N693" s="273"/>
      <c r="O693" s="273"/>
      <c r="P693" s="273"/>
      <c r="Q693" s="273"/>
      <c r="R693" s="273"/>
      <c r="S693" s="273"/>
      <c r="T693" s="274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T693" s="275" t="s">
        <v>243</v>
      </c>
      <c r="AU693" s="275" t="s">
        <v>85</v>
      </c>
      <c r="AV693" s="15" t="s">
        <v>209</v>
      </c>
      <c r="AW693" s="15" t="s">
        <v>32</v>
      </c>
      <c r="AX693" s="15" t="s">
        <v>83</v>
      </c>
      <c r="AY693" s="275" t="s">
        <v>203</v>
      </c>
    </row>
    <row r="694" s="2" customFormat="1" ht="24.15" customHeight="1">
      <c r="A694" s="39"/>
      <c r="B694" s="40"/>
      <c r="C694" s="229" t="s">
        <v>1158</v>
      </c>
      <c r="D694" s="229" t="s">
        <v>205</v>
      </c>
      <c r="E694" s="230" t="s">
        <v>1159</v>
      </c>
      <c r="F694" s="231" t="s">
        <v>1160</v>
      </c>
      <c r="G694" s="232" t="s">
        <v>213</v>
      </c>
      <c r="H694" s="233">
        <v>3704.25</v>
      </c>
      <c r="I694" s="234"/>
      <c r="J694" s="235">
        <f>ROUND(I694*H694,2)</f>
        <v>0</v>
      </c>
      <c r="K694" s="236"/>
      <c r="L694" s="45"/>
      <c r="M694" s="237" t="s">
        <v>1</v>
      </c>
      <c r="N694" s="238" t="s">
        <v>41</v>
      </c>
      <c r="O694" s="92"/>
      <c r="P694" s="239">
        <f>O694*H694</f>
        <v>0</v>
      </c>
      <c r="Q694" s="239">
        <v>0</v>
      </c>
      <c r="R694" s="239">
        <f>Q694*H694</f>
        <v>0</v>
      </c>
      <c r="S694" s="239">
        <v>0</v>
      </c>
      <c r="T694" s="240">
        <f>S694*H694</f>
        <v>0</v>
      </c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R694" s="241" t="s">
        <v>277</v>
      </c>
      <c r="AT694" s="241" t="s">
        <v>205</v>
      </c>
      <c r="AU694" s="241" t="s">
        <v>85</v>
      </c>
      <c r="AY694" s="18" t="s">
        <v>203</v>
      </c>
      <c r="BE694" s="242">
        <f>IF(N694="základní",J694,0)</f>
        <v>0</v>
      </c>
      <c r="BF694" s="242">
        <f>IF(N694="snížená",J694,0)</f>
        <v>0</v>
      </c>
      <c r="BG694" s="242">
        <f>IF(N694="zákl. přenesená",J694,0)</f>
        <v>0</v>
      </c>
      <c r="BH694" s="242">
        <f>IF(N694="sníž. přenesená",J694,0)</f>
        <v>0</v>
      </c>
      <c r="BI694" s="242">
        <f>IF(N694="nulová",J694,0)</f>
        <v>0</v>
      </c>
      <c r="BJ694" s="18" t="s">
        <v>83</v>
      </c>
      <c r="BK694" s="242">
        <f>ROUND(I694*H694,2)</f>
        <v>0</v>
      </c>
      <c r="BL694" s="18" t="s">
        <v>277</v>
      </c>
      <c r="BM694" s="241" t="s">
        <v>1161</v>
      </c>
    </row>
    <row r="695" s="2" customFormat="1" ht="24.15" customHeight="1">
      <c r="A695" s="39"/>
      <c r="B695" s="40"/>
      <c r="C695" s="229" t="s">
        <v>410</v>
      </c>
      <c r="D695" s="229" t="s">
        <v>205</v>
      </c>
      <c r="E695" s="230" t="s">
        <v>1162</v>
      </c>
      <c r="F695" s="231" t="s">
        <v>1163</v>
      </c>
      <c r="G695" s="232" t="s">
        <v>213</v>
      </c>
      <c r="H695" s="233">
        <v>3704.25</v>
      </c>
      <c r="I695" s="234"/>
      <c r="J695" s="235">
        <f>ROUND(I695*H695,2)</f>
        <v>0</v>
      </c>
      <c r="K695" s="236"/>
      <c r="L695" s="45"/>
      <c r="M695" s="237" t="s">
        <v>1</v>
      </c>
      <c r="N695" s="238" t="s">
        <v>41</v>
      </c>
      <c r="O695" s="92"/>
      <c r="P695" s="239">
        <f>O695*H695</f>
        <v>0</v>
      </c>
      <c r="Q695" s="239">
        <v>0.0074999999999999997</v>
      </c>
      <c r="R695" s="239">
        <f>Q695*H695</f>
        <v>27.781874999999999</v>
      </c>
      <c r="S695" s="239">
        <v>0</v>
      </c>
      <c r="T695" s="240">
        <f>S695*H695</f>
        <v>0</v>
      </c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R695" s="241" t="s">
        <v>277</v>
      </c>
      <c r="AT695" s="241" t="s">
        <v>205</v>
      </c>
      <c r="AU695" s="241" t="s">
        <v>85</v>
      </c>
      <c r="AY695" s="18" t="s">
        <v>203</v>
      </c>
      <c r="BE695" s="242">
        <f>IF(N695="základní",J695,0)</f>
        <v>0</v>
      </c>
      <c r="BF695" s="242">
        <f>IF(N695="snížená",J695,0)</f>
        <v>0</v>
      </c>
      <c r="BG695" s="242">
        <f>IF(N695="zákl. přenesená",J695,0)</f>
        <v>0</v>
      </c>
      <c r="BH695" s="242">
        <f>IF(N695="sníž. přenesená",J695,0)</f>
        <v>0</v>
      </c>
      <c r="BI695" s="242">
        <f>IF(N695="nulová",J695,0)</f>
        <v>0</v>
      </c>
      <c r="BJ695" s="18" t="s">
        <v>83</v>
      </c>
      <c r="BK695" s="242">
        <f>ROUND(I695*H695,2)</f>
        <v>0</v>
      </c>
      <c r="BL695" s="18" t="s">
        <v>277</v>
      </c>
      <c r="BM695" s="241" t="s">
        <v>1164</v>
      </c>
    </row>
    <row r="696" s="2" customFormat="1" ht="24.15" customHeight="1">
      <c r="A696" s="39"/>
      <c r="B696" s="40"/>
      <c r="C696" s="229" t="s">
        <v>1165</v>
      </c>
      <c r="D696" s="229" t="s">
        <v>205</v>
      </c>
      <c r="E696" s="230" t="s">
        <v>1166</v>
      </c>
      <c r="F696" s="231" t="s">
        <v>1167</v>
      </c>
      <c r="G696" s="232" t="s">
        <v>213</v>
      </c>
      <c r="H696" s="233">
        <v>4458.1999999999998</v>
      </c>
      <c r="I696" s="234"/>
      <c r="J696" s="235">
        <f>ROUND(I696*H696,2)</f>
        <v>0</v>
      </c>
      <c r="K696" s="236"/>
      <c r="L696" s="45"/>
      <c r="M696" s="237" t="s">
        <v>1</v>
      </c>
      <c r="N696" s="238" t="s">
        <v>41</v>
      </c>
      <c r="O696" s="92"/>
      <c r="P696" s="239">
        <f>O696*H696</f>
        <v>0</v>
      </c>
      <c r="Q696" s="239">
        <v>0</v>
      </c>
      <c r="R696" s="239">
        <f>Q696*H696</f>
        <v>0</v>
      </c>
      <c r="S696" s="239">
        <v>0.0025000000000000001</v>
      </c>
      <c r="T696" s="240">
        <f>S696*H696</f>
        <v>11.1455</v>
      </c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R696" s="241" t="s">
        <v>277</v>
      </c>
      <c r="AT696" s="241" t="s">
        <v>205</v>
      </c>
      <c r="AU696" s="241" t="s">
        <v>85</v>
      </c>
      <c r="AY696" s="18" t="s">
        <v>203</v>
      </c>
      <c r="BE696" s="242">
        <f>IF(N696="základní",J696,0)</f>
        <v>0</v>
      </c>
      <c r="BF696" s="242">
        <f>IF(N696="snížená",J696,0)</f>
        <v>0</v>
      </c>
      <c r="BG696" s="242">
        <f>IF(N696="zákl. přenesená",J696,0)</f>
        <v>0</v>
      </c>
      <c r="BH696" s="242">
        <f>IF(N696="sníž. přenesená",J696,0)</f>
        <v>0</v>
      </c>
      <c r="BI696" s="242">
        <f>IF(N696="nulová",J696,0)</f>
        <v>0</v>
      </c>
      <c r="BJ696" s="18" t="s">
        <v>83</v>
      </c>
      <c r="BK696" s="242">
        <f>ROUND(I696*H696,2)</f>
        <v>0</v>
      </c>
      <c r="BL696" s="18" t="s">
        <v>277</v>
      </c>
      <c r="BM696" s="241" t="s">
        <v>1168</v>
      </c>
    </row>
    <row r="697" s="2" customFormat="1">
      <c r="A697" s="39"/>
      <c r="B697" s="40"/>
      <c r="C697" s="41"/>
      <c r="D697" s="245" t="s">
        <v>474</v>
      </c>
      <c r="E697" s="41"/>
      <c r="F697" s="276" t="s">
        <v>1169</v>
      </c>
      <c r="G697" s="41"/>
      <c r="H697" s="41"/>
      <c r="I697" s="277"/>
      <c r="J697" s="41"/>
      <c r="K697" s="41"/>
      <c r="L697" s="45"/>
      <c r="M697" s="278"/>
      <c r="N697" s="279"/>
      <c r="O697" s="92"/>
      <c r="P697" s="92"/>
      <c r="Q697" s="92"/>
      <c r="R697" s="92"/>
      <c r="S697" s="92"/>
      <c r="T697" s="93"/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T697" s="18" t="s">
        <v>474</v>
      </c>
      <c r="AU697" s="18" t="s">
        <v>85</v>
      </c>
    </row>
    <row r="698" s="13" customFormat="1">
      <c r="A698" s="13"/>
      <c r="B698" s="243"/>
      <c r="C698" s="244"/>
      <c r="D698" s="245" t="s">
        <v>243</v>
      </c>
      <c r="E698" s="246" t="s">
        <v>1</v>
      </c>
      <c r="F698" s="247" t="s">
        <v>1170</v>
      </c>
      <c r="G698" s="244"/>
      <c r="H698" s="246" t="s">
        <v>1</v>
      </c>
      <c r="I698" s="248"/>
      <c r="J698" s="244"/>
      <c r="K698" s="244"/>
      <c r="L698" s="249"/>
      <c r="M698" s="250"/>
      <c r="N698" s="251"/>
      <c r="O698" s="251"/>
      <c r="P698" s="251"/>
      <c r="Q698" s="251"/>
      <c r="R698" s="251"/>
      <c r="S698" s="251"/>
      <c r="T698" s="252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53" t="s">
        <v>243</v>
      </c>
      <c r="AU698" s="253" t="s">
        <v>85</v>
      </c>
      <c r="AV698" s="13" t="s">
        <v>83</v>
      </c>
      <c r="AW698" s="13" t="s">
        <v>32</v>
      </c>
      <c r="AX698" s="13" t="s">
        <v>76</v>
      </c>
      <c r="AY698" s="253" t="s">
        <v>203</v>
      </c>
    </row>
    <row r="699" s="14" customFormat="1">
      <c r="A699" s="14"/>
      <c r="B699" s="254"/>
      <c r="C699" s="255"/>
      <c r="D699" s="245" t="s">
        <v>243</v>
      </c>
      <c r="E699" s="256" t="s">
        <v>1</v>
      </c>
      <c r="F699" s="257" t="s">
        <v>1171</v>
      </c>
      <c r="G699" s="255"/>
      <c r="H699" s="258">
        <v>4458.1999999999998</v>
      </c>
      <c r="I699" s="259"/>
      <c r="J699" s="255"/>
      <c r="K699" s="255"/>
      <c r="L699" s="260"/>
      <c r="M699" s="261"/>
      <c r="N699" s="262"/>
      <c r="O699" s="262"/>
      <c r="P699" s="262"/>
      <c r="Q699" s="262"/>
      <c r="R699" s="262"/>
      <c r="S699" s="262"/>
      <c r="T699" s="263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64" t="s">
        <v>243</v>
      </c>
      <c r="AU699" s="264" t="s">
        <v>85</v>
      </c>
      <c r="AV699" s="14" t="s">
        <v>85</v>
      </c>
      <c r="AW699" s="14" t="s">
        <v>32</v>
      </c>
      <c r="AX699" s="14" t="s">
        <v>76</v>
      </c>
      <c r="AY699" s="264" t="s">
        <v>203</v>
      </c>
    </row>
    <row r="700" s="15" customFormat="1">
      <c r="A700" s="15"/>
      <c r="B700" s="265"/>
      <c r="C700" s="266"/>
      <c r="D700" s="245" t="s">
        <v>243</v>
      </c>
      <c r="E700" s="267" t="s">
        <v>1</v>
      </c>
      <c r="F700" s="268" t="s">
        <v>247</v>
      </c>
      <c r="G700" s="266"/>
      <c r="H700" s="269">
        <v>4458.1999999999998</v>
      </c>
      <c r="I700" s="270"/>
      <c r="J700" s="266"/>
      <c r="K700" s="266"/>
      <c r="L700" s="271"/>
      <c r="M700" s="272"/>
      <c r="N700" s="273"/>
      <c r="O700" s="273"/>
      <c r="P700" s="273"/>
      <c r="Q700" s="273"/>
      <c r="R700" s="273"/>
      <c r="S700" s="273"/>
      <c r="T700" s="274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T700" s="275" t="s">
        <v>243</v>
      </c>
      <c r="AU700" s="275" t="s">
        <v>85</v>
      </c>
      <c r="AV700" s="15" t="s">
        <v>209</v>
      </c>
      <c r="AW700" s="15" t="s">
        <v>32</v>
      </c>
      <c r="AX700" s="15" t="s">
        <v>83</v>
      </c>
      <c r="AY700" s="275" t="s">
        <v>203</v>
      </c>
    </row>
    <row r="701" s="2" customFormat="1" ht="16.5" customHeight="1">
      <c r="A701" s="39"/>
      <c r="B701" s="40"/>
      <c r="C701" s="229" t="s">
        <v>416</v>
      </c>
      <c r="D701" s="229" t="s">
        <v>205</v>
      </c>
      <c r="E701" s="230" t="s">
        <v>1172</v>
      </c>
      <c r="F701" s="231" t="s">
        <v>1173</v>
      </c>
      <c r="G701" s="232" t="s">
        <v>213</v>
      </c>
      <c r="H701" s="233">
        <v>495</v>
      </c>
      <c r="I701" s="234"/>
      <c r="J701" s="235">
        <f>ROUND(I701*H701,2)</f>
        <v>0</v>
      </c>
      <c r="K701" s="236"/>
      <c r="L701" s="45"/>
      <c r="M701" s="237" t="s">
        <v>1</v>
      </c>
      <c r="N701" s="238" t="s">
        <v>41</v>
      </c>
      <c r="O701" s="92"/>
      <c r="P701" s="239">
        <f>O701*H701</f>
        <v>0</v>
      </c>
      <c r="Q701" s="239">
        <v>0.00050000000000000001</v>
      </c>
      <c r="R701" s="239">
        <f>Q701*H701</f>
        <v>0.2475</v>
      </c>
      <c r="S701" s="239">
        <v>0</v>
      </c>
      <c r="T701" s="240">
        <f>S701*H701</f>
        <v>0</v>
      </c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R701" s="241" t="s">
        <v>277</v>
      </c>
      <c r="AT701" s="241" t="s">
        <v>205</v>
      </c>
      <c r="AU701" s="241" t="s">
        <v>85</v>
      </c>
      <c r="AY701" s="18" t="s">
        <v>203</v>
      </c>
      <c r="BE701" s="242">
        <f>IF(N701="základní",J701,0)</f>
        <v>0</v>
      </c>
      <c r="BF701" s="242">
        <f>IF(N701="snížená",J701,0)</f>
        <v>0</v>
      </c>
      <c r="BG701" s="242">
        <f>IF(N701="zákl. přenesená",J701,0)</f>
        <v>0</v>
      </c>
      <c r="BH701" s="242">
        <f>IF(N701="sníž. přenesená",J701,0)</f>
        <v>0</v>
      </c>
      <c r="BI701" s="242">
        <f>IF(N701="nulová",J701,0)</f>
        <v>0</v>
      </c>
      <c r="BJ701" s="18" t="s">
        <v>83</v>
      </c>
      <c r="BK701" s="242">
        <f>ROUND(I701*H701,2)</f>
        <v>0</v>
      </c>
      <c r="BL701" s="18" t="s">
        <v>277</v>
      </c>
      <c r="BM701" s="241" t="s">
        <v>1174</v>
      </c>
    </row>
    <row r="702" s="2" customFormat="1">
      <c r="A702" s="39"/>
      <c r="B702" s="40"/>
      <c r="C702" s="41"/>
      <c r="D702" s="245" t="s">
        <v>474</v>
      </c>
      <c r="E702" s="41"/>
      <c r="F702" s="276" t="s">
        <v>1175</v>
      </c>
      <c r="G702" s="41"/>
      <c r="H702" s="41"/>
      <c r="I702" s="277"/>
      <c r="J702" s="41"/>
      <c r="K702" s="41"/>
      <c r="L702" s="45"/>
      <c r="M702" s="278"/>
      <c r="N702" s="279"/>
      <c r="O702" s="92"/>
      <c r="P702" s="92"/>
      <c r="Q702" s="92"/>
      <c r="R702" s="92"/>
      <c r="S702" s="92"/>
      <c r="T702" s="93"/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T702" s="18" t="s">
        <v>474</v>
      </c>
      <c r="AU702" s="18" t="s">
        <v>85</v>
      </c>
    </row>
    <row r="703" s="14" customFormat="1">
      <c r="A703" s="14"/>
      <c r="B703" s="254"/>
      <c r="C703" s="255"/>
      <c r="D703" s="245" t="s">
        <v>243</v>
      </c>
      <c r="E703" s="256" t="s">
        <v>1</v>
      </c>
      <c r="F703" s="257" t="s">
        <v>1176</v>
      </c>
      <c r="G703" s="255"/>
      <c r="H703" s="258">
        <v>450</v>
      </c>
      <c r="I703" s="259"/>
      <c r="J703" s="255"/>
      <c r="K703" s="255"/>
      <c r="L703" s="260"/>
      <c r="M703" s="261"/>
      <c r="N703" s="262"/>
      <c r="O703" s="262"/>
      <c r="P703" s="262"/>
      <c r="Q703" s="262"/>
      <c r="R703" s="262"/>
      <c r="S703" s="262"/>
      <c r="T703" s="263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64" t="s">
        <v>243</v>
      </c>
      <c r="AU703" s="264" t="s">
        <v>85</v>
      </c>
      <c r="AV703" s="14" t="s">
        <v>85</v>
      </c>
      <c r="AW703" s="14" t="s">
        <v>32</v>
      </c>
      <c r="AX703" s="14" t="s">
        <v>76</v>
      </c>
      <c r="AY703" s="264" t="s">
        <v>203</v>
      </c>
    </row>
    <row r="704" s="16" customFormat="1">
      <c r="A704" s="16"/>
      <c r="B704" s="292"/>
      <c r="C704" s="293"/>
      <c r="D704" s="245" t="s">
        <v>243</v>
      </c>
      <c r="E704" s="294" t="s">
        <v>1</v>
      </c>
      <c r="F704" s="295" t="s">
        <v>669</v>
      </c>
      <c r="G704" s="293"/>
      <c r="H704" s="296">
        <v>450</v>
      </c>
      <c r="I704" s="297"/>
      <c r="J704" s="293"/>
      <c r="K704" s="293"/>
      <c r="L704" s="298"/>
      <c r="M704" s="299"/>
      <c r="N704" s="300"/>
      <c r="O704" s="300"/>
      <c r="P704" s="300"/>
      <c r="Q704" s="300"/>
      <c r="R704" s="300"/>
      <c r="S704" s="300"/>
      <c r="T704" s="301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T704" s="302" t="s">
        <v>243</v>
      </c>
      <c r="AU704" s="302" t="s">
        <v>85</v>
      </c>
      <c r="AV704" s="16" t="s">
        <v>108</v>
      </c>
      <c r="AW704" s="16" t="s">
        <v>32</v>
      </c>
      <c r="AX704" s="16" t="s">
        <v>76</v>
      </c>
      <c r="AY704" s="302" t="s">
        <v>203</v>
      </c>
    </row>
    <row r="705" s="14" customFormat="1">
      <c r="A705" s="14"/>
      <c r="B705" s="254"/>
      <c r="C705" s="255"/>
      <c r="D705" s="245" t="s">
        <v>243</v>
      </c>
      <c r="E705" s="256" t="s">
        <v>1</v>
      </c>
      <c r="F705" s="257" t="s">
        <v>1177</v>
      </c>
      <c r="G705" s="255"/>
      <c r="H705" s="258">
        <v>45</v>
      </c>
      <c r="I705" s="259"/>
      <c r="J705" s="255"/>
      <c r="K705" s="255"/>
      <c r="L705" s="260"/>
      <c r="M705" s="261"/>
      <c r="N705" s="262"/>
      <c r="O705" s="262"/>
      <c r="P705" s="262"/>
      <c r="Q705" s="262"/>
      <c r="R705" s="262"/>
      <c r="S705" s="262"/>
      <c r="T705" s="263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64" t="s">
        <v>243</v>
      </c>
      <c r="AU705" s="264" t="s">
        <v>85</v>
      </c>
      <c r="AV705" s="14" t="s">
        <v>85</v>
      </c>
      <c r="AW705" s="14" t="s">
        <v>32</v>
      </c>
      <c r="AX705" s="14" t="s">
        <v>76</v>
      </c>
      <c r="AY705" s="264" t="s">
        <v>203</v>
      </c>
    </row>
    <row r="706" s="15" customFormat="1">
      <c r="A706" s="15"/>
      <c r="B706" s="265"/>
      <c r="C706" s="266"/>
      <c r="D706" s="245" t="s">
        <v>243</v>
      </c>
      <c r="E706" s="267" t="s">
        <v>1</v>
      </c>
      <c r="F706" s="268" t="s">
        <v>247</v>
      </c>
      <c r="G706" s="266"/>
      <c r="H706" s="269">
        <v>495</v>
      </c>
      <c r="I706" s="270"/>
      <c r="J706" s="266"/>
      <c r="K706" s="266"/>
      <c r="L706" s="271"/>
      <c r="M706" s="272"/>
      <c r="N706" s="273"/>
      <c r="O706" s="273"/>
      <c r="P706" s="273"/>
      <c r="Q706" s="273"/>
      <c r="R706" s="273"/>
      <c r="S706" s="273"/>
      <c r="T706" s="274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T706" s="275" t="s">
        <v>243</v>
      </c>
      <c r="AU706" s="275" t="s">
        <v>85</v>
      </c>
      <c r="AV706" s="15" t="s">
        <v>209</v>
      </c>
      <c r="AW706" s="15" t="s">
        <v>32</v>
      </c>
      <c r="AX706" s="15" t="s">
        <v>83</v>
      </c>
      <c r="AY706" s="275" t="s">
        <v>203</v>
      </c>
    </row>
    <row r="707" s="2" customFormat="1" ht="24.15" customHeight="1">
      <c r="A707" s="39"/>
      <c r="B707" s="40"/>
      <c r="C707" s="281" t="s">
        <v>1178</v>
      </c>
      <c r="D707" s="281" t="s">
        <v>643</v>
      </c>
      <c r="E707" s="282" t="s">
        <v>1179</v>
      </c>
      <c r="F707" s="283" t="s">
        <v>1180</v>
      </c>
      <c r="G707" s="284" t="s">
        <v>213</v>
      </c>
      <c r="H707" s="285">
        <v>569.25</v>
      </c>
      <c r="I707" s="286"/>
      <c r="J707" s="287">
        <f>ROUND(I707*H707,2)</f>
        <v>0</v>
      </c>
      <c r="K707" s="288"/>
      <c r="L707" s="289"/>
      <c r="M707" s="290" t="s">
        <v>1</v>
      </c>
      <c r="N707" s="291" t="s">
        <v>41</v>
      </c>
      <c r="O707" s="92"/>
      <c r="P707" s="239">
        <f>O707*H707</f>
        <v>0</v>
      </c>
      <c r="Q707" s="239">
        <v>0</v>
      </c>
      <c r="R707" s="239">
        <f>Q707*H707</f>
        <v>0</v>
      </c>
      <c r="S707" s="239">
        <v>0</v>
      </c>
      <c r="T707" s="240">
        <f>S707*H707</f>
        <v>0</v>
      </c>
      <c r="U707" s="39"/>
      <c r="V707" s="39"/>
      <c r="W707" s="39"/>
      <c r="X707" s="39"/>
      <c r="Y707" s="39"/>
      <c r="Z707" s="39"/>
      <c r="AA707" s="39"/>
      <c r="AB707" s="39"/>
      <c r="AC707" s="39"/>
      <c r="AD707" s="39"/>
      <c r="AE707" s="39"/>
      <c r="AR707" s="241" t="s">
        <v>214</v>
      </c>
      <c r="AT707" s="241" t="s">
        <v>643</v>
      </c>
      <c r="AU707" s="241" t="s">
        <v>85</v>
      </c>
      <c r="AY707" s="18" t="s">
        <v>203</v>
      </c>
      <c r="BE707" s="242">
        <f>IF(N707="základní",J707,0)</f>
        <v>0</v>
      </c>
      <c r="BF707" s="242">
        <f>IF(N707="snížená",J707,0)</f>
        <v>0</v>
      </c>
      <c r="BG707" s="242">
        <f>IF(N707="zákl. přenesená",J707,0)</f>
        <v>0</v>
      </c>
      <c r="BH707" s="242">
        <f>IF(N707="sníž. přenesená",J707,0)</f>
        <v>0</v>
      </c>
      <c r="BI707" s="242">
        <f>IF(N707="nulová",J707,0)</f>
        <v>0</v>
      </c>
      <c r="BJ707" s="18" t="s">
        <v>83</v>
      </c>
      <c r="BK707" s="242">
        <f>ROUND(I707*H707,2)</f>
        <v>0</v>
      </c>
      <c r="BL707" s="18" t="s">
        <v>277</v>
      </c>
      <c r="BM707" s="241" t="s">
        <v>1181</v>
      </c>
    </row>
    <row r="708" s="2" customFormat="1">
      <c r="A708" s="39"/>
      <c r="B708" s="40"/>
      <c r="C708" s="41"/>
      <c r="D708" s="245" t="s">
        <v>474</v>
      </c>
      <c r="E708" s="41"/>
      <c r="F708" s="276" t="s">
        <v>1182</v>
      </c>
      <c r="G708" s="41"/>
      <c r="H708" s="41"/>
      <c r="I708" s="277"/>
      <c r="J708" s="41"/>
      <c r="K708" s="41"/>
      <c r="L708" s="45"/>
      <c r="M708" s="278"/>
      <c r="N708" s="279"/>
      <c r="O708" s="92"/>
      <c r="P708" s="92"/>
      <c r="Q708" s="92"/>
      <c r="R708" s="92"/>
      <c r="S708" s="92"/>
      <c r="T708" s="93"/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T708" s="18" t="s">
        <v>474</v>
      </c>
      <c r="AU708" s="18" t="s">
        <v>85</v>
      </c>
    </row>
    <row r="709" s="14" customFormat="1">
      <c r="A709" s="14"/>
      <c r="B709" s="254"/>
      <c r="C709" s="255"/>
      <c r="D709" s="245" t="s">
        <v>243</v>
      </c>
      <c r="E709" s="255"/>
      <c r="F709" s="257" t="s">
        <v>1183</v>
      </c>
      <c r="G709" s="255"/>
      <c r="H709" s="258">
        <v>569.25</v>
      </c>
      <c r="I709" s="259"/>
      <c r="J709" s="255"/>
      <c r="K709" s="255"/>
      <c r="L709" s="260"/>
      <c r="M709" s="261"/>
      <c r="N709" s="262"/>
      <c r="O709" s="262"/>
      <c r="P709" s="262"/>
      <c r="Q709" s="262"/>
      <c r="R709" s="262"/>
      <c r="S709" s="262"/>
      <c r="T709" s="263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64" t="s">
        <v>243</v>
      </c>
      <c r="AU709" s="264" t="s">
        <v>85</v>
      </c>
      <c r="AV709" s="14" t="s">
        <v>85</v>
      </c>
      <c r="AW709" s="14" t="s">
        <v>4</v>
      </c>
      <c r="AX709" s="14" t="s">
        <v>83</v>
      </c>
      <c r="AY709" s="264" t="s">
        <v>203</v>
      </c>
    </row>
    <row r="710" s="2" customFormat="1" ht="16.5" customHeight="1">
      <c r="A710" s="39"/>
      <c r="B710" s="40"/>
      <c r="C710" s="229" t="s">
        <v>1184</v>
      </c>
      <c r="D710" s="229" t="s">
        <v>205</v>
      </c>
      <c r="E710" s="230" t="s">
        <v>1185</v>
      </c>
      <c r="F710" s="231" t="s">
        <v>1186</v>
      </c>
      <c r="G710" s="232" t="s">
        <v>213</v>
      </c>
      <c r="H710" s="233">
        <v>141.24000000000001</v>
      </c>
      <c r="I710" s="234"/>
      <c r="J710" s="235">
        <f>ROUND(I710*H710,2)</f>
        <v>0</v>
      </c>
      <c r="K710" s="236"/>
      <c r="L710" s="45"/>
      <c r="M710" s="237" t="s">
        <v>1</v>
      </c>
      <c r="N710" s="238" t="s">
        <v>41</v>
      </c>
      <c r="O710" s="92"/>
      <c r="P710" s="239">
        <f>O710*H710</f>
        <v>0</v>
      </c>
      <c r="Q710" s="239">
        <v>0.00029999999999999997</v>
      </c>
      <c r="R710" s="239">
        <f>Q710*H710</f>
        <v>0.042372</v>
      </c>
      <c r="S710" s="239">
        <v>0</v>
      </c>
      <c r="T710" s="240">
        <f>S710*H710</f>
        <v>0</v>
      </c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R710" s="241" t="s">
        <v>277</v>
      </c>
      <c r="AT710" s="241" t="s">
        <v>205</v>
      </c>
      <c r="AU710" s="241" t="s">
        <v>85</v>
      </c>
      <c r="AY710" s="18" t="s">
        <v>203</v>
      </c>
      <c r="BE710" s="242">
        <f>IF(N710="základní",J710,0)</f>
        <v>0</v>
      </c>
      <c r="BF710" s="242">
        <f>IF(N710="snížená",J710,0)</f>
        <v>0</v>
      </c>
      <c r="BG710" s="242">
        <f>IF(N710="zákl. přenesená",J710,0)</f>
        <v>0</v>
      </c>
      <c r="BH710" s="242">
        <f>IF(N710="sníž. přenesená",J710,0)</f>
        <v>0</v>
      </c>
      <c r="BI710" s="242">
        <f>IF(N710="nulová",J710,0)</f>
        <v>0</v>
      </c>
      <c r="BJ710" s="18" t="s">
        <v>83</v>
      </c>
      <c r="BK710" s="242">
        <f>ROUND(I710*H710,2)</f>
        <v>0</v>
      </c>
      <c r="BL710" s="18" t="s">
        <v>277</v>
      </c>
      <c r="BM710" s="241" t="s">
        <v>1187</v>
      </c>
    </row>
    <row r="711" s="2" customFormat="1">
      <c r="A711" s="39"/>
      <c r="B711" s="40"/>
      <c r="C711" s="41"/>
      <c r="D711" s="245" t="s">
        <v>474</v>
      </c>
      <c r="E711" s="41"/>
      <c r="F711" s="276" t="s">
        <v>1188</v>
      </c>
      <c r="G711" s="41"/>
      <c r="H711" s="41"/>
      <c r="I711" s="277"/>
      <c r="J711" s="41"/>
      <c r="K711" s="41"/>
      <c r="L711" s="45"/>
      <c r="M711" s="278"/>
      <c r="N711" s="279"/>
      <c r="O711" s="92"/>
      <c r="P711" s="92"/>
      <c r="Q711" s="92"/>
      <c r="R711" s="92"/>
      <c r="S711" s="92"/>
      <c r="T711" s="93"/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T711" s="18" t="s">
        <v>474</v>
      </c>
      <c r="AU711" s="18" t="s">
        <v>85</v>
      </c>
    </row>
    <row r="712" s="14" customFormat="1">
      <c r="A712" s="14"/>
      <c r="B712" s="254"/>
      <c r="C712" s="255"/>
      <c r="D712" s="245" t="s">
        <v>243</v>
      </c>
      <c r="E712" s="256" t="s">
        <v>1</v>
      </c>
      <c r="F712" s="257" t="s">
        <v>1189</v>
      </c>
      <c r="G712" s="255"/>
      <c r="H712" s="258">
        <v>128.40000000000001</v>
      </c>
      <c r="I712" s="259"/>
      <c r="J712" s="255"/>
      <c r="K712" s="255"/>
      <c r="L712" s="260"/>
      <c r="M712" s="261"/>
      <c r="N712" s="262"/>
      <c r="O712" s="262"/>
      <c r="P712" s="262"/>
      <c r="Q712" s="262"/>
      <c r="R712" s="262"/>
      <c r="S712" s="262"/>
      <c r="T712" s="263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64" t="s">
        <v>243</v>
      </c>
      <c r="AU712" s="264" t="s">
        <v>85</v>
      </c>
      <c r="AV712" s="14" t="s">
        <v>85</v>
      </c>
      <c r="AW712" s="14" t="s">
        <v>32</v>
      </c>
      <c r="AX712" s="14" t="s">
        <v>76</v>
      </c>
      <c r="AY712" s="264" t="s">
        <v>203</v>
      </c>
    </row>
    <row r="713" s="16" customFormat="1">
      <c r="A713" s="16"/>
      <c r="B713" s="292"/>
      <c r="C713" s="293"/>
      <c r="D713" s="245" t="s">
        <v>243</v>
      </c>
      <c r="E713" s="294" t="s">
        <v>1</v>
      </c>
      <c r="F713" s="295" t="s">
        <v>669</v>
      </c>
      <c r="G713" s="293"/>
      <c r="H713" s="296">
        <v>128.40000000000001</v>
      </c>
      <c r="I713" s="297"/>
      <c r="J713" s="293"/>
      <c r="K713" s="293"/>
      <c r="L713" s="298"/>
      <c r="M713" s="299"/>
      <c r="N713" s="300"/>
      <c r="O713" s="300"/>
      <c r="P713" s="300"/>
      <c r="Q713" s="300"/>
      <c r="R713" s="300"/>
      <c r="S713" s="300"/>
      <c r="T713" s="301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T713" s="302" t="s">
        <v>243</v>
      </c>
      <c r="AU713" s="302" t="s">
        <v>85</v>
      </c>
      <c r="AV713" s="16" t="s">
        <v>108</v>
      </c>
      <c r="AW713" s="16" t="s">
        <v>32</v>
      </c>
      <c r="AX713" s="16" t="s">
        <v>76</v>
      </c>
      <c r="AY713" s="302" t="s">
        <v>203</v>
      </c>
    </row>
    <row r="714" s="14" customFormat="1">
      <c r="A714" s="14"/>
      <c r="B714" s="254"/>
      <c r="C714" s="255"/>
      <c r="D714" s="245" t="s">
        <v>243</v>
      </c>
      <c r="E714" s="256" t="s">
        <v>1</v>
      </c>
      <c r="F714" s="257" t="s">
        <v>1190</v>
      </c>
      <c r="G714" s="255"/>
      <c r="H714" s="258">
        <v>12.84</v>
      </c>
      <c r="I714" s="259"/>
      <c r="J714" s="255"/>
      <c r="K714" s="255"/>
      <c r="L714" s="260"/>
      <c r="M714" s="261"/>
      <c r="N714" s="262"/>
      <c r="O714" s="262"/>
      <c r="P714" s="262"/>
      <c r="Q714" s="262"/>
      <c r="R714" s="262"/>
      <c r="S714" s="262"/>
      <c r="T714" s="263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64" t="s">
        <v>243</v>
      </c>
      <c r="AU714" s="264" t="s">
        <v>85</v>
      </c>
      <c r="AV714" s="14" t="s">
        <v>85</v>
      </c>
      <c r="AW714" s="14" t="s">
        <v>32</v>
      </c>
      <c r="AX714" s="14" t="s">
        <v>76</v>
      </c>
      <c r="AY714" s="264" t="s">
        <v>203</v>
      </c>
    </row>
    <row r="715" s="15" customFormat="1">
      <c r="A715" s="15"/>
      <c r="B715" s="265"/>
      <c r="C715" s="266"/>
      <c r="D715" s="245" t="s">
        <v>243</v>
      </c>
      <c r="E715" s="267" t="s">
        <v>1</v>
      </c>
      <c r="F715" s="268" t="s">
        <v>247</v>
      </c>
      <c r="G715" s="266"/>
      <c r="H715" s="269">
        <v>141.24000000000001</v>
      </c>
      <c r="I715" s="270"/>
      <c r="J715" s="266"/>
      <c r="K715" s="266"/>
      <c r="L715" s="271"/>
      <c r="M715" s="272"/>
      <c r="N715" s="273"/>
      <c r="O715" s="273"/>
      <c r="P715" s="273"/>
      <c r="Q715" s="273"/>
      <c r="R715" s="273"/>
      <c r="S715" s="273"/>
      <c r="T715" s="274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T715" s="275" t="s">
        <v>243</v>
      </c>
      <c r="AU715" s="275" t="s">
        <v>85</v>
      </c>
      <c r="AV715" s="15" t="s">
        <v>209</v>
      </c>
      <c r="AW715" s="15" t="s">
        <v>32</v>
      </c>
      <c r="AX715" s="15" t="s">
        <v>83</v>
      </c>
      <c r="AY715" s="275" t="s">
        <v>203</v>
      </c>
    </row>
    <row r="716" s="2" customFormat="1" ht="24.15" customHeight="1">
      <c r="A716" s="39"/>
      <c r="B716" s="40"/>
      <c r="C716" s="281" t="s">
        <v>1191</v>
      </c>
      <c r="D716" s="281" t="s">
        <v>643</v>
      </c>
      <c r="E716" s="282" t="s">
        <v>1192</v>
      </c>
      <c r="F716" s="283" t="s">
        <v>1193</v>
      </c>
      <c r="G716" s="284" t="s">
        <v>213</v>
      </c>
      <c r="H716" s="285">
        <v>162.42599999999999</v>
      </c>
      <c r="I716" s="286"/>
      <c r="J716" s="287">
        <f>ROUND(I716*H716,2)</f>
        <v>0</v>
      </c>
      <c r="K716" s="288"/>
      <c r="L716" s="289"/>
      <c r="M716" s="290" t="s">
        <v>1</v>
      </c>
      <c r="N716" s="291" t="s">
        <v>41</v>
      </c>
      <c r="O716" s="92"/>
      <c r="P716" s="239">
        <f>O716*H716</f>
        <v>0</v>
      </c>
      <c r="Q716" s="239">
        <v>0</v>
      </c>
      <c r="R716" s="239">
        <f>Q716*H716</f>
        <v>0</v>
      </c>
      <c r="S716" s="239">
        <v>0</v>
      </c>
      <c r="T716" s="240">
        <f>S716*H716</f>
        <v>0</v>
      </c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R716" s="241" t="s">
        <v>214</v>
      </c>
      <c r="AT716" s="241" t="s">
        <v>643</v>
      </c>
      <c r="AU716" s="241" t="s">
        <v>85</v>
      </c>
      <c r="AY716" s="18" t="s">
        <v>203</v>
      </c>
      <c r="BE716" s="242">
        <f>IF(N716="základní",J716,0)</f>
        <v>0</v>
      </c>
      <c r="BF716" s="242">
        <f>IF(N716="snížená",J716,0)</f>
        <v>0</v>
      </c>
      <c r="BG716" s="242">
        <f>IF(N716="zákl. přenesená",J716,0)</f>
        <v>0</v>
      </c>
      <c r="BH716" s="242">
        <f>IF(N716="sníž. přenesená",J716,0)</f>
        <v>0</v>
      </c>
      <c r="BI716" s="242">
        <f>IF(N716="nulová",J716,0)</f>
        <v>0</v>
      </c>
      <c r="BJ716" s="18" t="s">
        <v>83</v>
      </c>
      <c r="BK716" s="242">
        <f>ROUND(I716*H716,2)</f>
        <v>0</v>
      </c>
      <c r="BL716" s="18" t="s">
        <v>277</v>
      </c>
      <c r="BM716" s="241" t="s">
        <v>1194</v>
      </c>
    </row>
    <row r="717" s="2" customFormat="1">
      <c r="A717" s="39"/>
      <c r="B717" s="40"/>
      <c r="C717" s="41"/>
      <c r="D717" s="245" t="s">
        <v>474</v>
      </c>
      <c r="E717" s="41"/>
      <c r="F717" s="276" t="s">
        <v>1182</v>
      </c>
      <c r="G717" s="41"/>
      <c r="H717" s="41"/>
      <c r="I717" s="277"/>
      <c r="J717" s="41"/>
      <c r="K717" s="41"/>
      <c r="L717" s="45"/>
      <c r="M717" s="278"/>
      <c r="N717" s="279"/>
      <c r="O717" s="92"/>
      <c r="P717" s="92"/>
      <c r="Q717" s="92"/>
      <c r="R717" s="92"/>
      <c r="S717" s="92"/>
      <c r="T717" s="93"/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T717" s="18" t="s">
        <v>474</v>
      </c>
      <c r="AU717" s="18" t="s">
        <v>85</v>
      </c>
    </row>
    <row r="718" s="14" customFormat="1">
      <c r="A718" s="14"/>
      <c r="B718" s="254"/>
      <c r="C718" s="255"/>
      <c r="D718" s="245" t="s">
        <v>243</v>
      </c>
      <c r="E718" s="256" t="s">
        <v>1</v>
      </c>
      <c r="F718" s="257" t="s">
        <v>1195</v>
      </c>
      <c r="G718" s="255"/>
      <c r="H718" s="258">
        <v>162.42599999999999</v>
      </c>
      <c r="I718" s="259"/>
      <c r="J718" s="255"/>
      <c r="K718" s="255"/>
      <c r="L718" s="260"/>
      <c r="M718" s="261"/>
      <c r="N718" s="262"/>
      <c r="O718" s="262"/>
      <c r="P718" s="262"/>
      <c r="Q718" s="262"/>
      <c r="R718" s="262"/>
      <c r="S718" s="262"/>
      <c r="T718" s="263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64" t="s">
        <v>243</v>
      </c>
      <c r="AU718" s="264" t="s">
        <v>85</v>
      </c>
      <c r="AV718" s="14" t="s">
        <v>85</v>
      </c>
      <c r="AW718" s="14" t="s">
        <v>32</v>
      </c>
      <c r="AX718" s="14" t="s">
        <v>76</v>
      </c>
      <c r="AY718" s="264" t="s">
        <v>203</v>
      </c>
    </row>
    <row r="719" s="15" customFormat="1">
      <c r="A719" s="15"/>
      <c r="B719" s="265"/>
      <c r="C719" s="266"/>
      <c r="D719" s="245" t="s">
        <v>243</v>
      </c>
      <c r="E719" s="267" t="s">
        <v>1</v>
      </c>
      <c r="F719" s="268" t="s">
        <v>247</v>
      </c>
      <c r="G719" s="266"/>
      <c r="H719" s="269">
        <v>162.42599999999999</v>
      </c>
      <c r="I719" s="270"/>
      <c r="J719" s="266"/>
      <c r="K719" s="266"/>
      <c r="L719" s="271"/>
      <c r="M719" s="272"/>
      <c r="N719" s="273"/>
      <c r="O719" s="273"/>
      <c r="P719" s="273"/>
      <c r="Q719" s="273"/>
      <c r="R719" s="273"/>
      <c r="S719" s="273"/>
      <c r="T719" s="274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T719" s="275" t="s">
        <v>243</v>
      </c>
      <c r="AU719" s="275" t="s">
        <v>85</v>
      </c>
      <c r="AV719" s="15" t="s">
        <v>209</v>
      </c>
      <c r="AW719" s="15" t="s">
        <v>32</v>
      </c>
      <c r="AX719" s="15" t="s">
        <v>83</v>
      </c>
      <c r="AY719" s="275" t="s">
        <v>203</v>
      </c>
    </row>
    <row r="720" s="2" customFormat="1" ht="24.15" customHeight="1">
      <c r="A720" s="39"/>
      <c r="B720" s="40"/>
      <c r="C720" s="229" t="s">
        <v>421</v>
      </c>
      <c r="D720" s="229" t="s">
        <v>205</v>
      </c>
      <c r="E720" s="230" t="s">
        <v>1196</v>
      </c>
      <c r="F720" s="231" t="s">
        <v>1197</v>
      </c>
      <c r="G720" s="232" t="s">
        <v>213</v>
      </c>
      <c r="H720" s="233">
        <v>35.969999999999999</v>
      </c>
      <c r="I720" s="234"/>
      <c r="J720" s="235">
        <f>ROUND(I720*H720,2)</f>
        <v>0</v>
      </c>
      <c r="K720" s="236"/>
      <c r="L720" s="45"/>
      <c r="M720" s="237" t="s">
        <v>1</v>
      </c>
      <c r="N720" s="238" t="s">
        <v>41</v>
      </c>
      <c r="O720" s="92"/>
      <c r="P720" s="239">
        <f>O720*H720</f>
        <v>0</v>
      </c>
      <c r="Q720" s="239">
        <v>0.00040000000000000002</v>
      </c>
      <c r="R720" s="239">
        <f>Q720*H720</f>
        <v>0.014388</v>
      </c>
      <c r="S720" s="239">
        <v>0</v>
      </c>
      <c r="T720" s="240">
        <f>S720*H720</f>
        <v>0</v>
      </c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R720" s="241" t="s">
        <v>277</v>
      </c>
      <c r="AT720" s="241" t="s">
        <v>205</v>
      </c>
      <c r="AU720" s="241" t="s">
        <v>85</v>
      </c>
      <c r="AY720" s="18" t="s">
        <v>203</v>
      </c>
      <c r="BE720" s="242">
        <f>IF(N720="základní",J720,0)</f>
        <v>0</v>
      </c>
      <c r="BF720" s="242">
        <f>IF(N720="snížená",J720,0)</f>
        <v>0</v>
      </c>
      <c r="BG720" s="242">
        <f>IF(N720="zákl. přenesená",J720,0)</f>
        <v>0</v>
      </c>
      <c r="BH720" s="242">
        <f>IF(N720="sníž. přenesená",J720,0)</f>
        <v>0</v>
      </c>
      <c r="BI720" s="242">
        <f>IF(N720="nulová",J720,0)</f>
        <v>0</v>
      </c>
      <c r="BJ720" s="18" t="s">
        <v>83</v>
      </c>
      <c r="BK720" s="242">
        <f>ROUND(I720*H720,2)</f>
        <v>0</v>
      </c>
      <c r="BL720" s="18" t="s">
        <v>277</v>
      </c>
      <c r="BM720" s="241" t="s">
        <v>1198</v>
      </c>
    </row>
    <row r="721" s="2" customFormat="1">
      <c r="A721" s="39"/>
      <c r="B721" s="40"/>
      <c r="C721" s="41"/>
      <c r="D721" s="245" t="s">
        <v>474</v>
      </c>
      <c r="E721" s="41"/>
      <c r="F721" s="276" t="s">
        <v>1199</v>
      </c>
      <c r="G721" s="41"/>
      <c r="H721" s="41"/>
      <c r="I721" s="277"/>
      <c r="J721" s="41"/>
      <c r="K721" s="41"/>
      <c r="L721" s="45"/>
      <c r="M721" s="278"/>
      <c r="N721" s="279"/>
      <c r="O721" s="92"/>
      <c r="P721" s="92"/>
      <c r="Q721" s="92"/>
      <c r="R721" s="92"/>
      <c r="S721" s="92"/>
      <c r="T721" s="93"/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T721" s="18" t="s">
        <v>474</v>
      </c>
      <c r="AU721" s="18" t="s">
        <v>85</v>
      </c>
    </row>
    <row r="722" s="14" customFormat="1">
      <c r="A722" s="14"/>
      <c r="B722" s="254"/>
      <c r="C722" s="255"/>
      <c r="D722" s="245" t="s">
        <v>243</v>
      </c>
      <c r="E722" s="256" t="s">
        <v>1</v>
      </c>
      <c r="F722" s="257" t="s">
        <v>1200</v>
      </c>
      <c r="G722" s="255"/>
      <c r="H722" s="258">
        <v>32.700000000000003</v>
      </c>
      <c r="I722" s="259"/>
      <c r="J722" s="255"/>
      <c r="K722" s="255"/>
      <c r="L722" s="260"/>
      <c r="M722" s="261"/>
      <c r="N722" s="262"/>
      <c r="O722" s="262"/>
      <c r="P722" s="262"/>
      <c r="Q722" s="262"/>
      <c r="R722" s="262"/>
      <c r="S722" s="262"/>
      <c r="T722" s="263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64" t="s">
        <v>243</v>
      </c>
      <c r="AU722" s="264" t="s">
        <v>85</v>
      </c>
      <c r="AV722" s="14" t="s">
        <v>85</v>
      </c>
      <c r="AW722" s="14" t="s">
        <v>32</v>
      </c>
      <c r="AX722" s="14" t="s">
        <v>76</v>
      </c>
      <c r="AY722" s="264" t="s">
        <v>203</v>
      </c>
    </row>
    <row r="723" s="16" customFormat="1">
      <c r="A723" s="16"/>
      <c r="B723" s="292"/>
      <c r="C723" s="293"/>
      <c r="D723" s="245" t="s">
        <v>243</v>
      </c>
      <c r="E723" s="294" t="s">
        <v>1</v>
      </c>
      <c r="F723" s="295" t="s">
        <v>669</v>
      </c>
      <c r="G723" s="293"/>
      <c r="H723" s="296">
        <v>32.700000000000003</v>
      </c>
      <c r="I723" s="297"/>
      <c r="J723" s="293"/>
      <c r="K723" s="293"/>
      <c r="L723" s="298"/>
      <c r="M723" s="299"/>
      <c r="N723" s="300"/>
      <c r="O723" s="300"/>
      <c r="P723" s="300"/>
      <c r="Q723" s="300"/>
      <c r="R723" s="300"/>
      <c r="S723" s="300"/>
      <c r="T723" s="301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T723" s="302" t="s">
        <v>243</v>
      </c>
      <c r="AU723" s="302" t="s">
        <v>85</v>
      </c>
      <c r="AV723" s="16" t="s">
        <v>108</v>
      </c>
      <c r="AW723" s="16" t="s">
        <v>32</v>
      </c>
      <c r="AX723" s="16" t="s">
        <v>76</v>
      </c>
      <c r="AY723" s="302" t="s">
        <v>203</v>
      </c>
    </row>
    <row r="724" s="14" customFormat="1">
      <c r="A724" s="14"/>
      <c r="B724" s="254"/>
      <c r="C724" s="255"/>
      <c r="D724" s="245" t="s">
        <v>243</v>
      </c>
      <c r="E724" s="256" t="s">
        <v>1</v>
      </c>
      <c r="F724" s="257" t="s">
        <v>1201</v>
      </c>
      <c r="G724" s="255"/>
      <c r="H724" s="258">
        <v>3.27</v>
      </c>
      <c r="I724" s="259"/>
      <c r="J724" s="255"/>
      <c r="K724" s="255"/>
      <c r="L724" s="260"/>
      <c r="M724" s="261"/>
      <c r="N724" s="262"/>
      <c r="O724" s="262"/>
      <c r="P724" s="262"/>
      <c r="Q724" s="262"/>
      <c r="R724" s="262"/>
      <c r="S724" s="262"/>
      <c r="T724" s="263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64" t="s">
        <v>243</v>
      </c>
      <c r="AU724" s="264" t="s">
        <v>85</v>
      </c>
      <c r="AV724" s="14" t="s">
        <v>85</v>
      </c>
      <c r="AW724" s="14" t="s">
        <v>32</v>
      </c>
      <c r="AX724" s="14" t="s">
        <v>76</v>
      </c>
      <c r="AY724" s="264" t="s">
        <v>203</v>
      </c>
    </row>
    <row r="725" s="15" customFormat="1">
      <c r="A725" s="15"/>
      <c r="B725" s="265"/>
      <c r="C725" s="266"/>
      <c r="D725" s="245" t="s">
        <v>243</v>
      </c>
      <c r="E725" s="267" t="s">
        <v>1</v>
      </c>
      <c r="F725" s="268" t="s">
        <v>247</v>
      </c>
      <c r="G725" s="266"/>
      <c r="H725" s="269">
        <v>35.969999999999999</v>
      </c>
      <c r="I725" s="270"/>
      <c r="J725" s="266"/>
      <c r="K725" s="266"/>
      <c r="L725" s="271"/>
      <c r="M725" s="272"/>
      <c r="N725" s="273"/>
      <c r="O725" s="273"/>
      <c r="P725" s="273"/>
      <c r="Q725" s="273"/>
      <c r="R725" s="273"/>
      <c r="S725" s="273"/>
      <c r="T725" s="274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T725" s="275" t="s">
        <v>243</v>
      </c>
      <c r="AU725" s="275" t="s">
        <v>85</v>
      </c>
      <c r="AV725" s="15" t="s">
        <v>209</v>
      </c>
      <c r="AW725" s="15" t="s">
        <v>32</v>
      </c>
      <c r="AX725" s="15" t="s">
        <v>83</v>
      </c>
      <c r="AY725" s="275" t="s">
        <v>203</v>
      </c>
    </row>
    <row r="726" s="2" customFormat="1" ht="24.15" customHeight="1">
      <c r="A726" s="39"/>
      <c r="B726" s="40"/>
      <c r="C726" s="281" t="s">
        <v>1202</v>
      </c>
      <c r="D726" s="281" t="s">
        <v>643</v>
      </c>
      <c r="E726" s="282" t="s">
        <v>1203</v>
      </c>
      <c r="F726" s="283" t="s">
        <v>1204</v>
      </c>
      <c r="G726" s="284" t="s">
        <v>213</v>
      </c>
      <c r="H726" s="285">
        <v>41.366</v>
      </c>
      <c r="I726" s="286"/>
      <c r="J726" s="287">
        <f>ROUND(I726*H726,2)</f>
        <v>0</v>
      </c>
      <c r="K726" s="288"/>
      <c r="L726" s="289"/>
      <c r="M726" s="290" t="s">
        <v>1</v>
      </c>
      <c r="N726" s="291" t="s">
        <v>41</v>
      </c>
      <c r="O726" s="92"/>
      <c r="P726" s="239">
        <f>O726*H726</f>
        <v>0</v>
      </c>
      <c r="Q726" s="239">
        <v>0</v>
      </c>
      <c r="R726" s="239">
        <f>Q726*H726</f>
        <v>0</v>
      </c>
      <c r="S726" s="239">
        <v>0</v>
      </c>
      <c r="T726" s="240">
        <f>S726*H726</f>
        <v>0</v>
      </c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R726" s="241" t="s">
        <v>214</v>
      </c>
      <c r="AT726" s="241" t="s">
        <v>643</v>
      </c>
      <c r="AU726" s="241" t="s">
        <v>85</v>
      </c>
      <c r="AY726" s="18" t="s">
        <v>203</v>
      </c>
      <c r="BE726" s="242">
        <f>IF(N726="základní",J726,0)</f>
        <v>0</v>
      </c>
      <c r="BF726" s="242">
        <f>IF(N726="snížená",J726,0)</f>
        <v>0</v>
      </c>
      <c r="BG726" s="242">
        <f>IF(N726="zákl. přenesená",J726,0)</f>
        <v>0</v>
      </c>
      <c r="BH726" s="242">
        <f>IF(N726="sníž. přenesená",J726,0)</f>
        <v>0</v>
      </c>
      <c r="BI726" s="242">
        <f>IF(N726="nulová",J726,0)</f>
        <v>0</v>
      </c>
      <c r="BJ726" s="18" t="s">
        <v>83</v>
      </c>
      <c r="BK726" s="242">
        <f>ROUND(I726*H726,2)</f>
        <v>0</v>
      </c>
      <c r="BL726" s="18" t="s">
        <v>277</v>
      </c>
      <c r="BM726" s="241" t="s">
        <v>1205</v>
      </c>
    </row>
    <row r="727" s="2" customFormat="1">
      <c r="A727" s="39"/>
      <c r="B727" s="40"/>
      <c r="C727" s="41"/>
      <c r="D727" s="245" t="s">
        <v>474</v>
      </c>
      <c r="E727" s="41"/>
      <c r="F727" s="276" t="s">
        <v>1206</v>
      </c>
      <c r="G727" s="41"/>
      <c r="H727" s="41"/>
      <c r="I727" s="277"/>
      <c r="J727" s="41"/>
      <c r="K727" s="41"/>
      <c r="L727" s="45"/>
      <c r="M727" s="278"/>
      <c r="N727" s="279"/>
      <c r="O727" s="92"/>
      <c r="P727" s="92"/>
      <c r="Q727" s="92"/>
      <c r="R727" s="92"/>
      <c r="S727" s="92"/>
      <c r="T727" s="93"/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T727" s="18" t="s">
        <v>474</v>
      </c>
      <c r="AU727" s="18" t="s">
        <v>85</v>
      </c>
    </row>
    <row r="728" s="14" customFormat="1">
      <c r="A728" s="14"/>
      <c r="B728" s="254"/>
      <c r="C728" s="255"/>
      <c r="D728" s="245" t="s">
        <v>243</v>
      </c>
      <c r="E728" s="255"/>
      <c r="F728" s="257" t="s">
        <v>1207</v>
      </c>
      <c r="G728" s="255"/>
      <c r="H728" s="258">
        <v>41.366</v>
      </c>
      <c r="I728" s="259"/>
      <c r="J728" s="255"/>
      <c r="K728" s="255"/>
      <c r="L728" s="260"/>
      <c r="M728" s="261"/>
      <c r="N728" s="262"/>
      <c r="O728" s="262"/>
      <c r="P728" s="262"/>
      <c r="Q728" s="262"/>
      <c r="R728" s="262"/>
      <c r="S728" s="262"/>
      <c r="T728" s="263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64" t="s">
        <v>243</v>
      </c>
      <c r="AU728" s="264" t="s">
        <v>85</v>
      </c>
      <c r="AV728" s="14" t="s">
        <v>85</v>
      </c>
      <c r="AW728" s="14" t="s">
        <v>4</v>
      </c>
      <c r="AX728" s="14" t="s">
        <v>83</v>
      </c>
      <c r="AY728" s="264" t="s">
        <v>203</v>
      </c>
    </row>
    <row r="729" s="2" customFormat="1" ht="16.5" customHeight="1">
      <c r="A729" s="39"/>
      <c r="B729" s="40"/>
      <c r="C729" s="229" t="s">
        <v>1208</v>
      </c>
      <c r="D729" s="229" t="s">
        <v>205</v>
      </c>
      <c r="E729" s="230" t="s">
        <v>1209</v>
      </c>
      <c r="F729" s="231" t="s">
        <v>1210</v>
      </c>
      <c r="G729" s="232" t="s">
        <v>213</v>
      </c>
      <c r="H729" s="233">
        <v>3032.04</v>
      </c>
      <c r="I729" s="234"/>
      <c r="J729" s="235">
        <f>ROUND(I729*H729,2)</f>
        <v>0</v>
      </c>
      <c r="K729" s="236"/>
      <c r="L729" s="45"/>
      <c r="M729" s="237" t="s">
        <v>1</v>
      </c>
      <c r="N729" s="238" t="s">
        <v>41</v>
      </c>
      <c r="O729" s="92"/>
      <c r="P729" s="239">
        <f>O729*H729</f>
        <v>0</v>
      </c>
      <c r="Q729" s="239">
        <v>0.00020000000000000001</v>
      </c>
      <c r="R729" s="239">
        <f>Q729*H729</f>
        <v>0.60640800000000006</v>
      </c>
      <c r="S729" s="239">
        <v>0</v>
      </c>
      <c r="T729" s="240">
        <f>S729*H729</f>
        <v>0</v>
      </c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R729" s="241" t="s">
        <v>277</v>
      </c>
      <c r="AT729" s="241" t="s">
        <v>205</v>
      </c>
      <c r="AU729" s="241" t="s">
        <v>85</v>
      </c>
      <c r="AY729" s="18" t="s">
        <v>203</v>
      </c>
      <c r="BE729" s="242">
        <f>IF(N729="základní",J729,0)</f>
        <v>0</v>
      </c>
      <c r="BF729" s="242">
        <f>IF(N729="snížená",J729,0)</f>
        <v>0</v>
      </c>
      <c r="BG729" s="242">
        <f>IF(N729="zákl. přenesená",J729,0)</f>
        <v>0</v>
      </c>
      <c r="BH729" s="242">
        <f>IF(N729="sníž. přenesená",J729,0)</f>
        <v>0</v>
      </c>
      <c r="BI729" s="242">
        <f>IF(N729="nulová",J729,0)</f>
        <v>0</v>
      </c>
      <c r="BJ729" s="18" t="s">
        <v>83</v>
      </c>
      <c r="BK729" s="242">
        <f>ROUND(I729*H729,2)</f>
        <v>0</v>
      </c>
      <c r="BL729" s="18" t="s">
        <v>277</v>
      </c>
      <c r="BM729" s="241" t="s">
        <v>1211</v>
      </c>
    </row>
    <row r="730" s="2" customFormat="1">
      <c r="A730" s="39"/>
      <c r="B730" s="40"/>
      <c r="C730" s="41"/>
      <c r="D730" s="245" t="s">
        <v>474</v>
      </c>
      <c r="E730" s="41"/>
      <c r="F730" s="276" t="s">
        <v>1188</v>
      </c>
      <c r="G730" s="41"/>
      <c r="H730" s="41"/>
      <c r="I730" s="277"/>
      <c r="J730" s="41"/>
      <c r="K730" s="41"/>
      <c r="L730" s="45"/>
      <c r="M730" s="278"/>
      <c r="N730" s="279"/>
      <c r="O730" s="92"/>
      <c r="P730" s="92"/>
      <c r="Q730" s="92"/>
      <c r="R730" s="92"/>
      <c r="S730" s="92"/>
      <c r="T730" s="93"/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T730" s="18" t="s">
        <v>474</v>
      </c>
      <c r="AU730" s="18" t="s">
        <v>85</v>
      </c>
    </row>
    <row r="731" s="14" customFormat="1">
      <c r="A731" s="14"/>
      <c r="B731" s="254"/>
      <c r="C731" s="255"/>
      <c r="D731" s="245" t="s">
        <v>243</v>
      </c>
      <c r="E731" s="256" t="s">
        <v>1</v>
      </c>
      <c r="F731" s="257" t="s">
        <v>1212</v>
      </c>
      <c r="G731" s="255"/>
      <c r="H731" s="258">
        <v>2756.4000000000001</v>
      </c>
      <c r="I731" s="259"/>
      <c r="J731" s="255"/>
      <c r="K731" s="255"/>
      <c r="L731" s="260"/>
      <c r="M731" s="261"/>
      <c r="N731" s="262"/>
      <c r="O731" s="262"/>
      <c r="P731" s="262"/>
      <c r="Q731" s="262"/>
      <c r="R731" s="262"/>
      <c r="S731" s="262"/>
      <c r="T731" s="263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64" t="s">
        <v>243</v>
      </c>
      <c r="AU731" s="264" t="s">
        <v>85</v>
      </c>
      <c r="AV731" s="14" t="s">
        <v>85</v>
      </c>
      <c r="AW731" s="14" t="s">
        <v>32</v>
      </c>
      <c r="AX731" s="14" t="s">
        <v>76</v>
      </c>
      <c r="AY731" s="264" t="s">
        <v>203</v>
      </c>
    </row>
    <row r="732" s="16" customFormat="1">
      <c r="A732" s="16"/>
      <c r="B732" s="292"/>
      <c r="C732" s="293"/>
      <c r="D732" s="245" t="s">
        <v>243</v>
      </c>
      <c r="E732" s="294" t="s">
        <v>1</v>
      </c>
      <c r="F732" s="295" t="s">
        <v>669</v>
      </c>
      <c r="G732" s="293"/>
      <c r="H732" s="296">
        <v>2756.4000000000001</v>
      </c>
      <c r="I732" s="297"/>
      <c r="J732" s="293"/>
      <c r="K732" s="293"/>
      <c r="L732" s="298"/>
      <c r="M732" s="299"/>
      <c r="N732" s="300"/>
      <c r="O732" s="300"/>
      <c r="P732" s="300"/>
      <c r="Q732" s="300"/>
      <c r="R732" s="300"/>
      <c r="S732" s="300"/>
      <c r="T732" s="301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T732" s="302" t="s">
        <v>243</v>
      </c>
      <c r="AU732" s="302" t="s">
        <v>85</v>
      </c>
      <c r="AV732" s="16" t="s">
        <v>108</v>
      </c>
      <c r="AW732" s="16" t="s">
        <v>32</v>
      </c>
      <c r="AX732" s="16" t="s">
        <v>76</v>
      </c>
      <c r="AY732" s="302" t="s">
        <v>203</v>
      </c>
    </row>
    <row r="733" s="14" customFormat="1">
      <c r="A733" s="14"/>
      <c r="B733" s="254"/>
      <c r="C733" s="255"/>
      <c r="D733" s="245" t="s">
        <v>243</v>
      </c>
      <c r="E733" s="256" t="s">
        <v>1</v>
      </c>
      <c r="F733" s="257" t="s">
        <v>1213</v>
      </c>
      <c r="G733" s="255"/>
      <c r="H733" s="258">
        <v>275.63999999999999</v>
      </c>
      <c r="I733" s="259"/>
      <c r="J733" s="255"/>
      <c r="K733" s="255"/>
      <c r="L733" s="260"/>
      <c r="M733" s="261"/>
      <c r="N733" s="262"/>
      <c r="O733" s="262"/>
      <c r="P733" s="262"/>
      <c r="Q733" s="262"/>
      <c r="R733" s="262"/>
      <c r="S733" s="262"/>
      <c r="T733" s="263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64" t="s">
        <v>243</v>
      </c>
      <c r="AU733" s="264" t="s">
        <v>85</v>
      </c>
      <c r="AV733" s="14" t="s">
        <v>85</v>
      </c>
      <c r="AW733" s="14" t="s">
        <v>32</v>
      </c>
      <c r="AX733" s="14" t="s">
        <v>76</v>
      </c>
      <c r="AY733" s="264" t="s">
        <v>203</v>
      </c>
    </row>
    <row r="734" s="15" customFormat="1">
      <c r="A734" s="15"/>
      <c r="B734" s="265"/>
      <c r="C734" s="266"/>
      <c r="D734" s="245" t="s">
        <v>243</v>
      </c>
      <c r="E734" s="267" t="s">
        <v>1</v>
      </c>
      <c r="F734" s="268" t="s">
        <v>247</v>
      </c>
      <c r="G734" s="266"/>
      <c r="H734" s="269">
        <v>3032.04</v>
      </c>
      <c r="I734" s="270"/>
      <c r="J734" s="266"/>
      <c r="K734" s="266"/>
      <c r="L734" s="271"/>
      <c r="M734" s="272"/>
      <c r="N734" s="273"/>
      <c r="O734" s="273"/>
      <c r="P734" s="273"/>
      <c r="Q734" s="273"/>
      <c r="R734" s="273"/>
      <c r="S734" s="273"/>
      <c r="T734" s="274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T734" s="275" t="s">
        <v>243</v>
      </c>
      <c r="AU734" s="275" t="s">
        <v>85</v>
      </c>
      <c r="AV734" s="15" t="s">
        <v>209</v>
      </c>
      <c r="AW734" s="15" t="s">
        <v>32</v>
      </c>
      <c r="AX734" s="15" t="s">
        <v>83</v>
      </c>
      <c r="AY734" s="275" t="s">
        <v>203</v>
      </c>
    </row>
    <row r="735" s="2" customFormat="1" ht="24.15" customHeight="1">
      <c r="A735" s="39"/>
      <c r="B735" s="40"/>
      <c r="C735" s="281" t="s">
        <v>1214</v>
      </c>
      <c r="D735" s="281" t="s">
        <v>643</v>
      </c>
      <c r="E735" s="282" t="s">
        <v>1215</v>
      </c>
      <c r="F735" s="283" t="s">
        <v>1216</v>
      </c>
      <c r="G735" s="284" t="s">
        <v>213</v>
      </c>
      <c r="H735" s="285">
        <v>3486.846</v>
      </c>
      <c r="I735" s="286"/>
      <c r="J735" s="287">
        <f>ROUND(I735*H735,2)</f>
        <v>0</v>
      </c>
      <c r="K735" s="288"/>
      <c r="L735" s="289"/>
      <c r="M735" s="290" t="s">
        <v>1</v>
      </c>
      <c r="N735" s="291" t="s">
        <v>41</v>
      </c>
      <c r="O735" s="92"/>
      <c r="P735" s="239">
        <f>O735*H735</f>
        <v>0</v>
      </c>
      <c r="Q735" s="239">
        <v>0</v>
      </c>
      <c r="R735" s="239">
        <f>Q735*H735</f>
        <v>0</v>
      </c>
      <c r="S735" s="239">
        <v>0</v>
      </c>
      <c r="T735" s="240">
        <f>S735*H735</f>
        <v>0</v>
      </c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R735" s="241" t="s">
        <v>214</v>
      </c>
      <c r="AT735" s="241" t="s">
        <v>643</v>
      </c>
      <c r="AU735" s="241" t="s">
        <v>85</v>
      </c>
      <c r="AY735" s="18" t="s">
        <v>203</v>
      </c>
      <c r="BE735" s="242">
        <f>IF(N735="základní",J735,0)</f>
        <v>0</v>
      </c>
      <c r="BF735" s="242">
        <f>IF(N735="snížená",J735,0)</f>
        <v>0</v>
      </c>
      <c r="BG735" s="242">
        <f>IF(N735="zákl. přenesená",J735,0)</f>
        <v>0</v>
      </c>
      <c r="BH735" s="242">
        <f>IF(N735="sníž. přenesená",J735,0)</f>
        <v>0</v>
      </c>
      <c r="BI735" s="242">
        <f>IF(N735="nulová",J735,0)</f>
        <v>0</v>
      </c>
      <c r="BJ735" s="18" t="s">
        <v>83</v>
      </c>
      <c r="BK735" s="242">
        <f>ROUND(I735*H735,2)</f>
        <v>0</v>
      </c>
      <c r="BL735" s="18" t="s">
        <v>277</v>
      </c>
      <c r="BM735" s="241" t="s">
        <v>1217</v>
      </c>
    </row>
    <row r="736" s="2" customFormat="1">
      <c r="A736" s="39"/>
      <c r="B736" s="40"/>
      <c r="C736" s="41"/>
      <c r="D736" s="245" t="s">
        <v>474</v>
      </c>
      <c r="E736" s="41"/>
      <c r="F736" s="276" t="s">
        <v>1218</v>
      </c>
      <c r="G736" s="41"/>
      <c r="H736" s="41"/>
      <c r="I736" s="277"/>
      <c r="J736" s="41"/>
      <c r="K736" s="41"/>
      <c r="L736" s="45"/>
      <c r="M736" s="278"/>
      <c r="N736" s="279"/>
      <c r="O736" s="92"/>
      <c r="P736" s="92"/>
      <c r="Q736" s="92"/>
      <c r="R736" s="92"/>
      <c r="S736" s="92"/>
      <c r="T736" s="93"/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T736" s="18" t="s">
        <v>474</v>
      </c>
      <c r="AU736" s="18" t="s">
        <v>85</v>
      </c>
    </row>
    <row r="737" s="14" customFormat="1">
      <c r="A737" s="14"/>
      <c r="B737" s="254"/>
      <c r="C737" s="255"/>
      <c r="D737" s="245" t="s">
        <v>243</v>
      </c>
      <c r="E737" s="256" t="s">
        <v>1</v>
      </c>
      <c r="F737" s="257" t="s">
        <v>1219</v>
      </c>
      <c r="G737" s="255"/>
      <c r="H737" s="258">
        <v>3486.846</v>
      </c>
      <c r="I737" s="259"/>
      <c r="J737" s="255"/>
      <c r="K737" s="255"/>
      <c r="L737" s="260"/>
      <c r="M737" s="261"/>
      <c r="N737" s="262"/>
      <c r="O737" s="262"/>
      <c r="P737" s="262"/>
      <c r="Q737" s="262"/>
      <c r="R737" s="262"/>
      <c r="S737" s="262"/>
      <c r="T737" s="263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64" t="s">
        <v>243</v>
      </c>
      <c r="AU737" s="264" t="s">
        <v>85</v>
      </c>
      <c r="AV737" s="14" t="s">
        <v>85</v>
      </c>
      <c r="AW737" s="14" t="s">
        <v>32</v>
      </c>
      <c r="AX737" s="14" t="s">
        <v>76</v>
      </c>
      <c r="AY737" s="264" t="s">
        <v>203</v>
      </c>
    </row>
    <row r="738" s="15" customFormat="1">
      <c r="A738" s="15"/>
      <c r="B738" s="265"/>
      <c r="C738" s="266"/>
      <c r="D738" s="245" t="s">
        <v>243</v>
      </c>
      <c r="E738" s="267" t="s">
        <v>1</v>
      </c>
      <c r="F738" s="268" t="s">
        <v>247</v>
      </c>
      <c r="G738" s="266"/>
      <c r="H738" s="269">
        <v>3486.846</v>
      </c>
      <c r="I738" s="270"/>
      <c r="J738" s="266"/>
      <c r="K738" s="266"/>
      <c r="L738" s="271"/>
      <c r="M738" s="272"/>
      <c r="N738" s="273"/>
      <c r="O738" s="273"/>
      <c r="P738" s="273"/>
      <c r="Q738" s="273"/>
      <c r="R738" s="273"/>
      <c r="S738" s="273"/>
      <c r="T738" s="274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T738" s="275" t="s">
        <v>243</v>
      </c>
      <c r="AU738" s="275" t="s">
        <v>85</v>
      </c>
      <c r="AV738" s="15" t="s">
        <v>209</v>
      </c>
      <c r="AW738" s="15" t="s">
        <v>32</v>
      </c>
      <c r="AX738" s="15" t="s">
        <v>83</v>
      </c>
      <c r="AY738" s="275" t="s">
        <v>203</v>
      </c>
    </row>
    <row r="739" s="2" customFormat="1" ht="24.15" customHeight="1">
      <c r="A739" s="39"/>
      <c r="B739" s="40"/>
      <c r="C739" s="229" t="s">
        <v>1220</v>
      </c>
      <c r="D739" s="229" t="s">
        <v>205</v>
      </c>
      <c r="E739" s="230" t="s">
        <v>1221</v>
      </c>
      <c r="F739" s="231" t="s">
        <v>1222</v>
      </c>
      <c r="G739" s="232" t="s">
        <v>620</v>
      </c>
      <c r="H739" s="280"/>
      <c r="I739" s="234"/>
      <c r="J739" s="235">
        <f>ROUND(I739*H739,2)</f>
        <v>0</v>
      </c>
      <c r="K739" s="236"/>
      <c r="L739" s="45"/>
      <c r="M739" s="237" t="s">
        <v>1</v>
      </c>
      <c r="N739" s="238" t="s">
        <v>41</v>
      </c>
      <c r="O739" s="92"/>
      <c r="P739" s="239">
        <f>O739*H739</f>
        <v>0</v>
      </c>
      <c r="Q739" s="239">
        <v>0</v>
      </c>
      <c r="R739" s="239">
        <f>Q739*H739</f>
        <v>0</v>
      </c>
      <c r="S739" s="239">
        <v>0</v>
      </c>
      <c r="T739" s="240">
        <f>S739*H739</f>
        <v>0</v>
      </c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R739" s="241" t="s">
        <v>277</v>
      </c>
      <c r="AT739" s="241" t="s">
        <v>205</v>
      </c>
      <c r="AU739" s="241" t="s">
        <v>85</v>
      </c>
      <c r="AY739" s="18" t="s">
        <v>203</v>
      </c>
      <c r="BE739" s="242">
        <f>IF(N739="základní",J739,0)</f>
        <v>0</v>
      </c>
      <c r="BF739" s="242">
        <f>IF(N739="snížená",J739,0)</f>
        <v>0</v>
      </c>
      <c r="BG739" s="242">
        <f>IF(N739="zákl. přenesená",J739,0)</f>
        <v>0</v>
      </c>
      <c r="BH739" s="242">
        <f>IF(N739="sníž. přenesená",J739,0)</f>
        <v>0</v>
      </c>
      <c r="BI739" s="242">
        <f>IF(N739="nulová",J739,0)</f>
        <v>0</v>
      </c>
      <c r="BJ739" s="18" t="s">
        <v>83</v>
      </c>
      <c r="BK739" s="242">
        <f>ROUND(I739*H739,2)</f>
        <v>0</v>
      </c>
      <c r="BL739" s="18" t="s">
        <v>277</v>
      </c>
      <c r="BM739" s="241" t="s">
        <v>1223</v>
      </c>
    </row>
    <row r="740" s="12" customFormat="1" ht="22.8" customHeight="1">
      <c r="A740" s="12"/>
      <c r="B740" s="213"/>
      <c r="C740" s="214"/>
      <c r="D740" s="215" t="s">
        <v>75</v>
      </c>
      <c r="E740" s="227" t="s">
        <v>1224</v>
      </c>
      <c r="F740" s="227" t="s">
        <v>1225</v>
      </c>
      <c r="G740" s="214"/>
      <c r="H740" s="214"/>
      <c r="I740" s="217"/>
      <c r="J740" s="228">
        <f>BK740</f>
        <v>0</v>
      </c>
      <c r="K740" s="214"/>
      <c r="L740" s="219"/>
      <c r="M740" s="220"/>
      <c r="N740" s="221"/>
      <c r="O740" s="221"/>
      <c r="P740" s="222">
        <f>SUM(P741:P752)</f>
        <v>0</v>
      </c>
      <c r="Q740" s="221"/>
      <c r="R740" s="222">
        <f>SUM(R741:R752)</f>
        <v>0</v>
      </c>
      <c r="S740" s="221"/>
      <c r="T740" s="223">
        <f>SUM(T741:T752)</f>
        <v>0</v>
      </c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R740" s="224" t="s">
        <v>85</v>
      </c>
      <c r="AT740" s="225" t="s">
        <v>75</v>
      </c>
      <c r="AU740" s="225" t="s">
        <v>83</v>
      </c>
      <c r="AY740" s="224" t="s">
        <v>203</v>
      </c>
      <c r="BK740" s="226">
        <f>SUM(BK741:BK752)</f>
        <v>0</v>
      </c>
    </row>
    <row r="741" s="2" customFormat="1" ht="33" customHeight="1">
      <c r="A741" s="39"/>
      <c r="B741" s="40"/>
      <c r="C741" s="229" t="s">
        <v>1226</v>
      </c>
      <c r="D741" s="229" t="s">
        <v>205</v>
      </c>
      <c r="E741" s="230" t="s">
        <v>1227</v>
      </c>
      <c r="F741" s="231" t="s">
        <v>1228</v>
      </c>
      <c r="G741" s="232" t="s">
        <v>213</v>
      </c>
      <c r="H741" s="233">
        <v>4.5380000000000003</v>
      </c>
      <c r="I741" s="234"/>
      <c r="J741" s="235">
        <f>ROUND(I741*H741,2)</f>
        <v>0</v>
      </c>
      <c r="K741" s="236"/>
      <c r="L741" s="45"/>
      <c r="M741" s="237" t="s">
        <v>1</v>
      </c>
      <c r="N741" s="238" t="s">
        <v>41</v>
      </c>
      <c r="O741" s="92"/>
      <c r="P741" s="239">
        <f>O741*H741</f>
        <v>0</v>
      </c>
      <c r="Q741" s="239">
        <v>0</v>
      </c>
      <c r="R741" s="239">
        <f>Q741*H741</f>
        <v>0</v>
      </c>
      <c r="S741" s="239">
        <v>0</v>
      </c>
      <c r="T741" s="240">
        <f>S741*H741</f>
        <v>0</v>
      </c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R741" s="241" t="s">
        <v>277</v>
      </c>
      <c r="AT741" s="241" t="s">
        <v>205</v>
      </c>
      <c r="AU741" s="241" t="s">
        <v>85</v>
      </c>
      <c r="AY741" s="18" t="s">
        <v>203</v>
      </c>
      <c r="BE741" s="242">
        <f>IF(N741="základní",J741,0)</f>
        <v>0</v>
      </c>
      <c r="BF741" s="242">
        <f>IF(N741="snížená",J741,0)</f>
        <v>0</v>
      </c>
      <c r="BG741" s="242">
        <f>IF(N741="zákl. přenesená",J741,0)</f>
        <v>0</v>
      </c>
      <c r="BH741" s="242">
        <f>IF(N741="sníž. přenesená",J741,0)</f>
        <v>0</v>
      </c>
      <c r="BI741" s="242">
        <f>IF(N741="nulová",J741,0)</f>
        <v>0</v>
      </c>
      <c r="BJ741" s="18" t="s">
        <v>83</v>
      </c>
      <c r="BK741" s="242">
        <f>ROUND(I741*H741,2)</f>
        <v>0</v>
      </c>
      <c r="BL741" s="18" t="s">
        <v>277</v>
      </c>
      <c r="BM741" s="241" t="s">
        <v>1229</v>
      </c>
    </row>
    <row r="742" s="13" customFormat="1">
      <c r="A742" s="13"/>
      <c r="B742" s="243"/>
      <c r="C742" s="244"/>
      <c r="D742" s="245" t="s">
        <v>243</v>
      </c>
      <c r="E742" s="246" t="s">
        <v>1</v>
      </c>
      <c r="F742" s="247" t="s">
        <v>615</v>
      </c>
      <c r="G742" s="244"/>
      <c r="H742" s="246" t="s">
        <v>1</v>
      </c>
      <c r="I742" s="248"/>
      <c r="J742" s="244"/>
      <c r="K742" s="244"/>
      <c r="L742" s="249"/>
      <c r="M742" s="250"/>
      <c r="N742" s="251"/>
      <c r="O742" s="251"/>
      <c r="P742" s="251"/>
      <c r="Q742" s="251"/>
      <c r="R742" s="251"/>
      <c r="S742" s="251"/>
      <c r="T742" s="252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53" t="s">
        <v>243</v>
      </c>
      <c r="AU742" s="253" t="s">
        <v>85</v>
      </c>
      <c r="AV742" s="13" t="s">
        <v>83</v>
      </c>
      <c r="AW742" s="13" t="s">
        <v>32</v>
      </c>
      <c r="AX742" s="13" t="s">
        <v>76</v>
      </c>
      <c r="AY742" s="253" t="s">
        <v>203</v>
      </c>
    </row>
    <row r="743" s="14" customFormat="1">
      <c r="A743" s="14"/>
      <c r="B743" s="254"/>
      <c r="C743" s="255"/>
      <c r="D743" s="245" t="s">
        <v>243</v>
      </c>
      <c r="E743" s="256" t="s">
        <v>1</v>
      </c>
      <c r="F743" s="257" t="s">
        <v>616</v>
      </c>
      <c r="G743" s="255"/>
      <c r="H743" s="258">
        <v>4.5380000000000003</v>
      </c>
      <c r="I743" s="259"/>
      <c r="J743" s="255"/>
      <c r="K743" s="255"/>
      <c r="L743" s="260"/>
      <c r="M743" s="261"/>
      <c r="N743" s="262"/>
      <c r="O743" s="262"/>
      <c r="P743" s="262"/>
      <c r="Q743" s="262"/>
      <c r="R743" s="262"/>
      <c r="S743" s="262"/>
      <c r="T743" s="263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64" t="s">
        <v>243</v>
      </c>
      <c r="AU743" s="264" t="s">
        <v>85</v>
      </c>
      <c r="AV743" s="14" t="s">
        <v>85</v>
      </c>
      <c r="AW743" s="14" t="s">
        <v>32</v>
      </c>
      <c r="AX743" s="14" t="s">
        <v>76</v>
      </c>
      <c r="AY743" s="264" t="s">
        <v>203</v>
      </c>
    </row>
    <row r="744" s="15" customFormat="1">
      <c r="A744" s="15"/>
      <c r="B744" s="265"/>
      <c r="C744" s="266"/>
      <c r="D744" s="245" t="s">
        <v>243</v>
      </c>
      <c r="E744" s="267" t="s">
        <v>1</v>
      </c>
      <c r="F744" s="268" t="s">
        <v>247</v>
      </c>
      <c r="G744" s="266"/>
      <c r="H744" s="269">
        <v>4.5380000000000003</v>
      </c>
      <c r="I744" s="270"/>
      <c r="J744" s="266"/>
      <c r="K744" s="266"/>
      <c r="L744" s="271"/>
      <c r="M744" s="272"/>
      <c r="N744" s="273"/>
      <c r="O744" s="273"/>
      <c r="P744" s="273"/>
      <c r="Q744" s="273"/>
      <c r="R744" s="273"/>
      <c r="S744" s="273"/>
      <c r="T744" s="274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T744" s="275" t="s">
        <v>243</v>
      </c>
      <c r="AU744" s="275" t="s">
        <v>85</v>
      </c>
      <c r="AV744" s="15" t="s">
        <v>209</v>
      </c>
      <c r="AW744" s="15" t="s">
        <v>32</v>
      </c>
      <c r="AX744" s="15" t="s">
        <v>83</v>
      </c>
      <c r="AY744" s="275" t="s">
        <v>203</v>
      </c>
    </row>
    <row r="745" s="2" customFormat="1" ht="24.15" customHeight="1">
      <c r="A745" s="39"/>
      <c r="B745" s="40"/>
      <c r="C745" s="281" t="s">
        <v>1230</v>
      </c>
      <c r="D745" s="281" t="s">
        <v>643</v>
      </c>
      <c r="E745" s="282" t="s">
        <v>1231</v>
      </c>
      <c r="F745" s="283" t="s">
        <v>1232</v>
      </c>
      <c r="G745" s="284" t="s">
        <v>213</v>
      </c>
      <c r="H745" s="285">
        <v>4.992</v>
      </c>
      <c r="I745" s="286"/>
      <c r="J745" s="287">
        <f>ROUND(I745*H745,2)</f>
        <v>0</v>
      </c>
      <c r="K745" s="288"/>
      <c r="L745" s="289"/>
      <c r="M745" s="290" t="s">
        <v>1</v>
      </c>
      <c r="N745" s="291" t="s">
        <v>41</v>
      </c>
      <c r="O745" s="92"/>
      <c r="P745" s="239">
        <f>O745*H745</f>
        <v>0</v>
      </c>
      <c r="Q745" s="239">
        <v>0</v>
      </c>
      <c r="R745" s="239">
        <f>Q745*H745</f>
        <v>0</v>
      </c>
      <c r="S745" s="239">
        <v>0</v>
      </c>
      <c r="T745" s="240">
        <f>S745*H745</f>
        <v>0</v>
      </c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R745" s="241" t="s">
        <v>214</v>
      </c>
      <c r="AT745" s="241" t="s">
        <v>643</v>
      </c>
      <c r="AU745" s="241" t="s">
        <v>85</v>
      </c>
      <c r="AY745" s="18" t="s">
        <v>203</v>
      </c>
      <c r="BE745" s="242">
        <f>IF(N745="základní",J745,0)</f>
        <v>0</v>
      </c>
      <c r="BF745" s="242">
        <f>IF(N745="snížená",J745,0)</f>
        <v>0</v>
      </c>
      <c r="BG745" s="242">
        <f>IF(N745="zákl. přenesená",J745,0)</f>
        <v>0</v>
      </c>
      <c r="BH745" s="242">
        <f>IF(N745="sníž. přenesená",J745,0)</f>
        <v>0</v>
      </c>
      <c r="BI745" s="242">
        <f>IF(N745="nulová",J745,0)</f>
        <v>0</v>
      </c>
      <c r="BJ745" s="18" t="s">
        <v>83</v>
      </c>
      <c r="BK745" s="242">
        <f>ROUND(I745*H745,2)</f>
        <v>0</v>
      </c>
      <c r="BL745" s="18" t="s">
        <v>277</v>
      </c>
      <c r="BM745" s="241" t="s">
        <v>1233</v>
      </c>
    </row>
    <row r="746" s="2" customFormat="1">
      <c r="A746" s="39"/>
      <c r="B746" s="40"/>
      <c r="C746" s="41"/>
      <c r="D746" s="245" t="s">
        <v>474</v>
      </c>
      <c r="E746" s="41"/>
      <c r="F746" s="276" t="s">
        <v>1234</v>
      </c>
      <c r="G746" s="41"/>
      <c r="H746" s="41"/>
      <c r="I746" s="277"/>
      <c r="J746" s="41"/>
      <c r="K746" s="41"/>
      <c r="L746" s="45"/>
      <c r="M746" s="278"/>
      <c r="N746" s="279"/>
      <c r="O746" s="92"/>
      <c r="P746" s="92"/>
      <c r="Q746" s="92"/>
      <c r="R746" s="92"/>
      <c r="S746" s="92"/>
      <c r="T746" s="93"/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T746" s="18" t="s">
        <v>474</v>
      </c>
      <c r="AU746" s="18" t="s">
        <v>85</v>
      </c>
    </row>
    <row r="747" s="14" customFormat="1">
      <c r="A747" s="14"/>
      <c r="B747" s="254"/>
      <c r="C747" s="255"/>
      <c r="D747" s="245" t="s">
        <v>243</v>
      </c>
      <c r="E747" s="255"/>
      <c r="F747" s="257" t="s">
        <v>1235</v>
      </c>
      <c r="G747" s="255"/>
      <c r="H747" s="258">
        <v>4.992</v>
      </c>
      <c r="I747" s="259"/>
      <c r="J747" s="255"/>
      <c r="K747" s="255"/>
      <c r="L747" s="260"/>
      <c r="M747" s="261"/>
      <c r="N747" s="262"/>
      <c r="O747" s="262"/>
      <c r="P747" s="262"/>
      <c r="Q747" s="262"/>
      <c r="R747" s="262"/>
      <c r="S747" s="262"/>
      <c r="T747" s="263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64" t="s">
        <v>243</v>
      </c>
      <c r="AU747" s="264" t="s">
        <v>85</v>
      </c>
      <c r="AV747" s="14" t="s">
        <v>85</v>
      </c>
      <c r="AW747" s="14" t="s">
        <v>4</v>
      </c>
      <c r="AX747" s="14" t="s">
        <v>83</v>
      </c>
      <c r="AY747" s="264" t="s">
        <v>203</v>
      </c>
    </row>
    <row r="748" s="2" customFormat="1" ht="24.15" customHeight="1">
      <c r="A748" s="39"/>
      <c r="B748" s="40"/>
      <c r="C748" s="229" t="s">
        <v>1236</v>
      </c>
      <c r="D748" s="229" t="s">
        <v>205</v>
      </c>
      <c r="E748" s="230" t="s">
        <v>1237</v>
      </c>
      <c r="F748" s="231" t="s">
        <v>1238</v>
      </c>
      <c r="G748" s="232" t="s">
        <v>213</v>
      </c>
      <c r="H748" s="233">
        <v>4.5380000000000003</v>
      </c>
      <c r="I748" s="234"/>
      <c r="J748" s="235">
        <f>ROUND(I748*H748,2)</f>
        <v>0</v>
      </c>
      <c r="K748" s="236"/>
      <c r="L748" s="45"/>
      <c r="M748" s="237" t="s">
        <v>1</v>
      </c>
      <c r="N748" s="238" t="s">
        <v>41</v>
      </c>
      <c r="O748" s="92"/>
      <c r="P748" s="239">
        <f>O748*H748</f>
        <v>0</v>
      </c>
      <c r="Q748" s="239">
        <v>0</v>
      </c>
      <c r="R748" s="239">
        <f>Q748*H748</f>
        <v>0</v>
      </c>
      <c r="S748" s="239">
        <v>0</v>
      </c>
      <c r="T748" s="240">
        <f>S748*H748</f>
        <v>0</v>
      </c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R748" s="241" t="s">
        <v>277</v>
      </c>
      <c r="AT748" s="241" t="s">
        <v>205</v>
      </c>
      <c r="AU748" s="241" t="s">
        <v>85</v>
      </c>
      <c r="AY748" s="18" t="s">
        <v>203</v>
      </c>
      <c r="BE748" s="242">
        <f>IF(N748="základní",J748,0)</f>
        <v>0</v>
      </c>
      <c r="BF748" s="242">
        <f>IF(N748="snížená",J748,0)</f>
        <v>0</v>
      </c>
      <c r="BG748" s="242">
        <f>IF(N748="zákl. přenesená",J748,0)</f>
        <v>0</v>
      </c>
      <c r="BH748" s="242">
        <f>IF(N748="sníž. přenesená",J748,0)</f>
        <v>0</v>
      </c>
      <c r="BI748" s="242">
        <f>IF(N748="nulová",J748,0)</f>
        <v>0</v>
      </c>
      <c r="BJ748" s="18" t="s">
        <v>83</v>
      </c>
      <c r="BK748" s="242">
        <f>ROUND(I748*H748,2)</f>
        <v>0</v>
      </c>
      <c r="BL748" s="18" t="s">
        <v>277</v>
      </c>
      <c r="BM748" s="241" t="s">
        <v>1239</v>
      </c>
    </row>
    <row r="749" s="2" customFormat="1" ht="21.75" customHeight="1">
      <c r="A749" s="39"/>
      <c r="B749" s="40"/>
      <c r="C749" s="229" t="s">
        <v>1240</v>
      </c>
      <c r="D749" s="229" t="s">
        <v>205</v>
      </c>
      <c r="E749" s="230" t="s">
        <v>1241</v>
      </c>
      <c r="F749" s="231" t="s">
        <v>1242</v>
      </c>
      <c r="G749" s="232" t="s">
        <v>213</v>
      </c>
      <c r="H749" s="233">
        <v>4.5380000000000003</v>
      </c>
      <c r="I749" s="234"/>
      <c r="J749" s="235">
        <f>ROUND(I749*H749,2)</f>
        <v>0</v>
      </c>
      <c r="K749" s="236"/>
      <c r="L749" s="45"/>
      <c r="M749" s="237" t="s">
        <v>1</v>
      </c>
      <c r="N749" s="238" t="s">
        <v>41</v>
      </c>
      <c r="O749" s="92"/>
      <c r="P749" s="239">
        <f>O749*H749</f>
        <v>0</v>
      </c>
      <c r="Q749" s="239">
        <v>0</v>
      </c>
      <c r="R749" s="239">
        <f>Q749*H749</f>
        <v>0</v>
      </c>
      <c r="S749" s="239">
        <v>0</v>
      </c>
      <c r="T749" s="240">
        <f>S749*H749</f>
        <v>0</v>
      </c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R749" s="241" t="s">
        <v>277</v>
      </c>
      <c r="AT749" s="241" t="s">
        <v>205</v>
      </c>
      <c r="AU749" s="241" t="s">
        <v>85</v>
      </c>
      <c r="AY749" s="18" t="s">
        <v>203</v>
      </c>
      <c r="BE749" s="242">
        <f>IF(N749="základní",J749,0)</f>
        <v>0</v>
      </c>
      <c r="BF749" s="242">
        <f>IF(N749="snížená",J749,0)</f>
        <v>0</v>
      </c>
      <c r="BG749" s="242">
        <f>IF(N749="zákl. přenesená",J749,0)</f>
        <v>0</v>
      </c>
      <c r="BH749" s="242">
        <f>IF(N749="sníž. přenesená",J749,0)</f>
        <v>0</v>
      </c>
      <c r="BI749" s="242">
        <f>IF(N749="nulová",J749,0)</f>
        <v>0</v>
      </c>
      <c r="BJ749" s="18" t="s">
        <v>83</v>
      </c>
      <c r="BK749" s="242">
        <f>ROUND(I749*H749,2)</f>
        <v>0</v>
      </c>
      <c r="BL749" s="18" t="s">
        <v>277</v>
      </c>
      <c r="BM749" s="241" t="s">
        <v>1243</v>
      </c>
    </row>
    <row r="750" s="2" customFormat="1" ht="33" customHeight="1">
      <c r="A750" s="39"/>
      <c r="B750" s="40"/>
      <c r="C750" s="229" t="s">
        <v>1244</v>
      </c>
      <c r="D750" s="229" t="s">
        <v>205</v>
      </c>
      <c r="E750" s="230" t="s">
        <v>1245</v>
      </c>
      <c r="F750" s="231" t="s">
        <v>1246</v>
      </c>
      <c r="G750" s="232" t="s">
        <v>213</v>
      </c>
      <c r="H750" s="233">
        <v>4.5380000000000003</v>
      </c>
      <c r="I750" s="234"/>
      <c r="J750" s="235">
        <f>ROUND(I750*H750,2)</f>
        <v>0</v>
      </c>
      <c r="K750" s="236"/>
      <c r="L750" s="45"/>
      <c r="M750" s="237" t="s">
        <v>1</v>
      </c>
      <c r="N750" s="238" t="s">
        <v>41</v>
      </c>
      <c r="O750" s="92"/>
      <c r="P750" s="239">
        <f>O750*H750</f>
        <v>0</v>
      </c>
      <c r="Q750" s="239">
        <v>0</v>
      </c>
      <c r="R750" s="239">
        <f>Q750*H750</f>
        <v>0</v>
      </c>
      <c r="S750" s="239">
        <v>0</v>
      </c>
      <c r="T750" s="240">
        <f>S750*H750</f>
        <v>0</v>
      </c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R750" s="241" t="s">
        <v>277</v>
      </c>
      <c r="AT750" s="241" t="s">
        <v>205</v>
      </c>
      <c r="AU750" s="241" t="s">
        <v>85</v>
      </c>
      <c r="AY750" s="18" t="s">
        <v>203</v>
      </c>
      <c r="BE750" s="242">
        <f>IF(N750="základní",J750,0)</f>
        <v>0</v>
      </c>
      <c r="BF750" s="242">
        <f>IF(N750="snížená",J750,0)</f>
        <v>0</v>
      </c>
      <c r="BG750" s="242">
        <f>IF(N750="zákl. přenesená",J750,0)</f>
        <v>0</v>
      </c>
      <c r="BH750" s="242">
        <f>IF(N750="sníž. přenesená",J750,0)</f>
        <v>0</v>
      </c>
      <c r="BI750" s="242">
        <f>IF(N750="nulová",J750,0)</f>
        <v>0</v>
      </c>
      <c r="BJ750" s="18" t="s">
        <v>83</v>
      </c>
      <c r="BK750" s="242">
        <f>ROUND(I750*H750,2)</f>
        <v>0</v>
      </c>
      <c r="BL750" s="18" t="s">
        <v>277</v>
      </c>
      <c r="BM750" s="241" t="s">
        <v>1247</v>
      </c>
    </row>
    <row r="751" s="2" customFormat="1">
      <c r="A751" s="39"/>
      <c r="B751" s="40"/>
      <c r="C751" s="41"/>
      <c r="D751" s="245" t="s">
        <v>474</v>
      </c>
      <c r="E751" s="41"/>
      <c r="F751" s="276" t="s">
        <v>1109</v>
      </c>
      <c r="G751" s="41"/>
      <c r="H751" s="41"/>
      <c r="I751" s="277"/>
      <c r="J751" s="41"/>
      <c r="K751" s="41"/>
      <c r="L751" s="45"/>
      <c r="M751" s="278"/>
      <c r="N751" s="279"/>
      <c r="O751" s="92"/>
      <c r="P751" s="92"/>
      <c r="Q751" s="92"/>
      <c r="R751" s="92"/>
      <c r="S751" s="92"/>
      <c r="T751" s="93"/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T751" s="18" t="s">
        <v>474</v>
      </c>
      <c r="AU751" s="18" t="s">
        <v>85</v>
      </c>
    </row>
    <row r="752" s="2" customFormat="1" ht="24.15" customHeight="1">
      <c r="A752" s="39"/>
      <c r="B752" s="40"/>
      <c r="C752" s="229" t="s">
        <v>1248</v>
      </c>
      <c r="D752" s="229" t="s">
        <v>205</v>
      </c>
      <c r="E752" s="230" t="s">
        <v>1249</v>
      </c>
      <c r="F752" s="231" t="s">
        <v>1250</v>
      </c>
      <c r="G752" s="232" t="s">
        <v>620</v>
      </c>
      <c r="H752" s="280"/>
      <c r="I752" s="234"/>
      <c r="J752" s="235">
        <f>ROUND(I752*H752,2)</f>
        <v>0</v>
      </c>
      <c r="K752" s="236"/>
      <c r="L752" s="45"/>
      <c r="M752" s="237" t="s">
        <v>1</v>
      </c>
      <c r="N752" s="238" t="s">
        <v>41</v>
      </c>
      <c r="O752" s="92"/>
      <c r="P752" s="239">
        <f>O752*H752</f>
        <v>0</v>
      </c>
      <c r="Q752" s="239">
        <v>0</v>
      </c>
      <c r="R752" s="239">
        <f>Q752*H752</f>
        <v>0</v>
      </c>
      <c r="S752" s="239">
        <v>0</v>
      </c>
      <c r="T752" s="240">
        <f>S752*H752</f>
        <v>0</v>
      </c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R752" s="241" t="s">
        <v>277</v>
      </c>
      <c r="AT752" s="241" t="s">
        <v>205</v>
      </c>
      <c r="AU752" s="241" t="s">
        <v>85</v>
      </c>
      <c r="AY752" s="18" t="s">
        <v>203</v>
      </c>
      <c r="BE752" s="242">
        <f>IF(N752="základní",J752,0)</f>
        <v>0</v>
      </c>
      <c r="BF752" s="242">
        <f>IF(N752="snížená",J752,0)</f>
        <v>0</v>
      </c>
      <c r="BG752" s="242">
        <f>IF(N752="zákl. přenesená",J752,0)</f>
        <v>0</v>
      </c>
      <c r="BH752" s="242">
        <f>IF(N752="sníž. přenesená",J752,0)</f>
        <v>0</v>
      </c>
      <c r="BI752" s="242">
        <f>IF(N752="nulová",J752,0)</f>
        <v>0</v>
      </c>
      <c r="BJ752" s="18" t="s">
        <v>83</v>
      </c>
      <c r="BK752" s="242">
        <f>ROUND(I752*H752,2)</f>
        <v>0</v>
      </c>
      <c r="BL752" s="18" t="s">
        <v>277</v>
      </c>
      <c r="BM752" s="241" t="s">
        <v>1251</v>
      </c>
    </row>
    <row r="753" s="12" customFormat="1" ht="22.8" customHeight="1">
      <c r="A753" s="12"/>
      <c r="B753" s="213"/>
      <c r="C753" s="214"/>
      <c r="D753" s="215" t="s">
        <v>75</v>
      </c>
      <c r="E753" s="227" t="s">
        <v>1252</v>
      </c>
      <c r="F753" s="227" t="s">
        <v>1253</v>
      </c>
      <c r="G753" s="214"/>
      <c r="H753" s="214"/>
      <c r="I753" s="217"/>
      <c r="J753" s="228">
        <f>BK753</f>
        <v>0</v>
      </c>
      <c r="K753" s="214"/>
      <c r="L753" s="219"/>
      <c r="M753" s="220"/>
      <c r="N753" s="221"/>
      <c r="O753" s="221"/>
      <c r="P753" s="222">
        <f>SUM(P754:P802)</f>
        <v>0</v>
      </c>
      <c r="Q753" s="221"/>
      <c r="R753" s="222">
        <f>SUM(R754:R802)</f>
        <v>5.07674453</v>
      </c>
      <c r="S753" s="221"/>
      <c r="T753" s="223">
        <f>SUM(T754:T802)</f>
        <v>0</v>
      </c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R753" s="224" t="s">
        <v>85</v>
      </c>
      <c r="AT753" s="225" t="s">
        <v>75</v>
      </c>
      <c r="AU753" s="225" t="s">
        <v>83</v>
      </c>
      <c r="AY753" s="224" t="s">
        <v>203</v>
      </c>
      <c r="BK753" s="226">
        <f>SUM(BK754:BK802)</f>
        <v>0</v>
      </c>
    </row>
    <row r="754" s="2" customFormat="1" ht="24.15" customHeight="1">
      <c r="A754" s="39"/>
      <c r="B754" s="40"/>
      <c r="C754" s="229" t="s">
        <v>1254</v>
      </c>
      <c r="D754" s="229" t="s">
        <v>205</v>
      </c>
      <c r="E754" s="230" t="s">
        <v>1255</v>
      </c>
      <c r="F754" s="231" t="s">
        <v>1256</v>
      </c>
      <c r="G754" s="232" t="s">
        <v>213</v>
      </c>
      <c r="H754" s="233">
        <v>35.200000000000003</v>
      </c>
      <c r="I754" s="234"/>
      <c r="J754" s="235">
        <f>ROUND(I754*H754,2)</f>
        <v>0</v>
      </c>
      <c r="K754" s="236"/>
      <c r="L754" s="45"/>
      <c r="M754" s="237" t="s">
        <v>1</v>
      </c>
      <c r="N754" s="238" t="s">
        <v>41</v>
      </c>
      <c r="O754" s="92"/>
      <c r="P754" s="239">
        <f>O754*H754</f>
        <v>0</v>
      </c>
      <c r="Q754" s="239">
        <v>6.0000000000000002E-05</v>
      </c>
      <c r="R754" s="239">
        <f>Q754*H754</f>
        <v>0.0021120000000000002</v>
      </c>
      <c r="S754" s="239">
        <v>0</v>
      </c>
      <c r="T754" s="240">
        <f>S754*H754</f>
        <v>0</v>
      </c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R754" s="241" t="s">
        <v>277</v>
      </c>
      <c r="AT754" s="241" t="s">
        <v>205</v>
      </c>
      <c r="AU754" s="241" t="s">
        <v>85</v>
      </c>
      <c r="AY754" s="18" t="s">
        <v>203</v>
      </c>
      <c r="BE754" s="242">
        <f>IF(N754="základní",J754,0)</f>
        <v>0</v>
      </c>
      <c r="BF754" s="242">
        <f>IF(N754="snížená",J754,0)</f>
        <v>0</v>
      </c>
      <c r="BG754" s="242">
        <f>IF(N754="zákl. přenesená",J754,0)</f>
        <v>0</v>
      </c>
      <c r="BH754" s="242">
        <f>IF(N754="sníž. přenesená",J754,0)</f>
        <v>0</v>
      </c>
      <c r="BI754" s="242">
        <f>IF(N754="nulová",J754,0)</f>
        <v>0</v>
      </c>
      <c r="BJ754" s="18" t="s">
        <v>83</v>
      </c>
      <c r="BK754" s="242">
        <f>ROUND(I754*H754,2)</f>
        <v>0</v>
      </c>
      <c r="BL754" s="18" t="s">
        <v>277</v>
      </c>
      <c r="BM754" s="241" t="s">
        <v>1257</v>
      </c>
    </row>
    <row r="755" s="14" customFormat="1">
      <c r="A755" s="14"/>
      <c r="B755" s="254"/>
      <c r="C755" s="255"/>
      <c r="D755" s="245" t="s">
        <v>243</v>
      </c>
      <c r="E755" s="256" t="s">
        <v>1</v>
      </c>
      <c r="F755" s="257" t="s">
        <v>1258</v>
      </c>
      <c r="G755" s="255"/>
      <c r="H755" s="258">
        <v>35.200000000000003</v>
      </c>
      <c r="I755" s="259"/>
      <c r="J755" s="255"/>
      <c r="K755" s="255"/>
      <c r="L755" s="260"/>
      <c r="M755" s="261"/>
      <c r="N755" s="262"/>
      <c r="O755" s="262"/>
      <c r="P755" s="262"/>
      <c r="Q755" s="262"/>
      <c r="R755" s="262"/>
      <c r="S755" s="262"/>
      <c r="T755" s="263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64" t="s">
        <v>243</v>
      </c>
      <c r="AU755" s="264" t="s">
        <v>85</v>
      </c>
      <c r="AV755" s="14" t="s">
        <v>85</v>
      </c>
      <c r="AW755" s="14" t="s">
        <v>32</v>
      </c>
      <c r="AX755" s="14" t="s">
        <v>76</v>
      </c>
      <c r="AY755" s="264" t="s">
        <v>203</v>
      </c>
    </row>
    <row r="756" s="15" customFormat="1">
      <c r="A756" s="15"/>
      <c r="B756" s="265"/>
      <c r="C756" s="266"/>
      <c r="D756" s="245" t="s">
        <v>243</v>
      </c>
      <c r="E756" s="267" t="s">
        <v>1</v>
      </c>
      <c r="F756" s="268" t="s">
        <v>247</v>
      </c>
      <c r="G756" s="266"/>
      <c r="H756" s="269">
        <v>35.200000000000003</v>
      </c>
      <c r="I756" s="270"/>
      <c r="J756" s="266"/>
      <c r="K756" s="266"/>
      <c r="L756" s="271"/>
      <c r="M756" s="272"/>
      <c r="N756" s="273"/>
      <c r="O756" s="273"/>
      <c r="P756" s="273"/>
      <c r="Q756" s="273"/>
      <c r="R756" s="273"/>
      <c r="S756" s="273"/>
      <c r="T756" s="274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T756" s="275" t="s">
        <v>243</v>
      </c>
      <c r="AU756" s="275" t="s">
        <v>85</v>
      </c>
      <c r="AV756" s="15" t="s">
        <v>209</v>
      </c>
      <c r="AW756" s="15" t="s">
        <v>32</v>
      </c>
      <c r="AX756" s="15" t="s">
        <v>83</v>
      </c>
      <c r="AY756" s="275" t="s">
        <v>203</v>
      </c>
    </row>
    <row r="757" s="2" customFormat="1" ht="24.15" customHeight="1">
      <c r="A757" s="39"/>
      <c r="B757" s="40"/>
      <c r="C757" s="229" t="s">
        <v>1259</v>
      </c>
      <c r="D757" s="229" t="s">
        <v>205</v>
      </c>
      <c r="E757" s="230" t="s">
        <v>1260</v>
      </c>
      <c r="F757" s="231" t="s">
        <v>1261</v>
      </c>
      <c r="G757" s="232" t="s">
        <v>213</v>
      </c>
      <c r="H757" s="233">
        <v>35.200000000000003</v>
      </c>
      <c r="I757" s="234"/>
      <c r="J757" s="235">
        <f>ROUND(I757*H757,2)</f>
        <v>0</v>
      </c>
      <c r="K757" s="236"/>
      <c r="L757" s="45"/>
      <c r="M757" s="237" t="s">
        <v>1</v>
      </c>
      <c r="N757" s="238" t="s">
        <v>41</v>
      </c>
      <c r="O757" s="92"/>
      <c r="P757" s="239">
        <f>O757*H757</f>
        <v>0</v>
      </c>
      <c r="Q757" s="239">
        <v>0.00011</v>
      </c>
      <c r="R757" s="239">
        <f>Q757*H757</f>
        <v>0.0038720000000000004</v>
      </c>
      <c r="S757" s="239">
        <v>0</v>
      </c>
      <c r="T757" s="240">
        <f>S757*H757</f>
        <v>0</v>
      </c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R757" s="241" t="s">
        <v>277</v>
      </c>
      <c r="AT757" s="241" t="s">
        <v>205</v>
      </c>
      <c r="AU757" s="241" t="s">
        <v>85</v>
      </c>
      <c r="AY757" s="18" t="s">
        <v>203</v>
      </c>
      <c r="BE757" s="242">
        <f>IF(N757="základní",J757,0)</f>
        <v>0</v>
      </c>
      <c r="BF757" s="242">
        <f>IF(N757="snížená",J757,0)</f>
        <v>0</v>
      </c>
      <c r="BG757" s="242">
        <f>IF(N757="zákl. přenesená",J757,0)</f>
        <v>0</v>
      </c>
      <c r="BH757" s="242">
        <f>IF(N757="sníž. přenesená",J757,0)</f>
        <v>0</v>
      </c>
      <c r="BI757" s="242">
        <f>IF(N757="nulová",J757,0)</f>
        <v>0</v>
      </c>
      <c r="BJ757" s="18" t="s">
        <v>83</v>
      </c>
      <c r="BK757" s="242">
        <f>ROUND(I757*H757,2)</f>
        <v>0</v>
      </c>
      <c r="BL757" s="18" t="s">
        <v>277</v>
      </c>
      <c r="BM757" s="241" t="s">
        <v>1262</v>
      </c>
    </row>
    <row r="758" s="2" customFormat="1" ht="24.15" customHeight="1">
      <c r="A758" s="39"/>
      <c r="B758" s="40"/>
      <c r="C758" s="229" t="s">
        <v>1263</v>
      </c>
      <c r="D758" s="229" t="s">
        <v>205</v>
      </c>
      <c r="E758" s="230" t="s">
        <v>1264</v>
      </c>
      <c r="F758" s="231" t="s">
        <v>1265</v>
      </c>
      <c r="G758" s="232" t="s">
        <v>213</v>
      </c>
      <c r="H758" s="233">
        <v>35.200000000000003</v>
      </c>
      <c r="I758" s="234"/>
      <c r="J758" s="235">
        <f>ROUND(I758*H758,2)</f>
        <v>0</v>
      </c>
      <c r="K758" s="236"/>
      <c r="L758" s="45"/>
      <c r="M758" s="237" t="s">
        <v>1</v>
      </c>
      <c r="N758" s="238" t="s">
        <v>41</v>
      </c>
      <c r="O758" s="92"/>
      <c r="P758" s="239">
        <f>O758*H758</f>
        <v>0</v>
      </c>
      <c r="Q758" s="239">
        <v>0</v>
      </c>
      <c r="R758" s="239">
        <f>Q758*H758</f>
        <v>0</v>
      </c>
      <c r="S758" s="239">
        <v>0</v>
      </c>
      <c r="T758" s="240">
        <f>S758*H758</f>
        <v>0</v>
      </c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R758" s="241" t="s">
        <v>277</v>
      </c>
      <c r="AT758" s="241" t="s">
        <v>205</v>
      </c>
      <c r="AU758" s="241" t="s">
        <v>85</v>
      </c>
      <c r="AY758" s="18" t="s">
        <v>203</v>
      </c>
      <c r="BE758" s="242">
        <f>IF(N758="základní",J758,0)</f>
        <v>0</v>
      </c>
      <c r="BF758" s="242">
        <f>IF(N758="snížená",J758,0)</f>
        <v>0</v>
      </c>
      <c r="BG758" s="242">
        <f>IF(N758="zákl. přenesená",J758,0)</f>
        <v>0</v>
      </c>
      <c r="BH758" s="242">
        <f>IF(N758="sníž. přenesená",J758,0)</f>
        <v>0</v>
      </c>
      <c r="BI758" s="242">
        <f>IF(N758="nulová",J758,0)</f>
        <v>0</v>
      </c>
      <c r="BJ758" s="18" t="s">
        <v>83</v>
      </c>
      <c r="BK758" s="242">
        <f>ROUND(I758*H758,2)</f>
        <v>0</v>
      </c>
      <c r="BL758" s="18" t="s">
        <v>277</v>
      </c>
      <c r="BM758" s="241" t="s">
        <v>1266</v>
      </c>
    </row>
    <row r="759" s="2" customFormat="1" ht="24.15" customHeight="1">
      <c r="A759" s="39"/>
      <c r="B759" s="40"/>
      <c r="C759" s="229" t="s">
        <v>1267</v>
      </c>
      <c r="D759" s="229" t="s">
        <v>205</v>
      </c>
      <c r="E759" s="230" t="s">
        <v>1268</v>
      </c>
      <c r="F759" s="231" t="s">
        <v>1269</v>
      </c>
      <c r="G759" s="232" t="s">
        <v>213</v>
      </c>
      <c r="H759" s="233">
        <v>35.200000000000003</v>
      </c>
      <c r="I759" s="234"/>
      <c r="J759" s="235">
        <f>ROUND(I759*H759,2)</f>
        <v>0</v>
      </c>
      <c r="K759" s="236"/>
      <c r="L759" s="45"/>
      <c r="M759" s="237" t="s">
        <v>1</v>
      </c>
      <c r="N759" s="238" t="s">
        <v>41</v>
      </c>
      <c r="O759" s="92"/>
      <c r="P759" s="239">
        <f>O759*H759</f>
        <v>0</v>
      </c>
      <c r="Q759" s="239">
        <v>0.00013999999999999999</v>
      </c>
      <c r="R759" s="239">
        <f>Q759*H759</f>
        <v>0.0049280000000000001</v>
      </c>
      <c r="S759" s="239">
        <v>0</v>
      </c>
      <c r="T759" s="240">
        <f>S759*H759</f>
        <v>0</v>
      </c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R759" s="241" t="s">
        <v>277</v>
      </c>
      <c r="AT759" s="241" t="s">
        <v>205</v>
      </c>
      <c r="AU759" s="241" t="s">
        <v>85</v>
      </c>
      <c r="AY759" s="18" t="s">
        <v>203</v>
      </c>
      <c r="BE759" s="242">
        <f>IF(N759="základní",J759,0)</f>
        <v>0</v>
      </c>
      <c r="BF759" s="242">
        <f>IF(N759="snížená",J759,0)</f>
        <v>0</v>
      </c>
      <c r="BG759" s="242">
        <f>IF(N759="zákl. přenesená",J759,0)</f>
        <v>0</v>
      </c>
      <c r="BH759" s="242">
        <f>IF(N759="sníž. přenesená",J759,0)</f>
        <v>0</v>
      </c>
      <c r="BI759" s="242">
        <f>IF(N759="nulová",J759,0)</f>
        <v>0</v>
      </c>
      <c r="BJ759" s="18" t="s">
        <v>83</v>
      </c>
      <c r="BK759" s="242">
        <f>ROUND(I759*H759,2)</f>
        <v>0</v>
      </c>
      <c r="BL759" s="18" t="s">
        <v>277</v>
      </c>
      <c r="BM759" s="241" t="s">
        <v>1270</v>
      </c>
    </row>
    <row r="760" s="2" customFormat="1" ht="24.15" customHeight="1">
      <c r="A760" s="39"/>
      <c r="B760" s="40"/>
      <c r="C760" s="229" t="s">
        <v>1271</v>
      </c>
      <c r="D760" s="229" t="s">
        <v>205</v>
      </c>
      <c r="E760" s="230" t="s">
        <v>1272</v>
      </c>
      <c r="F760" s="231" t="s">
        <v>1273</v>
      </c>
      <c r="G760" s="232" t="s">
        <v>213</v>
      </c>
      <c r="H760" s="233">
        <v>70.400000000000006</v>
      </c>
      <c r="I760" s="234"/>
      <c r="J760" s="235">
        <f>ROUND(I760*H760,2)</f>
        <v>0</v>
      </c>
      <c r="K760" s="236"/>
      <c r="L760" s="45"/>
      <c r="M760" s="237" t="s">
        <v>1</v>
      </c>
      <c r="N760" s="238" t="s">
        <v>41</v>
      </c>
      <c r="O760" s="92"/>
      <c r="P760" s="239">
        <f>O760*H760</f>
        <v>0</v>
      </c>
      <c r="Q760" s="239">
        <v>9.0000000000000006E-05</v>
      </c>
      <c r="R760" s="239">
        <f>Q760*H760</f>
        <v>0.0063360000000000005</v>
      </c>
      <c r="S760" s="239">
        <v>0</v>
      </c>
      <c r="T760" s="240">
        <f>S760*H760</f>
        <v>0</v>
      </c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R760" s="241" t="s">
        <v>277</v>
      </c>
      <c r="AT760" s="241" t="s">
        <v>205</v>
      </c>
      <c r="AU760" s="241" t="s">
        <v>85</v>
      </c>
      <c r="AY760" s="18" t="s">
        <v>203</v>
      </c>
      <c r="BE760" s="242">
        <f>IF(N760="základní",J760,0)</f>
        <v>0</v>
      </c>
      <c r="BF760" s="242">
        <f>IF(N760="snížená",J760,0)</f>
        <v>0</v>
      </c>
      <c r="BG760" s="242">
        <f>IF(N760="zákl. přenesená",J760,0)</f>
        <v>0</v>
      </c>
      <c r="BH760" s="242">
        <f>IF(N760="sníž. přenesená",J760,0)</f>
        <v>0</v>
      </c>
      <c r="BI760" s="242">
        <f>IF(N760="nulová",J760,0)</f>
        <v>0</v>
      </c>
      <c r="BJ760" s="18" t="s">
        <v>83</v>
      </c>
      <c r="BK760" s="242">
        <f>ROUND(I760*H760,2)</f>
        <v>0</v>
      </c>
      <c r="BL760" s="18" t="s">
        <v>277</v>
      </c>
      <c r="BM760" s="241" t="s">
        <v>1274</v>
      </c>
    </row>
    <row r="761" s="14" customFormat="1">
      <c r="A761" s="14"/>
      <c r="B761" s="254"/>
      <c r="C761" s="255"/>
      <c r="D761" s="245" t="s">
        <v>243</v>
      </c>
      <c r="E761" s="256" t="s">
        <v>1</v>
      </c>
      <c r="F761" s="257" t="s">
        <v>1275</v>
      </c>
      <c r="G761" s="255"/>
      <c r="H761" s="258">
        <v>70.400000000000006</v>
      </c>
      <c r="I761" s="259"/>
      <c r="J761" s="255"/>
      <c r="K761" s="255"/>
      <c r="L761" s="260"/>
      <c r="M761" s="261"/>
      <c r="N761" s="262"/>
      <c r="O761" s="262"/>
      <c r="P761" s="262"/>
      <c r="Q761" s="262"/>
      <c r="R761" s="262"/>
      <c r="S761" s="262"/>
      <c r="T761" s="263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64" t="s">
        <v>243</v>
      </c>
      <c r="AU761" s="264" t="s">
        <v>85</v>
      </c>
      <c r="AV761" s="14" t="s">
        <v>85</v>
      </c>
      <c r="AW761" s="14" t="s">
        <v>32</v>
      </c>
      <c r="AX761" s="14" t="s">
        <v>76</v>
      </c>
      <c r="AY761" s="264" t="s">
        <v>203</v>
      </c>
    </row>
    <row r="762" s="15" customFormat="1">
      <c r="A762" s="15"/>
      <c r="B762" s="265"/>
      <c r="C762" s="266"/>
      <c r="D762" s="245" t="s">
        <v>243</v>
      </c>
      <c r="E762" s="267" t="s">
        <v>1</v>
      </c>
      <c r="F762" s="268" t="s">
        <v>247</v>
      </c>
      <c r="G762" s="266"/>
      <c r="H762" s="269">
        <v>70.400000000000006</v>
      </c>
      <c r="I762" s="270"/>
      <c r="J762" s="266"/>
      <c r="K762" s="266"/>
      <c r="L762" s="271"/>
      <c r="M762" s="272"/>
      <c r="N762" s="273"/>
      <c r="O762" s="273"/>
      <c r="P762" s="273"/>
      <c r="Q762" s="273"/>
      <c r="R762" s="273"/>
      <c r="S762" s="273"/>
      <c r="T762" s="274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T762" s="275" t="s">
        <v>243</v>
      </c>
      <c r="AU762" s="275" t="s">
        <v>85</v>
      </c>
      <c r="AV762" s="15" t="s">
        <v>209</v>
      </c>
      <c r="AW762" s="15" t="s">
        <v>32</v>
      </c>
      <c r="AX762" s="15" t="s">
        <v>83</v>
      </c>
      <c r="AY762" s="275" t="s">
        <v>203</v>
      </c>
    </row>
    <row r="763" s="2" customFormat="1" ht="24.15" customHeight="1">
      <c r="A763" s="39"/>
      <c r="B763" s="40"/>
      <c r="C763" s="229" t="s">
        <v>1276</v>
      </c>
      <c r="D763" s="229" t="s">
        <v>205</v>
      </c>
      <c r="E763" s="230" t="s">
        <v>1277</v>
      </c>
      <c r="F763" s="231" t="s">
        <v>1278</v>
      </c>
      <c r="G763" s="232" t="s">
        <v>213</v>
      </c>
      <c r="H763" s="233">
        <v>854.74800000000005</v>
      </c>
      <c r="I763" s="234"/>
      <c r="J763" s="235">
        <f>ROUND(I763*H763,2)</f>
        <v>0</v>
      </c>
      <c r="K763" s="236"/>
      <c r="L763" s="45"/>
      <c r="M763" s="237" t="s">
        <v>1</v>
      </c>
      <c r="N763" s="238" t="s">
        <v>41</v>
      </c>
      <c r="O763" s="92"/>
      <c r="P763" s="239">
        <f>O763*H763</f>
        <v>0</v>
      </c>
      <c r="Q763" s="239">
        <v>0.00013999999999999999</v>
      </c>
      <c r="R763" s="239">
        <f>Q763*H763</f>
        <v>0.11966472</v>
      </c>
      <c r="S763" s="239">
        <v>0</v>
      </c>
      <c r="T763" s="240">
        <f>S763*H763</f>
        <v>0</v>
      </c>
      <c r="U763" s="39"/>
      <c r="V763" s="39"/>
      <c r="W763" s="39"/>
      <c r="X763" s="39"/>
      <c r="Y763" s="39"/>
      <c r="Z763" s="39"/>
      <c r="AA763" s="39"/>
      <c r="AB763" s="39"/>
      <c r="AC763" s="39"/>
      <c r="AD763" s="39"/>
      <c r="AE763" s="39"/>
      <c r="AR763" s="241" t="s">
        <v>277</v>
      </c>
      <c r="AT763" s="241" t="s">
        <v>205</v>
      </c>
      <c r="AU763" s="241" t="s">
        <v>85</v>
      </c>
      <c r="AY763" s="18" t="s">
        <v>203</v>
      </c>
      <c r="BE763" s="242">
        <f>IF(N763="základní",J763,0)</f>
        <v>0</v>
      </c>
      <c r="BF763" s="242">
        <f>IF(N763="snížená",J763,0)</f>
        <v>0</v>
      </c>
      <c r="BG763" s="242">
        <f>IF(N763="zákl. přenesená",J763,0)</f>
        <v>0</v>
      </c>
      <c r="BH763" s="242">
        <f>IF(N763="sníž. přenesená",J763,0)</f>
        <v>0</v>
      </c>
      <c r="BI763" s="242">
        <f>IF(N763="nulová",J763,0)</f>
        <v>0</v>
      </c>
      <c r="BJ763" s="18" t="s">
        <v>83</v>
      </c>
      <c r="BK763" s="242">
        <f>ROUND(I763*H763,2)</f>
        <v>0</v>
      </c>
      <c r="BL763" s="18" t="s">
        <v>277</v>
      </c>
      <c r="BM763" s="241" t="s">
        <v>1279</v>
      </c>
    </row>
    <row r="764" s="2" customFormat="1">
      <c r="A764" s="39"/>
      <c r="B764" s="40"/>
      <c r="C764" s="41"/>
      <c r="D764" s="245" t="s">
        <v>474</v>
      </c>
      <c r="E764" s="41"/>
      <c r="F764" s="276" t="s">
        <v>1280</v>
      </c>
      <c r="G764" s="41"/>
      <c r="H764" s="41"/>
      <c r="I764" s="277"/>
      <c r="J764" s="41"/>
      <c r="K764" s="41"/>
      <c r="L764" s="45"/>
      <c r="M764" s="278"/>
      <c r="N764" s="279"/>
      <c r="O764" s="92"/>
      <c r="P764" s="92"/>
      <c r="Q764" s="92"/>
      <c r="R764" s="92"/>
      <c r="S764" s="92"/>
      <c r="T764" s="93"/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T764" s="18" t="s">
        <v>474</v>
      </c>
      <c r="AU764" s="18" t="s">
        <v>85</v>
      </c>
    </row>
    <row r="765" s="14" customFormat="1">
      <c r="A765" s="14"/>
      <c r="B765" s="254"/>
      <c r="C765" s="255"/>
      <c r="D765" s="245" t="s">
        <v>243</v>
      </c>
      <c r="E765" s="256" t="s">
        <v>1</v>
      </c>
      <c r="F765" s="257" t="s">
        <v>1281</v>
      </c>
      <c r="G765" s="255"/>
      <c r="H765" s="258">
        <v>854.74800000000005</v>
      </c>
      <c r="I765" s="259"/>
      <c r="J765" s="255"/>
      <c r="K765" s="255"/>
      <c r="L765" s="260"/>
      <c r="M765" s="261"/>
      <c r="N765" s="262"/>
      <c r="O765" s="262"/>
      <c r="P765" s="262"/>
      <c r="Q765" s="262"/>
      <c r="R765" s="262"/>
      <c r="S765" s="262"/>
      <c r="T765" s="263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64" t="s">
        <v>243</v>
      </c>
      <c r="AU765" s="264" t="s">
        <v>85</v>
      </c>
      <c r="AV765" s="14" t="s">
        <v>85</v>
      </c>
      <c r="AW765" s="14" t="s">
        <v>32</v>
      </c>
      <c r="AX765" s="14" t="s">
        <v>76</v>
      </c>
      <c r="AY765" s="264" t="s">
        <v>203</v>
      </c>
    </row>
    <row r="766" s="15" customFormat="1">
      <c r="A766" s="15"/>
      <c r="B766" s="265"/>
      <c r="C766" s="266"/>
      <c r="D766" s="245" t="s">
        <v>243</v>
      </c>
      <c r="E766" s="267" t="s">
        <v>1</v>
      </c>
      <c r="F766" s="268" t="s">
        <v>247</v>
      </c>
      <c r="G766" s="266"/>
      <c r="H766" s="269">
        <v>854.74800000000005</v>
      </c>
      <c r="I766" s="270"/>
      <c r="J766" s="266"/>
      <c r="K766" s="266"/>
      <c r="L766" s="271"/>
      <c r="M766" s="272"/>
      <c r="N766" s="273"/>
      <c r="O766" s="273"/>
      <c r="P766" s="273"/>
      <c r="Q766" s="273"/>
      <c r="R766" s="273"/>
      <c r="S766" s="273"/>
      <c r="T766" s="274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T766" s="275" t="s">
        <v>243</v>
      </c>
      <c r="AU766" s="275" t="s">
        <v>85</v>
      </c>
      <c r="AV766" s="15" t="s">
        <v>209</v>
      </c>
      <c r="AW766" s="15" t="s">
        <v>32</v>
      </c>
      <c r="AX766" s="15" t="s">
        <v>83</v>
      </c>
      <c r="AY766" s="275" t="s">
        <v>203</v>
      </c>
    </row>
    <row r="767" s="2" customFormat="1" ht="16.5" customHeight="1">
      <c r="A767" s="39"/>
      <c r="B767" s="40"/>
      <c r="C767" s="229" t="s">
        <v>1282</v>
      </c>
      <c r="D767" s="229" t="s">
        <v>205</v>
      </c>
      <c r="E767" s="230" t="s">
        <v>1283</v>
      </c>
      <c r="F767" s="231" t="s">
        <v>1284</v>
      </c>
      <c r="G767" s="232" t="s">
        <v>213</v>
      </c>
      <c r="H767" s="233">
        <v>1025.115</v>
      </c>
      <c r="I767" s="234"/>
      <c r="J767" s="235">
        <f>ROUND(I767*H767,2)</f>
        <v>0</v>
      </c>
      <c r="K767" s="236"/>
      <c r="L767" s="45"/>
      <c r="M767" s="237" t="s">
        <v>1</v>
      </c>
      <c r="N767" s="238" t="s">
        <v>41</v>
      </c>
      <c r="O767" s="92"/>
      <c r="P767" s="239">
        <f>O767*H767</f>
        <v>0</v>
      </c>
      <c r="Q767" s="239">
        <v>0.00018000000000000001</v>
      </c>
      <c r="R767" s="239">
        <f>Q767*H767</f>
        <v>0.18452070000000001</v>
      </c>
      <c r="S767" s="239">
        <v>0</v>
      </c>
      <c r="T767" s="240">
        <f>S767*H767</f>
        <v>0</v>
      </c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R767" s="241" t="s">
        <v>277</v>
      </c>
      <c r="AT767" s="241" t="s">
        <v>205</v>
      </c>
      <c r="AU767" s="241" t="s">
        <v>85</v>
      </c>
      <c r="AY767" s="18" t="s">
        <v>203</v>
      </c>
      <c r="BE767" s="242">
        <f>IF(N767="základní",J767,0)</f>
        <v>0</v>
      </c>
      <c r="BF767" s="242">
        <f>IF(N767="snížená",J767,0)</f>
        <v>0</v>
      </c>
      <c r="BG767" s="242">
        <f>IF(N767="zákl. přenesená",J767,0)</f>
        <v>0</v>
      </c>
      <c r="BH767" s="242">
        <f>IF(N767="sníž. přenesená",J767,0)</f>
        <v>0</v>
      </c>
      <c r="BI767" s="242">
        <f>IF(N767="nulová",J767,0)</f>
        <v>0</v>
      </c>
      <c r="BJ767" s="18" t="s">
        <v>83</v>
      </c>
      <c r="BK767" s="242">
        <f>ROUND(I767*H767,2)</f>
        <v>0</v>
      </c>
      <c r="BL767" s="18" t="s">
        <v>277</v>
      </c>
      <c r="BM767" s="241" t="s">
        <v>1285</v>
      </c>
    </row>
    <row r="768" s="2" customFormat="1">
      <c r="A768" s="39"/>
      <c r="B768" s="40"/>
      <c r="C768" s="41"/>
      <c r="D768" s="245" t="s">
        <v>474</v>
      </c>
      <c r="E768" s="41"/>
      <c r="F768" s="276" t="s">
        <v>1280</v>
      </c>
      <c r="G768" s="41"/>
      <c r="H768" s="41"/>
      <c r="I768" s="277"/>
      <c r="J768" s="41"/>
      <c r="K768" s="41"/>
      <c r="L768" s="45"/>
      <c r="M768" s="278"/>
      <c r="N768" s="279"/>
      <c r="O768" s="92"/>
      <c r="P768" s="92"/>
      <c r="Q768" s="92"/>
      <c r="R768" s="92"/>
      <c r="S768" s="92"/>
      <c r="T768" s="93"/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T768" s="18" t="s">
        <v>474</v>
      </c>
      <c r="AU768" s="18" t="s">
        <v>85</v>
      </c>
    </row>
    <row r="769" s="14" customFormat="1">
      <c r="A769" s="14"/>
      <c r="B769" s="254"/>
      <c r="C769" s="255"/>
      <c r="D769" s="245" t="s">
        <v>243</v>
      </c>
      <c r="E769" s="256" t="s">
        <v>1</v>
      </c>
      <c r="F769" s="257" t="s">
        <v>1286</v>
      </c>
      <c r="G769" s="255"/>
      <c r="H769" s="258">
        <v>1025.115</v>
      </c>
      <c r="I769" s="259"/>
      <c r="J769" s="255"/>
      <c r="K769" s="255"/>
      <c r="L769" s="260"/>
      <c r="M769" s="261"/>
      <c r="N769" s="262"/>
      <c r="O769" s="262"/>
      <c r="P769" s="262"/>
      <c r="Q769" s="262"/>
      <c r="R769" s="262"/>
      <c r="S769" s="262"/>
      <c r="T769" s="263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64" t="s">
        <v>243</v>
      </c>
      <c r="AU769" s="264" t="s">
        <v>85</v>
      </c>
      <c r="AV769" s="14" t="s">
        <v>85</v>
      </c>
      <c r="AW769" s="14" t="s">
        <v>32</v>
      </c>
      <c r="AX769" s="14" t="s">
        <v>76</v>
      </c>
      <c r="AY769" s="264" t="s">
        <v>203</v>
      </c>
    </row>
    <row r="770" s="15" customFormat="1">
      <c r="A770" s="15"/>
      <c r="B770" s="265"/>
      <c r="C770" s="266"/>
      <c r="D770" s="245" t="s">
        <v>243</v>
      </c>
      <c r="E770" s="267" t="s">
        <v>1</v>
      </c>
      <c r="F770" s="268" t="s">
        <v>247</v>
      </c>
      <c r="G770" s="266"/>
      <c r="H770" s="269">
        <v>1025.115</v>
      </c>
      <c r="I770" s="270"/>
      <c r="J770" s="266"/>
      <c r="K770" s="266"/>
      <c r="L770" s="271"/>
      <c r="M770" s="272"/>
      <c r="N770" s="273"/>
      <c r="O770" s="273"/>
      <c r="P770" s="273"/>
      <c r="Q770" s="273"/>
      <c r="R770" s="273"/>
      <c r="S770" s="273"/>
      <c r="T770" s="274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T770" s="275" t="s">
        <v>243</v>
      </c>
      <c r="AU770" s="275" t="s">
        <v>85</v>
      </c>
      <c r="AV770" s="15" t="s">
        <v>209</v>
      </c>
      <c r="AW770" s="15" t="s">
        <v>32</v>
      </c>
      <c r="AX770" s="15" t="s">
        <v>83</v>
      </c>
      <c r="AY770" s="275" t="s">
        <v>203</v>
      </c>
    </row>
    <row r="771" s="2" customFormat="1" ht="24.15" customHeight="1">
      <c r="A771" s="39"/>
      <c r="B771" s="40"/>
      <c r="C771" s="229" t="s">
        <v>1287</v>
      </c>
      <c r="D771" s="229" t="s">
        <v>205</v>
      </c>
      <c r="E771" s="230" t="s">
        <v>1288</v>
      </c>
      <c r="F771" s="231" t="s">
        <v>1289</v>
      </c>
      <c r="G771" s="232" t="s">
        <v>213</v>
      </c>
      <c r="H771" s="233">
        <v>129.17599999999999</v>
      </c>
      <c r="I771" s="234"/>
      <c r="J771" s="235">
        <f>ROUND(I771*H771,2)</f>
        <v>0</v>
      </c>
      <c r="K771" s="236"/>
      <c r="L771" s="45"/>
      <c r="M771" s="237" t="s">
        <v>1</v>
      </c>
      <c r="N771" s="238" t="s">
        <v>41</v>
      </c>
      <c r="O771" s="92"/>
      <c r="P771" s="239">
        <f>O771*H771</f>
        <v>0</v>
      </c>
      <c r="Q771" s="239">
        <v>0.00025000000000000001</v>
      </c>
      <c r="R771" s="239">
        <f>Q771*H771</f>
        <v>0.032293999999999996</v>
      </c>
      <c r="S771" s="239">
        <v>0</v>
      </c>
      <c r="T771" s="240">
        <f>S771*H771</f>
        <v>0</v>
      </c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R771" s="241" t="s">
        <v>277</v>
      </c>
      <c r="AT771" s="241" t="s">
        <v>205</v>
      </c>
      <c r="AU771" s="241" t="s">
        <v>85</v>
      </c>
      <c r="AY771" s="18" t="s">
        <v>203</v>
      </c>
      <c r="BE771" s="242">
        <f>IF(N771="základní",J771,0)</f>
        <v>0</v>
      </c>
      <c r="BF771" s="242">
        <f>IF(N771="snížená",J771,0)</f>
        <v>0</v>
      </c>
      <c r="BG771" s="242">
        <f>IF(N771="zákl. přenesená",J771,0)</f>
        <v>0</v>
      </c>
      <c r="BH771" s="242">
        <f>IF(N771="sníž. přenesená",J771,0)</f>
        <v>0</v>
      </c>
      <c r="BI771" s="242">
        <f>IF(N771="nulová",J771,0)</f>
        <v>0</v>
      </c>
      <c r="BJ771" s="18" t="s">
        <v>83</v>
      </c>
      <c r="BK771" s="242">
        <f>ROUND(I771*H771,2)</f>
        <v>0</v>
      </c>
      <c r="BL771" s="18" t="s">
        <v>277</v>
      </c>
      <c r="BM771" s="241" t="s">
        <v>1290</v>
      </c>
    </row>
    <row r="772" s="14" customFormat="1">
      <c r="A772" s="14"/>
      <c r="B772" s="254"/>
      <c r="C772" s="255"/>
      <c r="D772" s="245" t="s">
        <v>243</v>
      </c>
      <c r="E772" s="256" t="s">
        <v>1</v>
      </c>
      <c r="F772" s="257" t="s">
        <v>1291</v>
      </c>
      <c r="G772" s="255"/>
      <c r="H772" s="258">
        <v>129.17599999999999</v>
      </c>
      <c r="I772" s="259"/>
      <c r="J772" s="255"/>
      <c r="K772" s="255"/>
      <c r="L772" s="260"/>
      <c r="M772" s="261"/>
      <c r="N772" s="262"/>
      <c r="O772" s="262"/>
      <c r="P772" s="262"/>
      <c r="Q772" s="262"/>
      <c r="R772" s="262"/>
      <c r="S772" s="262"/>
      <c r="T772" s="263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64" t="s">
        <v>243</v>
      </c>
      <c r="AU772" s="264" t="s">
        <v>85</v>
      </c>
      <c r="AV772" s="14" t="s">
        <v>85</v>
      </c>
      <c r="AW772" s="14" t="s">
        <v>32</v>
      </c>
      <c r="AX772" s="14" t="s">
        <v>76</v>
      </c>
      <c r="AY772" s="264" t="s">
        <v>203</v>
      </c>
    </row>
    <row r="773" s="15" customFormat="1">
      <c r="A773" s="15"/>
      <c r="B773" s="265"/>
      <c r="C773" s="266"/>
      <c r="D773" s="245" t="s">
        <v>243</v>
      </c>
      <c r="E773" s="267" t="s">
        <v>1</v>
      </c>
      <c r="F773" s="268" t="s">
        <v>247</v>
      </c>
      <c r="G773" s="266"/>
      <c r="H773" s="269">
        <v>129.17599999999999</v>
      </c>
      <c r="I773" s="270"/>
      <c r="J773" s="266"/>
      <c r="K773" s="266"/>
      <c r="L773" s="271"/>
      <c r="M773" s="272"/>
      <c r="N773" s="273"/>
      <c r="O773" s="273"/>
      <c r="P773" s="273"/>
      <c r="Q773" s="273"/>
      <c r="R773" s="273"/>
      <c r="S773" s="273"/>
      <c r="T773" s="274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T773" s="275" t="s">
        <v>243</v>
      </c>
      <c r="AU773" s="275" t="s">
        <v>85</v>
      </c>
      <c r="AV773" s="15" t="s">
        <v>209</v>
      </c>
      <c r="AW773" s="15" t="s">
        <v>32</v>
      </c>
      <c r="AX773" s="15" t="s">
        <v>83</v>
      </c>
      <c r="AY773" s="275" t="s">
        <v>203</v>
      </c>
    </row>
    <row r="774" s="2" customFormat="1" ht="21.75" customHeight="1">
      <c r="A774" s="39"/>
      <c r="B774" s="40"/>
      <c r="C774" s="229" t="s">
        <v>1292</v>
      </c>
      <c r="D774" s="229" t="s">
        <v>205</v>
      </c>
      <c r="E774" s="230" t="s">
        <v>1293</v>
      </c>
      <c r="F774" s="231" t="s">
        <v>1294</v>
      </c>
      <c r="G774" s="232" t="s">
        <v>213</v>
      </c>
      <c r="H774" s="233">
        <v>854.74800000000005</v>
      </c>
      <c r="I774" s="234"/>
      <c r="J774" s="235">
        <f>ROUND(I774*H774,2)</f>
        <v>0</v>
      </c>
      <c r="K774" s="236"/>
      <c r="L774" s="45"/>
      <c r="M774" s="237" t="s">
        <v>1</v>
      </c>
      <c r="N774" s="238" t="s">
        <v>41</v>
      </c>
      <c r="O774" s="92"/>
      <c r="P774" s="239">
        <f>O774*H774</f>
        <v>0</v>
      </c>
      <c r="Q774" s="239">
        <v>0.00072000000000000005</v>
      </c>
      <c r="R774" s="239">
        <f>Q774*H774</f>
        <v>0.61541856000000006</v>
      </c>
      <c r="S774" s="239">
        <v>0</v>
      </c>
      <c r="T774" s="240">
        <f>S774*H774</f>
        <v>0</v>
      </c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R774" s="241" t="s">
        <v>277</v>
      </c>
      <c r="AT774" s="241" t="s">
        <v>205</v>
      </c>
      <c r="AU774" s="241" t="s">
        <v>85</v>
      </c>
      <c r="AY774" s="18" t="s">
        <v>203</v>
      </c>
      <c r="BE774" s="242">
        <f>IF(N774="základní",J774,0)</f>
        <v>0</v>
      </c>
      <c r="BF774" s="242">
        <f>IF(N774="snížená",J774,0)</f>
        <v>0</v>
      </c>
      <c r="BG774" s="242">
        <f>IF(N774="zákl. přenesená",J774,0)</f>
        <v>0</v>
      </c>
      <c r="BH774" s="242">
        <f>IF(N774="sníž. přenesená",J774,0)</f>
        <v>0</v>
      </c>
      <c r="BI774" s="242">
        <f>IF(N774="nulová",J774,0)</f>
        <v>0</v>
      </c>
      <c r="BJ774" s="18" t="s">
        <v>83</v>
      </c>
      <c r="BK774" s="242">
        <f>ROUND(I774*H774,2)</f>
        <v>0</v>
      </c>
      <c r="BL774" s="18" t="s">
        <v>277</v>
      </c>
      <c r="BM774" s="241" t="s">
        <v>1295</v>
      </c>
    </row>
    <row r="775" s="2" customFormat="1">
      <c r="A775" s="39"/>
      <c r="B775" s="40"/>
      <c r="C775" s="41"/>
      <c r="D775" s="245" t="s">
        <v>474</v>
      </c>
      <c r="E775" s="41"/>
      <c r="F775" s="276" t="s">
        <v>1280</v>
      </c>
      <c r="G775" s="41"/>
      <c r="H775" s="41"/>
      <c r="I775" s="277"/>
      <c r="J775" s="41"/>
      <c r="K775" s="41"/>
      <c r="L775" s="45"/>
      <c r="M775" s="278"/>
      <c r="N775" s="279"/>
      <c r="O775" s="92"/>
      <c r="P775" s="92"/>
      <c r="Q775" s="92"/>
      <c r="R775" s="92"/>
      <c r="S775" s="92"/>
      <c r="T775" s="93"/>
      <c r="U775" s="39"/>
      <c r="V775" s="39"/>
      <c r="W775" s="39"/>
      <c r="X775" s="39"/>
      <c r="Y775" s="39"/>
      <c r="Z775" s="39"/>
      <c r="AA775" s="39"/>
      <c r="AB775" s="39"/>
      <c r="AC775" s="39"/>
      <c r="AD775" s="39"/>
      <c r="AE775" s="39"/>
      <c r="AT775" s="18" t="s">
        <v>474</v>
      </c>
      <c r="AU775" s="18" t="s">
        <v>85</v>
      </c>
    </row>
    <row r="776" s="2" customFormat="1" ht="21.75" customHeight="1">
      <c r="A776" s="39"/>
      <c r="B776" s="40"/>
      <c r="C776" s="229" t="s">
        <v>1296</v>
      </c>
      <c r="D776" s="229" t="s">
        <v>205</v>
      </c>
      <c r="E776" s="230" t="s">
        <v>1297</v>
      </c>
      <c r="F776" s="231" t="s">
        <v>1298</v>
      </c>
      <c r="G776" s="232" t="s">
        <v>213</v>
      </c>
      <c r="H776" s="233">
        <v>1025.115</v>
      </c>
      <c r="I776" s="234"/>
      <c r="J776" s="235">
        <f>ROUND(I776*H776,2)</f>
        <v>0</v>
      </c>
      <c r="K776" s="236"/>
      <c r="L776" s="45"/>
      <c r="M776" s="237" t="s">
        <v>1</v>
      </c>
      <c r="N776" s="238" t="s">
        <v>41</v>
      </c>
      <c r="O776" s="92"/>
      <c r="P776" s="239">
        <f>O776*H776</f>
        <v>0</v>
      </c>
      <c r="Q776" s="239">
        <v>0.00092000000000000003</v>
      </c>
      <c r="R776" s="239">
        <f>Q776*H776</f>
        <v>0.94310579999999999</v>
      </c>
      <c r="S776" s="239">
        <v>0</v>
      </c>
      <c r="T776" s="240">
        <f>S776*H776</f>
        <v>0</v>
      </c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R776" s="241" t="s">
        <v>277</v>
      </c>
      <c r="AT776" s="241" t="s">
        <v>205</v>
      </c>
      <c r="AU776" s="241" t="s">
        <v>85</v>
      </c>
      <c r="AY776" s="18" t="s">
        <v>203</v>
      </c>
      <c r="BE776" s="242">
        <f>IF(N776="základní",J776,0)</f>
        <v>0</v>
      </c>
      <c r="BF776" s="242">
        <f>IF(N776="snížená",J776,0)</f>
        <v>0</v>
      </c>
      <c r="BG776" s="242">
        <f>IF(N776="zákl. přenesená",J776,0)</f>
        <v>0</v>
      </c>
      <c r="BH776" s="242">
        <f>IF(N776="sníž. přenesená",J776,0)</f>
        <v>0</v>
      </c>
      <c r="BI776" s="242">
        <f>IF(N776="nulová",J776,0)</f>
        <v>0</v>
      </c>
      <c r="BJ776" s="18" t="s">
        <v>83</v>
      </c>
      <c r="BK776" s="242">
        <f>ROUND(I776*H776,2)</f>
        <v>0</v>
      </c>
      <c r="BL776" s="18" t="s">
        <v>277</v>
      </c>
      <c r="BM776" s="241" t="s">
        <v>1299</v>
      </c>
    </row>
    <row r="777" s="2" customFormat="1">
      <c r="A777" s="39"/>
      <c r="B777" s="40"/>
      <c r="C777" s="41"/>
      <c r="D777" s="245" t="s">
        <v>474</v>
      </c>
      <c r="E777" s="41"/>
      <c r="F777" s="276" t="s">
        <v>1280</v>
      </c>
      <c r="G777" s="41"/>
      <c r="H777" s="41"/>
      <c r="I777" s="277"/>
      <c r="J777" s="41"/>
      <c r="K777" s="41"/>
      <c r="L777" s="45"/>
      <c r="M777" s="278"/>
      <c r="N777" s="279"/>
      <c r="O777" s="92"/>
      <c r="P777" s="92"/>
      <c r="Q777" s="92"/>
      <c r="R777" s="92"/>
      <c r="S777" s="92"/>
      <c r="T777" s="93"/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T777" s="18" t="s">
        <v>474</v>
      </c>
      <c r="AU777" s="18" t="s">
        <v>85</v>
      </c>
    </row>
    <row r="778" s="2" customFormat="1" ht="16.5" customHeight="1">
      <c r="A778" s="39"/>
      <c r="B778" s="40"/>
      <c r="C778" s="229" t="s">
        <v>1300</v>
      </c>
      <c r="D778" s="229" t="s">
        <v>205</v>
      </c>
      <c r="E778" s="230" t="s">
        <v>1301</v>
      </c>
      <c r="F778" s="231" t="s">
        <v>1302</v>
      </c>
      <c r="G778" s="232" t="s">
        <v>213</v>
      </c>
      <c r="H778" s="233">
        <v>4148.7749999999996</v>
      </c>
      <c r="I778" s="234"/>
      <c r="J778" s="235">
        <f>ROUND(I778*H778,2)</f>
        <v>0</v>
      </c>
      <c r="K778" s="236"/>
      <c r="L778" s="45"/>
      <c r="M778" s="237" t="s">
        <v>1</v>
      </c>
      <c r="N778" s="238" t="s">
        <v>41</v>
      </c>
      <c r="O778" s="92"/>
      <c r="P778" s="239">
        <f>O778*H778</f>
        <v>0</v>
      </c>
      <c r="Q778" s="239">
        <v>0.00021000000000000001</v>
      </c>
      <c r="R778" s="239">
        <f>Q778*H778</f>
        <v>0.87124274999999995</v>
      </c>
      <c r="S778" s="239">
        <v>0</v>
      </c>
      <c r="T778" s="240">
        <f>S778*H778</f>
        <v>0</v>
      </c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R778" s="241" t="s">
        <v>277</v>
      </c>
      <c r="AT778" s="241" t="s">
        <v>205</v>
      </c>
      <c r="AU778" s="241" t="s">
        <v>85</v>
      </c>
      <c r="AY778" s="18" t="s">
        <v>203</v>
      </c>
      <c r="BE778" s="242">
        <f>IF(N778="základní",J778,0)</f>
        <v>0</v>
      </c>
      <c r="BF778" s="242">
        <f>IF(N778="snížená",J778,0)</f>
        <v>0</v>
      </c>
      <c r="BG778" s="242">
        <f>IF(N778="zákl. přenesená",J778,0)</f>
        <v>0</v>
      </c>
      <c r="BH778" s="242">
        <f>IF(N778="sníž. přenesená",J778,0)</f>
        <v>0</v>
      </c>
      <c r="BI778" s="242">
        <f>IF(N778="nulová",J778,0)</f>
        <v>0</v>
      </c>
      <c r="BJ778" s="18" t="s">
        <v>83</v>
      </c>
      <c r="BK778" s="242">
        <f>ROUND(I778*H778,2)</f>
        <v>0</v>
      </c>
      <c r="BL778" s="18" t="s">
        <v>277</v>
      </c>
      <c r="BM778" s="241" t="s">
        <v>1303</v>
      </c>
    </row>
    <row r="779" s="14" customFormat="1">
      <c r="A779" s="14"/>
      <c r="B779" s="254"/>
      <c r="C779" s="255"/>
      <c r="D779" s="245" t="s">
        <v>243</v>
      </c>
      <c r="E779" s="256" t="s">
        <v>1</v>
      </c>
      <c r="F779" s="257" t="s">
        <v>394</v>
      </c>
      <c r="G779" s="255"/>
      <c r="H779" s="258">
        <v>40.200000000000003</v>
      </c>
      <c r="I779" s="259"/>
      <c r="J779" s="255"/>
      <c r="K779" s="255"/>
      <c r="L779" s="260"/>
      <c r="M779" s="261"/>
      <c r="N779" s="262"/>
      <c r="O779" s="262"/>
      <c r="P779" s="262"/>
      <c r="Q779" s="262"/>
      <c r="R779" s="262"/>
      <c r="S779" s="262"/>
      <c r="T779" s="263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64" t="s">
        <v>243</v>
      </c>
      <c r="AU779" s="264" t="s">
        <v>85</v>
      </c>
      <c r="AV779" s="14" t="s">
        <v>85</v>
      </c>
      <c r="AW779" s="14" t="s">
        <v>32</v>
      </c>
      <c r="AX779" s="14" t="s">
        <v>76</v>
      </c>
      <c r="AY779" s="264" t="s">
        <v>203</v>
      </c>
    </row>
    <row r="780" s="14" customFormat="1">
      <c r="A780" s="14"/>
      <c r="B780" s="254"/>
      <c r="C780" s="255"/>
      <c r="D780" s="245" t="s">
        <v>243</v>
      </c>
      <c r="E780" s="256" t="s">
        <v>1</v>
      </c>
      <c r="F780" s="257" t="s">
        <v>1304</v>
      </c>
      <c r="G780" s="255"/>
      <c r="H780" s="258">
        <v>4108.5749999999998</v>
      </c>
      <c r="I780" s="259"/>
      <c r="J780" s="255"/>
      <c r="K780" s="255"/>
      <c r="L780" s="260"/>
      <c r="M780" s="261"/>
      <c r="N780" s="262"/>
      <c r="O780" s="262"/>
      <c r="P780" s="262"/>
      <c r="Q780" s="262"/>
      <c r="R780" s="262"/>
      <c r="S780" s="262"/>
      <c r="T780" s="263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64" t="s">
        <v>243</v>
      </c>
      <c r="AU780" s="264" t="s">
        <v>85</v>
      </c>
      <c r="AV780" s="14" t="s">
        <v>85</v>
      </c>
      <c r="AW780" s="14" t="s">
        <v>32</v>
      </c>
      <c r="AX780" s="14" t="s">
        <v>76</v>
      </c>
      <c r="AY780" s="264" t="s">
        <v>203</v>
      </c>
    </row>
    <row r="781" s="15" customFormat="1">
      <c r="A781" s="15"/>
      <c r="B781" s="265"/>
      <c r="C781" s="266"/>
      <c r="D781" s="245" t="s">
        <v>243</v>
      </c>
      <c r="E781" s="267" t="s">
        <v>1</v>
      </c>
      <c r="F781" s="268" t="s">
        <v>247</v>
      </c>
      <c r="G781" s="266"/>
      <c r="H781" s="269">
        <v>4148.7749999999996</v>
      </c>
      <c r="I781" s="270"/>
      <c r="J781" s="266"/>
      <c r="K781" s="266"/>
      <c r="L781" s="271"/>
      <c r="M781" s="272"/>
      <c r="N781" s="273"/>
      <c r="O781" s="273"/>
      <c r="P781" s="273"/>
      <c r="Q781" s="273"/>
      <c r="R781" s="273"/>
      <c r="S781" s="273"/>
      <c r="T781" s="274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T781" s="275" t="s">
        <v>243</v>
      </c>
      <c r="AU781" s="275" t="s">
        <v>85</v>
      </c>
      <c r="AV781" s="15" t="s">
        <v>209</v>
      </c>
      <c r="AW781" s="15" t="s">
        <v>32</v>
      </c>
      <c r="AX781" s="15" t="s">
        <v>83</v>
      </c>
      <c r="AY781" s="275" t="s">
        <v>203</v>
      </c>
    </row>
    <row r="782" s="2" customFormat="1" ht="16.5" customHeight="1">
      <c r="A782" s="39"/>
      <c r="B782" s="40"/>
      <c r="C782" s="229" t="s">
        <v>1305</v>
      </c>
      <c r="D782" s="229" t="s">
        <v>205</v>
      </c>
      <c r="E782" s="230" t="s">
        <v>1301</v>
      </c>
      <c r="F782" s="231" t="s">
        <v>1302</v>
      </c>
      <c r="G782" s="232" t="s">
        <v>213</v>
      </c>
      <c r="H782" s="233">
        <v>4976.5</v>
      </c>
      <c r="I782" s="234"/>
      <c r="J782" s="235">
        <f>ROUND(I782*H782,2)</f>
        <v>0</v>
      </c>
      <c r="K782" s="236"/>
      <c r="L782" s="45"/>
      <c r="M782" s="237" t="s">
        <v>1</v>
      </c>
      <c r="N782" s="238" t="s">
        <v>41</v>
      </c>
      <c r="O782" s="92"/>
      <c r="P782" s="239">
        <f>O782*H782</f>
        <v>0</v>
      </c>
      <c r="Q782" s="239">
        <v>0.00021000000000000001</v>
      </c>
      <c r="R782" s="239">
        <f>Q782*H782</f>
        <v>1.0450650000000001</v>
      </c>
      <c r="S782" s="239">
        <v>0</v>
      </c>
      <c r="T782" s="240">
        <f>S782*H782</f>
        <v>0</v>
      </c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R782" s="241" t="s">
        <v>277</v>
      </c>
      <c r="AT782" s="241" t="s">
        <v>205</v>
      </c>
      <c r="AU782" s="241" t="s">
        <v>85</v>
      </c>
      <c r="AY782" s="18" t="s">
        <v>203</v>
      </c>
      <c r="BE782" s="242">
        <f>IF(N782="základní",J782,0)</f>
        <v>0</v>
      </c>
      <c r="BF782" s="242">
        <f>IF(N782="snížená",J782,0)</f>
        <v>0</v>
      </c>
      <c r="BG782" s="242">
        <f>IF(N782="zákl. přenesená",J782,0)</f>
        <v>0</v>
      </c>
      <c r="BH782" s="242">
        <f>IF(N782="sníž. přenesená",J782,0)</f>
        <v>0</v>
      </c>
      <c r="BI782" s="242">
        <f>IF(N782="nulová",J782,0)</f>
        <v>0</v>
      </c>
      <c r="BJ782" s="18" t="s">
        <v>83</v>
      </c>
      <c r="BK782" s="242">
        <f>ROUND(I782*H782,2)</f>
        <v>0</v>
      </c>
      <c r="BL782" s="18" t="s">
        <v>277</v>
      </c>
      <c r="BM782" s="241" t="s">
        <v>1306</v>
      </c>
    </row>
    <row r="783" s="2" customFormat="1" ht="16.5" customHeight="1">
      <c r="A783" s="39"/>
      <c r="B783" s="40"/>
      <c r="C783" s="229" t="s">
        <v>1307</v>
      </c>
      <c r="D783" s="229" t="s">
        <v>205</v>
      </c>
      <c r="E783" s="230" t="s">
        <v>1308</v>
      </c>
      <c r="F783" s="231" t="s">
        <v>1309</v>
      </c>
      <c r="G783" s="232" t="s">
        <v>213</v>
      </c>
      <c r="H783" s="233">
        <v>4976.5</v>
      </c>
      <c r="I783" s="234"/>
      <c r="J783" s="235">
        <f>ROUND(I783*H783,2)</f>
        <v>0</v>
      </c>
      <c r="K783" s="236"/>
      <c r="L783" s="45"/>
      <c r="M783" s="237" t="s">
        <v>1</v>
      </c>
      <c r="N783" s="238" t="s">
        <v>41</v>
      </c>
      <c r="O783" s="92"/>
      <c r="P783" s="239">
        <f>O783*H783</f>
        <v>0</v>
      </c>
      <c r="Q783" s="239">
        <v>0.00025000000000000001</v>
      </c>
      <c r="R783" s="239">
        <f>Q783*H783</f>
        <v>1.2441249999999999</v>
      </c>
      <c r="S783" s="239">
        <v>0</v>
      </c>
      <c r="T783" s="240">
        <f>S783*H783</f>
        <v>0</v>
      </c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R783" s="241" t="s">
        <v>277</v>
      </c>
      <c r="AT783" s="241" t="s">
        <v>205</v>
      </c>
      <c r="AU783" s="241" t="s">
        <v>85</v>
      </c>
      <c r="AY783" s="18" t="s">
        <v>203</v>
      </c>
      <c r="BE783" s="242">
        <f>IF(N783="základní",J783,0)</f>
        <v>0</v>
      </c>
      <c r="BF783" s="242">
        <f>IF(N783="snížená",J783,0)</f>
        <v>0</v>
      </c>
      <c r="BG783" s="242">
        <f>IF(N783="zákl. přenesená",J783,0)</f>
        <v>0</v>
      </c>
      <c r="BH783" s="242">
        <f>IF(N783="sníž. přenesená",J783,0)</f>
        <v>0</v>
      </c>
      <c r="BI783" s="242">
        <f>IF(N783="nulová",J783,0)</f>
        <v>0</v>
      </c>
      <c r="BJ783" s="18" t="s">
        <v>83</v>
      </c>
      <c r="BK783" s="242">
        <f>ROUND(I783*H783,2)</f>
        <v>0</v>
      </c>
      <c r="BL783" s="18" t="s">
        <v>277</v>
      </c>
      <c r="BM783" s="241" t="s">
        <v>1310</v>
      </c>
    </row>
    <row r="784" s="14" customFormat="1">
      <c r="A784" s="14"/>
      <c r="B784" s="254"/>
      <c r="C784" s="255"/>
      <c r="D784" s="245" t="s">
        <v>243</v>
      </c>
      <c r="E784" s="256" t="s">
        <v>1</v>
      </c>
      <c r="F784" s="257" t="s">
        <v>1311</v>
      </c>
      <c r="G784" s="255"/>
      <c r="H784" s="258">
        <v>726.39999999999998</v>
      </c>
      <c r="I784" s="259"/>
      <c r="J784" s="255"/>
      <c r="K784" s="255"/>
      <c r="L784" s="260"/>
      <c r="M784" s="261"/>
      <c r="N784" s="262"/>
      <c r="O784" s="262"/>
      <c r="P784" s="262"/>
      <c r="Q784" s="262"/>
      <c r="R784" s="262"/>
      <c r="S784" s="262"/>
      <c r="T784" s="263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64" t="s">
        <v>243</v>
      </c>
      <c r="AU784" s="264" t="s">
        <v>85</v>
      </c>
      <c r="AV784" s="14" t="s">
        <v>85</v>
      </c>
      <c r="AW784" s="14" t="s">
        <v>32</v>
      </c>
      <c r="AX784" s="14" t="s">
        <v>76</v>
      </c>
      <c r="AY784" s="264" t="s">
        <v>203</v>
      </c>
    </row>
    <row r="785" s="14" customFormat="1">
      <c r="A785" s="14"/>
      <c r="B785" s="254"/>
      <c r="C785" s="255"/>
      <c r="D785" s="245" t="s">
        <v>243</v>
      </c>
      <c r="E785" s="256" t="s">
        <v>1</v>
      </c>
      <c r="F785" s="257" t="s">
        <v>1312</v>
      </c>
      <c r="G785" s="255"/>
      <c r="H785" s="258">
        <v>212.40000000000001</v>
      </c>
      <c r="I785" s="259"/>
      <c r="J785" s="255"/>
      <c r="K785" s="255"/>
      <c r="L785" s="260"/>
      <c r="M785" s="261"/>
      <c r="N785" s="262"/>
      <c r="O785" s="262"/>
      <c r="P785" s="262"/>
      <c r="Q785" s="262"/>
      <c r="R785" s="262"/>
      <c r="S785" s="262"/>
      <c r="T785" s="263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64" t="s">
        <v>243</v>
      </c>
      <c r="AU785" s="264" t="s">
        <v>85</v>
      </c>
      <c r="AV785" s="14" t="s">
        <v>85</v>
      </c>
      <c r="AW785" s="14" t="s">
        <v>32</v>
      </c>
      <c r="AX785" s="14" t="s">
        <v>76</v>
      </c>
      <c r="AY785" s="264" t="s">
        <v>203</v>
      </c>
    </row>
    <row r="786" s="14" customFormat="1">
      <c r="A786" s="14"/>
      <c r="B786" s="254"/>
      <c r="C786" s="255"/>
      <c r="D786" s="245" t="s">
        <v>243</v>
      </c>
      <c r="E786" s="256" t="s">
        <v>1</v>
      </c>
      <c r="F786" s="257" t="s">
        <v>1313</v>
      </c>
      <c r="G786" s="255"/>
      <c r="H786" s="258">
        <v>36.600000000000001</v>
      </c>
      <c r="I786" s="259"/>
      <c r="J786" s="255"/>
      <c r="K786" s="255"/>
      <c r="L786" s="260"/>
      <c r="M786" s="261"/>
      <c r="N786" s="262"/>
      <c r="O786" s="262"/>
      <c r="P786" s="262"/>
      <c r="Q786" s="262"/>
      <c r="R786" s="262"/>
      <c r="S786" s="262"/>
      <c r="T786" s="263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64" t="s">
        <v>243</v>
      </c>
      <c r="AU786" s="264" t="s">
        <v>85</v>
      </c>
      <c r="AV786" s="14" t="s">
        <v>85</v>
      </c>
      <c r="AW786" s="14" t="s">
        <v>32</v>
      </c>
      <c r="AX786" s="14" t="s">
        <v>76</v>
      </c>
      <c r="AY786" s="264" t="s">
        <v>203</v>
      </c>
    </row>
    <row r="787" s="14" customFormat="1">
      <c r="A787" s="14"/>
      <c r="B787" s="254"/>
      <c r="C787" s="255"/>
      <c r="D787" s="245" t="s">
        <v>243</v>
      </c>
      <c r="E787" s="256" t="s">
        <v>1</v>
      </c>
      <c r="F787" s="257" t="s">
        <v>1314</v>
      </c>
      <c r="G787" s="255"/>
      <c r="H787" s="258">
        <v>99.400000000000006</v>
      </c>
      <c r="I787" s="259"/>
      <c r="J787" s="255"/>
      <c r="K787" s="255"/>
      <c r="L787" s="260"/>
      <c r="M787" s="261"/>
      <c r="N787" s="262"/>
      <c r="O787" s="262"/>
      <c r="P787" s="262"/>
      <c r="Q787" s="262"/>
      <c r="R787" s="262"/>
      <c r="S787" s="262"/>
      <c r="T787" s="263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T787" s="264" t="s">
        <v>243</v>
      </c>
      <c r="AU787" s="264" t="s">
        <v>85</v>
      </c>
      <c r="AV787" s="14" t="s">
        <v>85</v>
      </c>
      <c r="AW787" s="14" t="s">
        <v>32</v>
      </c>
      <c r="AX787" s="14" t="s">
        <v>76</v>
      </c>
      <c r="AY787" s="264" t="s">
        <v>203</v>
      </c>
    </row>
    <row r="788" s="14" customFormat="1">
      <c r="A788" s="14"/>
      <c r="B788" s="254"/>
      <c r="C788" s="255"/>
      <c r="D788" s="245" t="s">
        <v>243</v>
      </c>
      <c r="E788" s="256" t="s">
        <v>1</v>
      </c>
      <c r="F788" s="257" t="s">
        <v>1315</v>
      </c>
      <c r="G788" s="255"/>
      <c r="H788" s="258">
        <v>132.40000000000001</v>
      </c>
      <c r="I788" s="259"/>
      <c r="J788" s="255"/>
      <c r="K788" s="255"/>
      <c r="L788" s="260"/>
      <c r="M788" s="261"/>
      <c r="N788" s="262"/>
      <c r="O788" s="262"/>
      <c r="P788" s="262"/>
      <c r="Q788" s="262"/>
      <c r="R788" s="262"/>
      <c r="S788" s="262"/>
      <c r="T788" s="263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64" t="s">
        <v>243</v>
      </c>
      <c r="AU788" s="264" t="s">
        <v>85</v>
      </c>
      <c r="AV788" s="14" t="s">
        <v>85</v>
      </c>
      <c r="AW788" s="14" t="s">
        <v>32</v>
      </c>
      <c r="AX788" s="14" t="s">
        <v>76</v>
      </c>
      <c r="AY788" s="264" t="s">
        <v>203</v>
      </c>
    </row>
    <row r="789" s="14" customFormat="1">
      <c r="A789" s="14"/>
      <c r="B789" s="254"/>
      <c r="C789" s="255"/>
      <c r="D789" s="245" t="s">
        <v>243</v>
      </c>
      <c r="E789" s="256" t="s">
        <v>1</v>
      </c>
      <c r="F789" s="257" t="s">
        <v>639</v>
      </c>
      <c r="G789" s="255"/>
      <c r="H789" s="258">
        <v>50.799999999999997</v>
      </c>
      <c r="I789" s="259"/>
      <c r="J789" s="255"/>
      <c r="K789" s="255"/>
      <c r="L789" s="260"/>
      <c r="M789" s="261"/>
      <c r="N789" s="262"/>
      <c r="O789" s="262"/>
      <c r="P789" s="262"/>
      <c r="Q789" s="262"/>
      <c r="R789" s="262"/>
      <c r="S789" s="262"/>
      <c r="T789" s="263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64" t="s">
        <v>243</v>
      </c>
      <c r="AU789" s="264" t="s">
        <v>85</v>
      </c>
      <c r="AV789" s="14" t="s">
        <v>85</v>
      </c>
      <c r="AW789" s="14" t="s">
        <v>32</v>
      </c>
      <c r="AX789" s="14" t="s">
        <v>76</v>
      </c>
      <c r="AY789" s="264" t="s">
        <v>203</v>
      </c>
    </row>
    <row r="790" s="14" customFormat="1">
      <c r="A790" s="14"/>
      <c r="B790" s="254"/>
      <c r="C790" s="255"/>
      <c r="D790" s="245" t="s">
        <v>243</v>
      </c>
      <c r="E790" s="256" t="s">
        <v>1</v>
      </c>
      <c r="F790" s="257" t="s">
        <v>1316</v>
      </c>
      <c r="G790" s="255"/>
      <c r="H790" s="258">
        <v>2143.1999999999998</v>
      </c>
      <c r="I790" s="259"/>
      <c r="J790" s="255"/>
      <c r="K790" s="255"/>
      <c r="L790" s="260"/>
      <c r="M790" s="261"/>
      <c r="N790" s="262"/>
      <c r="O790" s="262"/>
      <c r="P790" s="262"/>
      <c r="Q790" s="262"/>
      <c r="R790" s="262"/>
      <c r="S790" s="262"/>
      <c r="T790" s="263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64" t="s">
        <v>243</v>
      </c>
      <c r="AU790" s="264" t="s">
        <v>85</v>
      </c>
      <c r="AV790" s="14" t="s">
        <v>85</v>
      </c>
      <c r="AW790" s="14" t="s">
        <v>32</v>
      </c>
      <c r="AX790" s="14" t="s">
        <v>76</v>
      </c>
      <c r="AY790" s="264" t="s">
        <v>203</v>
      </c>
    </row>
    <row r="791" s="14" customFormat="1">
      <c r="A791" s="14"/>
      <c r="B791" s="254"/>
      <c r="C791" s="255"/>
      <c r="D791" s="245" t="s">
        <v>243</v>
      </c>
      <c r="E791" s="256" t="s">
        <v>1</v>
      </c>
      <c r="F791" s="257" t="s">
        <v>401</v>
      </c>
      <c r="G791" s="255"/>
      <c r="H791" s="258">
        <v>325.80000000000001</v>
      </c>
      <c r="I791" s="259"/>
      <c r="J791" s="255"/>
      <c r="K791" s="255"/>
      <c r="L791" s="260"/>
      <c r="M791" s="261"/>
      <c r="N791" s="262"/>
      <c r="O791" s="262"/>
      <c r="P791" s="262"/>
      <c r="Q791" s="262"/>
      <c r="R791" s="262"/>
      <c r="S791" s="262"/>
      <c r="T791" s="263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64" t="s">
        <v>243</v>
      </c>
      <c r="AU791" s="264" t="s">
        <v>85</v>
      </c>
      <c r="AV791" s="14" t="s">
        <v>85</v>
      </c>
      <c r="AW791" s="14" t="s">
        <v>32</v>
      </c>
      <c r="AX791" s="14" t="s">
        <v>76</v>
      </c>
      <c r="AY791" s="264" t="s">
        <v>203</v>
      </c>
    </row>
    <row r="792" s="14" customFormat="1">
      <c r="A792" s="14"/>
      <c r="B792" s="254"/>
      <c r="C792" s="255"/>
      <c r="D792" s="245" t="s">
        <v>243</v>
      </c>
      <c r="E792" s="256" t="s">
        <v>1</v>
      </c>
      <c r="F792" s="257" t="s">
        <v>411</v>
      </c>
      <c r="G792" s="255"/>
      <c r="H792" s="258">
        <v>22.899999999999999</v>
      </c>
      <c r="I792" s="259"/>
      <c r="J792" s="255"/>
      <c r="K792" s="255"/>
      <c r="L792" s="260"/>
      <c r="M792" s="261"/>
      <c r="N792" s="262"/>
      <c r="O792" s="262"/>
      <c r="P792" s="262"/>
      <c r="Q792" s="262"/>
      <c r="R792" s="262"/>
      <c r="S792" s="262"/>
      <c r="T792" s="263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64" t="s">
        <v>243</v>
      </c>
      <c r="AU792" s="264" t="s">
        <v>85</v>
      </c>
      <c r="AV792" s="14" t="s">
        <v>85</v>
      </c>
      <c r="AW792" s="14" t="s">
        <v>32</v>
      </c>
      <c r="AX792" s="14" t="s">
        <v>76</v>
      </c>
      <c r="AY792" s="264" t="s">
        <v>203</v>
      </c>
    </row>
    <row r="793" s="14" customFormat="1">
      <c r="A793" s="14"/>
      <c r="B793" s="254"/>
      <c r="C793" s="255"/>
      <c r="D793" s="245" t="s">
        <v>243</v>
      </c>
      <c r="E793" s="256" t="s">
        <v>1</v>
      </c>
      <c r="F793" s="257" t="s">
        <v>1317</v>
      </c>
      <c r="G793" s="255"/>
      <c r="H793" s="258">
        <v>580</v>
      </c>
      <c r="I793" s="259"/>
      <c r="J793" s="255"/>
      <c r="K793" s="255"/>
      <c r="L793" s="260"/>
      <c r="M793" s="261"/>
      <c r="N793" s="262"/>
      <c r="O793" s="262"/>
      <c r="P793" s="262"/>
      <c r="Q793" s="262"/>
      <c r="R793" s="262"/>
      <c r="S793" s="262"/>
      <c r="T793" s="263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64" t="s">
        <v>243</v>
      </c>
      <c r="AU793" s="264" t="s">
        <v>85</v>
      </c>
      <c r="AV793" s="14" t="s">
        <v>85</v>
      </c>
      <c r="AW793" s="14" t="s">
        <v>32</v>
      </c>
      <c r="AX793" s="14" t="s">
        <v>76</v>
      </c>
      <c r="AY793" s="264" t="s">
        <v>203</v>
      </c>
    </row>
    <row r="794" s="14" customFormat="1">
      <c r="A794" s="14"/>
      <c r="B794" s="254"/>
      <c r="C794" s="255"/>
      <c r="D794" s="245" t="s">
        <v>243</v>
      </c>
      <c r="E794" s="256" t="s">
        <v>1</v>
      </c>
      <c r="F794" s="257" t="s">
        <v>1318</v>
      </c>
      <c r="G794" s="255"/>
      <c r="H794" s="258">
        <v>20.199999999999999</v>
      </c>
      <c r="I794" s="259"/>
      <c r="J794" s="255"/>
      <c r="K794" s="255"/>
      <c r="L794" s="260"/>
      <c r="M794" s="261"/>
      <c r="N794" s="262"/>
      <c r="O794" s="262"/>
      <c r="P794" s="262"/>
      <c r="Q794" s="262"/>
      <c r="R794" s="262"/>
      <c r="S794" s="262"/>
      <c r="T794" s="263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64" t="s">
        <v>243</v>
      </c>
      <c r="AU794" s="264" t="s">
        <v>85</v>
      </c>
      <c r="AV794" s="14" t="s">
        <v>85</v>
      </c>
      <c r="AW794" s="14" t="s">
        <v>32</v>
      </c>
      <c r="AX794" s="14" t="s">
        <v>76</v>
      </c>
      <c r="AY794" s="264" t="s">
        <v>203</v>
      </c>
    </row>
    <row r="795" s="14" customFormat="1">
      <c r="A795" s="14"/>
      <c r="B795" s="254"/>
      <c r="C795" s="255"/>
      <c r="D795" s="245" t="s">
        <v>243</v>
      </c>
      <c r="E795" s="256" t="s">
        <v>1</v>
      </c>
      <c r="F795" s="257" t="s">
        <v>1319</v>
      </c>
      <c r="G795" s="255"/>
      <c r="H795" s="258">
        <v>122.40000000000001</v>
      </c>
      <c r="I795" s="259"/>
      <c r="J795" s="255"/>
      <c r="K795" s="255"/>
      <c r="L795" s="260"/>
      <c r="M795" s="261"/>
      <c r="N795" s="262"/>
      <c r="O795" s="262"/>
      <c r="P795" s="262"/>
      <c r="Q795" s="262"/>
      <c r="R795" s="262"/>
      <c r="S795" s="262"/>
      <c r="T795" s="263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64" t="s">
        <v>243</v>
      </c>
      <c r="AU795" s="264" t="s">
        <v>85</v>
      </c>
      <c r="AV795" s="14" t="s">
        <v>85</v>
      </c>
      <c r="AW795" s="14" t="s">
        <v>32</v>
      </c>
      <c r="AX795" s="14" t="s">
        <v>76</v>
      </c>
      <c r="AY795" s="264" t="s">
        <v>203</v>
      </c>
    </row>
    <row r="796" s="14" customFormat="1">
      <c r="A796" s="14"/>
      <c r="B796" s="254"/>
      <c r="C796" s="255"/>
      <c r="D796" s="245" t="s">
        <v>243</v>
      </c>
      <c r="E796" s="256" t="s">
        <v>1</v>
      </c>
      <c r="F796" s="257" t="s">
        <v>1320</v>
      </c>
      <c r="G796" s="255"/>
      <c r="H796" s="258">
        <v>95.599999999999994</v>
      </c>
      <c r="I796" s="259"/>
      <c r="J796" s="255"/>
      <c r="K796" s="255"/>
      <c r="L796" s="260"/>
      <c r="M796" s="261"/>
      <c r="N796" s="262"/>
      <c r="O796" s="262"/>
      <c r="P796" s="262"/>
      <c r="Q796" s="262"/>
      <c r="R796" s="262"/>
      <c r="S796" s="262"/>
      <c r="T796" s="263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T796" s="264" t="s">
        <v>243</v>
      </c>
      <c r="AU796" s="264" t="s">
        <v>85</v>
      </c>
      <c r="AV796" s="14" t="s">
        <v>85</v>
      </c>
      <c r="AW796" s="14" t="s">
        <v>32</v>
      </c>
      <c r="AX796" s="14" t="s">
        <v>76</v>
      </c>
      <c r="AY796" s="264" t="s">
        <v>203</v>
      </c>
    </row>
    <row r="797" s="14" customFormat="1">
      <c r="A797" s="14"/>
      <c r="B797" s="254"/>
      <c r="C797" s="255"/>
      <c r="D797" s="245" t="s">
        <v>243</v>
      </c>
      <c r="E797" s="256" t="s">
        <v>1</v>
      </c>
      <c r="F797" s="257" t="s">
        <v>1321</v>
      </c>
      <c r="G797" s="255"/>
      <c r="H797" s="258">
        <v>243.40000000000001</v>
      </c>
      <c r="I797" s="259"/>
      <c r="J797" s="255"/>
      <c r="K797" s="255"/>
      <c r="L797" s="260"/>
      <c r="M797" s="261"/>
      <c r="N797" s="262"/>
      <c r="O797" s="262"/>
      <c r="P797" s="262"/>
      <c r="Q797" s="262"/>
      <c r="R797" s="262"/>
      <c r="S797" s="262"/>
      <c r="T797" s="263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64" t="s">
        <v>243</v>
      </c>
      <c r="AU797" s="264" t="s">
        <v>85</v>
      </c>
      <c r="AV797" s="14" t="s">
        <v>85</v>
      </c>
      <c r="AW797" s="14" t="s">
        <v>32</v>
      </c>
      <c r="AX797" s="14" t="s">
        <v>76</v>
      </c>
      <c r="AY797" s="264" t="s">
        <v>203</v>
      </c>
    </row>
    <row r="798" s="14" customFormat="1">
      <c r="A798" s="14"/>
      <c r="B798" s="254"/>
      <c r="C798" s="255"/>
      <c r="D798" s="245" t="s">
        <v>243</v>
      </c>
      <c r="E798" s="256" t="s">
        <v>1</v>
      </c>
      <c r="F798" s="257" t="s">
        <v>641</v>
      </c>
      <c r="G798" s="255"/>
      <c r="H798" s="258">
        <v>155</v>
      </c>
      <c r="I798" s="259"/>
      <c r="J798" s="255"/>
      <c r="K798" s="255"/>
      <c r="L798" s="260"/>
      <c r="M798" s="261"/>
      <c r="N798" s="262"/>
      <c r="O798" s="262"/>
      <c r="P798" s="262"/>
      <c r="Q798" s="262"/>
      <c r="R798" s="262"/>
      <c r="S798" s="262"/>
      <c r="T798" s="263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T798" s="264" t="s">
        <v>243</v>
      </c>
      <c r="AU798" s="264" t="s">
        <v>85</v>
      </c>
      <c r="AV798" s="14" t="s">
        <v>85</v>
      </c>
      <c r="AW798" s="14" t="s">
        <v>32</v>
      </c>
      <c r="AX798" s="14" t="s">
        <v>76</v>
      </c>
      <c r="AY798" s="264" t="s">
        <v>203</v>
      </c>
    </row>
    <row r="799" s="14" customFormat="1">
      <c r="A799" s="14"/>
      <c r="B799" s="254"/>
      <c r="C799" s="255"/>
      <c r="D799" s="245" t="s">
        <v>243</v>
      </c>
      <c r="E799" s="256" t="s">
        <v>1</v>
      </c>
      <c r="F799" s="257" t="s">
        <v>1322</v>
      </c>
      <c r="G799" s="255"/>
      <c r="H799" s="258">
        <v>10</v>
      </c>
      <c r="I799" s="259"/>
      <c r="J799" s="255"/>
      <c r="K799" s="255"/>
      <c r="L799" s="260"/>
      <c r="M799" s="261"/>
      <c r="N799" s="262"/>
      <c r="O799" s="262"/>
      <c r="P799" s="262"/>
      <c r="Q799" s="262"/>
      <c r="R799" s="262"/>
      <c r="S799" s="262"/>
      <c r="T799" s="263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64" t="s">
        <v>243</v>
      </c>
      <c r="AU799" s="264" t="s">
        <v>85</v>
      </c>
      <c r="AV799" s="14" t="s">
        <v>85</v>
      </c>
      <c r="AW799" s="14" t="s">
        <v>32</v>
      </c>
      <c r="AX799" s="14" t="s">
        <v>76</v>
      </c>
      <c r="AY799" s="264" t="s">
        <v>203</v>
      </c>
    </row>
    <row r="800" s="15" customFormat="1">
      <c r="A800" s="15"/>
      <c r="B800" s="265"/>
      <c r="C800" s="266"/>
      <c r="D800" s="245" t="s">
        <v>243</v>
      </c>
      <c r="E800" s="267" t="s">
        <v>1</v>
      </c>
      <c r="F800" s="268" t="s">
        <v>247</v>
      </c>
      <c r="G800" s="266"/>
      <c r="H800" s="269">
        <v>4976.5</v>
      </c>
      <c r="I800" s="270"/>
      <c r="J800" s="266"/>
      <c r="K800" s="266"/>
      <c r="L800" s="271"/>
      <c r="M800" s="272"/>
      <c r="N800" s="273"/>
      <c r="O800" s="273"/>
      <c r="P800" s="273"/>
      <c r="Q800" s="273"/>
      <c r="R800" s="273"/>
      <c r="S800" s="273"/>
      <c r="T800" s="274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T800" s="275" t="s">
        <v>243</v>
      </c>
      <c r="AU800" s="275" t="s">
        <v>85</v>
      </c>
      <c r="AV800" s="15" t="s">
        <v>209</v>
      </c>
      <c r="AW800" s="15" t="s">
        <v>32</v>
      </c>
      <c r="AX800" s="15" t="s">
        <v>83</v>
      </c>
      <c r="AY800" s="275" t="s">
        <v>203</v>
      </c>
    </row>
    <row r="801" s="2" customFormat="1" ht="24.15" customHeight="1">
      <c r="A801" s="39"/>
      <c r="B801" s="40"/>
      <c r="C801" s="229" t="s">
        <v>1323</v>
      </c>
      <c r="D801" s="229" t="s">
        <v>205</v>
      </c>
      <c r="E801" s="230" t="s">
        <v>1324</v>
      </c>
      <c r="F801" s="231" t="s">
        <v>1325</v>
      </c>
      <c r="G801" s="232" t="s">
        <v>213</v>
      </c>
      <c r="H801" s="233">
        <v>14</v>
      </c>
      <c r="I801" s="234"/>
      <c r="J801" s="235">
        <f>ROUND(I801*H801,2)</f>
        <v>0</v>
      </c>
      <c r="K801" s="236"/>
      <c r="L801" s="45"/>
      <c r="M801" s="237" t="s">
        <v>1</v>
      </c>
      <c r="N801" s="238" t="s">
        <v>41</v>
      </c>
      <c r="O801" s="92"/>
      <c r="P801" s="239">
        <f>O801*H801</f>
        <v>0</v>
      </c>
      <c r="Q801" s="239">
        <v>0.00029</v>
      </c>
      <c r="R801" s="239">
        <f>Q801*H801</f>
        <v>0.0040600000000000002</v>
      </c>
      <c r="S801" s="239">
        <v>0</v>
      </c>
      <c r="T801" s="240">
        <f>S801*H801</f>
        <v>0</v>
      </c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R801" s="241" t="s">
        <v>277</v>
      </c>
      <c r="AT801" s="241" t="s">
        <v>205</v>
      </c>
      <c r="AU801" s="241" t="s">
        <v>85</v>
      </c>
      <c r="AY801" s="18" t="s">
        <v>203</v>
      </c>
      <c r="BE801" s="242">
        <f>IF(N801="základní",J801,0)</f>
        <v>0</v>
      </c>
      <c r="BF801" s="242">
        <f>IF(N801="snížená",J801,0)</f>
        <v>0</v>
      </c>
      <c r="BG801" s="242">
        <f>IF(N801="zákl. přenesená",J801,0)</f>
        <v>0</v>
      </c>
      <c r="BH801" s="242">
        <f>IF(N801="sníž. přenesená",J801,0)</f>
        <v>0</v>
      </c>
      <c r="BI801" s="242">
        <f>IF(N801="nulová",J801,0)</f>
        <v>0</v>
      </c>
      <c r="BJ801" s="18" t="s">
        <v>83</v>
      </c>
      <c r="BK801" s="242">
        <f>ROUND(I801*H801,2)</f>
        <v>0</v>
      </c>
      <c r="BL801" s="18" t="s">
        <v>277</v>
      </c>
      <c r="BM801" s="241" t="s">
        <v>1326</v>
      </c>
    </row>
    <row r="802" s="2" customFormat="1" ht="21.75" customHeight="1">
      <c r="A802" s="39"/>
      <c r="B802" s="40"/>
      <c r="C802" s="229" t="s">
        <v>1327</v>
      </c>
      <c r="D802" s="229" t="s">
        <v>205</v>
      </c>
      <c r="E802" s="230" t="s">
        <v>1328</v>
      </c>
      <c r="F802" s="231" t="s">
        <v>1329</v>
      </c>
      <c r="G802" s="232" t="s">
        <v>213</v>
      </c>
      <c r="H802" s="233">
        <v>14</v>
      </c>
      <c r="I802" s="234"/>
      <c r="J802" s="235">
        <f>ROUND(I802*H802,2)</f>
        <v>0</v>
      </c>
      <c r="K802" s="236"/>
      <c r="L802" s="45"/>
      <c r="M802" s="237" t="s">
        <v>1</v>
      </c>
      <c r="N802" s="238" t="s">
        <v>41</v>
      </c>
      <c r="O802" s="92"/>
      <c r="P802" s="239">
        <f>O802*H802</f>
        <v>0</v>
      </c>
      <c r="Q802" s="239">
        <v>0</v>
      </c>
      <c r="R802" s="239">
        <f>Q802*H802</f>
        <v>0</v>
      </c>
      <c r="S802" s="239">
        <v>0</v>
      </c>
      <c r="T802" s="240">
        <f>S802*H802</f>
        <v>0</v>
      </c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R802" s="241" t="s">
        <v>277</v>
      </c>
      <c r="AT802" s="241" t="s">
        <v>205</v>
      </c>
      <c r="AU802" s="241" t="s">
        <v>85</v>
      </c>
      <c r="AY802" s="18" t="s">
        <v>203</v>
      </c>
      <c r="BE802" s="242">
        <f>IF(N802="základní",J802,0)</f>
        <v>0</v>
      </c>
      <c r="BF802" s="242">
        <f>IF(N802="snížená",J802,0)</f>
        <v>0</v>
      </c>
      <c r="BG802" s="242">
        <f>IF(N802="zákl. přenesená",J802,0)</f>
        <v>0</v>
      </c>
      <c r="BH802" s="242">
        <f>IF(N802="sníž. přenesená",J802,0)</f>
        <v>0</v>
      </c>
      <c r="BI802" s="242">
        <f>IF(N802="nulová",J802,0)</f>
        <v>0</v>
      </c>
      <c r="BJ802" s="18" t="s">
        <v>83</v>
      </c>
      <c r="BK802" s="242">
        <f>ROUND(I802*H802,2)</f>
        <v>0</v>
      </c>
      <c r="BL802" s="18" t="s">
        <v>277</v>
      </c>
      <c r="BM802" s="241" t="s">
        <v>1330</v>
      </c>
    </row>
    <row r="803" s="12" customFormat="1" ht="22.8" customHeight="1">
      <c r="A803" s="12"/>
      <c r="B803" s="213"/>
      <c r="C803" s="214"/>
      <c r="D803" s="215" t="s">
        <v>75</v>
      </c>
      <c r="E803" s="227" t="s">
        <v>1331</v>
      </c>
      <c r="F803" s="227" t="s">
        <v>1332</v>
      </c>
      <c r="G803" s="214"/>
      <c r="H803" s="214"/>
      <c r="I803" s="217"/>
      <c r="J803" s="228">
        <f>BK803</f>
        <v>0</v>
      </c>
      <c r="K803" s="214"/>
      <c r="L803" s="219"/>
      <c r="M803" s="220"/>
      <c r="N803" s="221"/>
      <c r="O803" s="221"/>
      <c r="P803" s="222">
        <f>SUM(P804:P808)</f>
        <v>0</v>
      </c>
      <c r="Q803" s="221"/>
      <c r="R803" s="222">
        <f>SUM(R804:R808)</f>
        <v>9.5118645999999991</v>
      </c>
      <c r="S803" s="221"/>
      <c r="T803" s="223">
        <f>SUM(T804:T808)</f>
        <v>0</v>
      </c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R803" s="224" t="s">
        <v>85</v>
      </c>
      <c r="AT803" s="225" t="s">
        <v>75</v>
      </c>
      <c r="AU803" s="225" t="s">
        <v>83</v>
      </c>
      <c r="AY803" s="224" t="s">
        <v>203</v>
      </c>
      <c r="BK803" s="226">
        <f>SUM(BK804:BK808)</f>
        <v>0</v>
      </c>
    </row>
    <row r="804" s="2" customFormat="1" ht="24.15" customHeight="1">
      <c r="A804" s="39"/>
      <c r="B804" s="40"/>
      <c r="C804" s="229" t="s">
        <v>427</v>
      </c>
      <c r="D804" s="229" t="s">
        <v>205</v>
      </c>
      <c r="E804" s="230" t="s">
        <v>1333</v>
      </c>
      <c r="F804" s="231" t="s">
        <v>1334</v>
      </c>
      <c r="G804" s="232" t="s">
        <v>213</v>
      </c>
      <c r="H804" s="233">
        <v>19293.843000000001</v>
      </c>
      <c r="I804" s="234"/>
      <c r="J804" s="235">
        <f>ROUND(I804*H804,2)</f>
        <v>0</v>
      </c>
      <c r="K804" s="236"/>
      <c r="L804" s="45"/>
      <c r="M804" s="237" t="s">
        <v>1</v>
      </c>
      <c r="N804" s="238" t="s">
        <v>41</v>
      </c>
      <c r="O804" s="92"/>
      <c r="P804" s="239">
        <f>O804*H804</f>
        <v>0</v>
      </c>
      <c r="Q804" s="239">
        <v>0.00020000000000000001</v>
      </c>
      <c r="R804" s="239">
        <f>Q804*H804</f>
        <v>3.8587686000000003</v>
      </c>
      <c r="S804" s="239">
        <v>0</v>
      </c>
      <c r="T804" s="240">
        <f>S804*H804</f>
        <v>0</v>
      </c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R804" s="241" t="s">
        <v>277</v>
      </c>
      <c r="AT804" s="241" t="s">
        <v>205</v>
      </c>
      <c r="AU804" s="241" t="s">
        <v>85</v>
      </c>
      <c r="AY804" s="18" t="s">
        <v>203</v>
      </c>
      <c r="BE804" s="242">
        <f>IF(N804="základní",J804,0)</f>
        <v>0</v>
      </c>
      <c r="BF804" s="242">
        <f>IF(N804="snížená",J804,0)</f>
        <v>0</v>
      </c>
      <c r="BG804" s="242">
        <f>IF(N804="zákl. přenesená",J804,0)</f>
        <v>0</v>
      </c>
      <c r="BH804" s="242">
        <f>IF(N804="sníž. přenesená",J804,0)</f>
        <v>0</v>
      </c>
      <c r="BI804" s="242">
        <f>IF(N804="nulová",J804,0)</f>
        <v>0</v>
      </c>
      <c r="BJ804" s="18" t="s">
        <v>83</v>
      </c>
      <c r="BK804" s="242">
        <f>ROUND(I804*H804,2)</f>
        <v>0</v>
      </c>
      <c r="BL804" s="18" t="s">
        <v>277</v>
      </c>
      <c r="BM804" s="241" t="s">
        <v>1335</v>
      </c>
    </row>
    <row r="805" s="2" customFormat="1" ht="24.15" customHeight="1">
      <c r="A805" s="39"/>
      <c r="B805" s="40"/>
      <c r="C805" s="229" t="s">
        <v>1336</v>
      </c>
      <c r="D805" s="229" t="s">
        <v>205</v>
      </c>
      <c r="E805" s="230" t="s">
        <v>1337</v>
      </c>
      <c r="F805" s="231" t="s">
        <v>1338</v>
      </c>
      <c r="G805" s="232" t="s">
        <v>213</v>
      </c>
      <c r="H805" s="233">
        <v>19293.843000000001</v>
      </c>
      <c r="I805" s="234"/>
      <c r="J805" s="235">
        <f>ROUND(I805*H805,2)</f>
        <v>0</v>
      </c>
      <c r="K805" s="236"/>
      <c r="L805" s="45"/>
      <c r="M805" s="237" t="s">
        <v>1</v>
      </c>
      <c r="N805" s="238" t="s">
        <v>41</v>
      </c>
      <c r="O805" s="92"/>
      <c r="P805" s="239">
        <f>O805*H805</f>
        <v>0</v>
      </c>
      <c r="Q805" s="239">
        <v>0.00029</v>
      </c>
      <c r="R805" s="239">
        <f>Q805*H805</f>
        <v>5.5952144700000002</v>
      </c>
      <c r="S805" s="239">
        <v>0</v>
      </c>
      <c r="T805" s="240">
        <f>S805*H805</f>
        <v>0</v>
      </c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R805" s="241" t="s">
        <v>277</v>
      </c>
      <c r="AT805" s="241" t="s">
        <v>205</v>
      </c>
      <c r="AU805" s="241" t="s">
        <v>85</v>
      </c>
      <c r="AY805" s="18" t="s">
        <v>203</v>
      </c>
      <c r="BE805" s="242">
        <f>IF(N805="základní",J805,0)</f>
        <v>0</v>
      </c>
      <c r="BF805" s="242">
        <f>IF(N805="snížená",J805,0)</f>
        <v>0</v>
      </c>
      <c r="BG805" s="242">
        <f>IF(N805="zákl. přenesená",J805,0)</f>
        <v>0</v>
      </c>
      <c r="BH805" s="242">
        <f>IF(N805="sníž. přenesená",J805,0)</f>
        <v>0</v>
      </c>
      <c r="BI805" s="242">
        <f>IF(N805="nulová",J805,0)</f>
        <v>0</v>
      </c>
      <c r="BJ805" s="18" t="s">
        <v>83</v>
      </c>
      <c r="BK805" s="242">
        <f>ROUND(I805*H805,2)</f>
        <v>0</v>
      </c>
      <c r="BL805" s="18" t="s">
        <v>277</v>
      </c>
      <c r="BM805" s="241" t="s">
        <v>1339</v>
      </c>
    </row>
    <row r="806" s="2" customFormat="1" ht="33" customHeight="1">
      <c r="A806" s="39"/>
      <c r="B806" s="40"/>
      <c r="C806" s="229" t="s">
        <v>1340</v>
      </c>
      <c r="D806" s="229" t="s">
        <v>205</v>
      </c>
      <c r="E806" s="230" t="s">
        <v>1341</v>
      </c>
      <c r="F806" s="231" t="s">
        <v>1342</v>
      </c>
      <c r="G806" s="232" t="s">
        <v>213</v>
      </c>
      <c r="H806" s="233">
        <v>5788.1530000000002</v>
      </c>
      <c r="I806" s="234"/>
      <c r="J806" s="235">
        <f>ROUND(I806*H806,2)</f>
        <v>0</v>
      </c>
      <c r="K806" s="236"/>
      <c r="L806" s="45"/>
      <c r="M806" s="237" t="s">
        <v>1</v>
      </c>
      <c r="N806" s="238" t="s">
        <v>41</v>
      </c>
      <c r="O806" s="92"/>
      <c r="P806" s="239">
        <f>O806*H806</f>
        <v>0</v>
      </c>
      <c r="Q806" s="239">
        <v>1.0000000000000001E-05</v>
      </c>
      <c r="R806" s="239">
        <f>Q806*H806</f>
        <v>0.057881530000000007</v>
      </c>
      <c r="S806" s="239">
        <v>0</v>
      </c>
      <c r="T806" s="240">
        <f>S806*H806</f>
        <v>0</v>
      </c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R806" s="241" t="s">
        <v>277</v>
      </c>
      <c r="AT806" s="241" t="s">
        <v>205</v>
      </c>
      <c r="AU806" s="241" t="s">
        <v>85</v>
      </c>
      <c r="AY806" s="18" t="s">
        <v>203</v>
      </c>
      <c r="BE806" s="242">
        <f>IF(N806="základní",J806,0)</f>
        <v>0</v>
      </c>
      <c r="BF806" s="242">
        <f>IF(N806="snížená",J806,0)</f>
        <v>0</v>
      </c>
      <c r="BG806" s="242">
        <f>IF(N806="zákl. přenesená",J806,0)</f>
        <v>0</v>
      </c>
      <c r="BH806" s="242">
        <f>IF(N806="sníž. přenesená",J806,0)</f>
        <v>0</v>
      </c>
      <c r="BI806" s="242">
        <f>IF(N806="nulová",J806,0)</f>
        <v>0</v>
      </c>
      <c r="BJ806" s="18" t="s">
        <v>83</v>
      </c>
      <c r="BK806" s="242">
        <f>ROUND(I806*H806,2)</f>
        <v>0</v>
      </c>
      <c r="BL806" s="18" t="s">
        <v>277</v>
      </c>
      <c r="BM806" s="241" t="s">
        <v>1343</v>
      </c>
    </row>
    <row r="807" s="14" customFormat="1">
      <c r="A807" s="14"/>
      <c r="B807" s="254"/>
      <c r="C807" s="255"/>
      <c r="D807" s="245" t="s">
        <v>243</v>
      </c>
      <c r="E807" s="256" t="s">
        <v>1</v>
      </c>
      <c r="F807" s="257" t="s">
        <v>1344</v>
      </c>
      <c r="G807" s="255"/>
      <c r="H807" s="258">
        <v>5788.1530000000002</v>
      </c>
      <c r="I807" s="259"/>
      <c r="J807" s="255"/>
      <c r="K807" s="255"/>
      <c r="L807" s="260"/>
      <c r="M807" s="261"/>
      <c r="N807" s="262"/>
      <c r="O807" s="262"/>
      <c r="P807" s="262"/>
      <c r="Q807" s="262"/>
      <c r="R807" s="262"/>
      <c r="S807" s="262"/>
      <c r="T807" s="263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64" t="s">
        <v>243</v>
      </c>
      <c r="AU807" s="264" t="s">
        <v>85</v>
      </c>
      <c r="AV807" s="14" t="s">
        <v>85</v>
      </c>
      <c r="AW807" s="14" t="s">
        <v>32</v>
      </c>
      <c r="AX807" s="14" t="s">
        <v>76</v>
      </c>
      <c r="AY807" s="264" t="s">
        <v>203</v>
      </c>
    </row>
    <row r="808" s="15" customFormat="1">
      <c r="A808" s="15"/>
      <c r="B808" s="265"/>
      <c r="C808" s="266"/>
      <c r="D808" s="245" t="s">
        <v>243</v>
      </c>
      <c r="E808" s="267" t="s">
        <v>1</v>
      </c>
      <c r="F808" s="268" t="s">
        <v>247</v>
      </c>
      <c r="G808" s="266"/>
      <c r="H808" s="269">
        <v>5788.1530000000002</v>
      </c>
      <c r="I808" s="270"/>
      <c r="J808" s="266"/>
      <c r="K808" s="266"/>
      <c r="L808" s="271"/>
      <c r="M808" s="303"/>
      <c r="N808" s="304"/>
      <c r="O808" s="304"/>
      <c r="P808" s="304"/>
      <c r="Q808" s="304"/>
      <c r="R808" s="304"/>
      <c r="S808" s="304"/>
      <c r="T808" s="30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T808" s="275" t="s">
        <v>243</v>
      </c>
      <c r="AU808" s="275" t="s">
        <v>85</v>
      </c>
      <c r="AV808" s="15" t="s">
        <v>209</v>
      </c>
      <c r="AW808" s="15" t="s">
        <v>32</v>
      </c>
      <c r="AX808" s="15" t="s">
        <v>83</v>
      </c>
      <c r="AY808" s="275" t="s">
        <v>203</v>
      </c>
    </row>
    <row r="809" s="2" customFormat="1" ht="6.96" customHeight="1">
      <c r="A809" s="39"/>
      <c r="B809" s="67"/>
      <c r="C809" s="68"/>
      <c r="D809" s="68"/>
      <c r="E809" s="68"/>
      <c r="F809" s="68"/>
      <c r="G809" s="68"/>
      <c r="H809" s="68"/>
      <c r="I809" s="68"/>
      <c r="J809" s="68"/>
      <c r="K809" s="68"/>
      <c r="L809" s="45"/>
      <c r="M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</row>
  </sheetData>
  <sheetProtection sheet="1" autoFilter="0" formatColumns="0" formatRows="0" objects="1" scenarios="1" spinCount="100000" saltValue="GBSMST4nUi9FU93Qc6E68viHX5PIz90JnihKx4dED4p7DdyX/pS2K2tY6eqwD32s65durYR1y2OXi/mJ9gg1HA==" hashValue="4sVCLijKSLHAzQT6T8F51C+Au7XhAWsy8/VgZuNat53T45wheo5DtoOHj0OVkCEopYQ34dAaa+CQ6rn61JgOQg==" algorithmName="SHA-512" password="99DC"/>
  <autoFilter ref="C139:K80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8:H128"/>
    <mergeCell ref="E130:H130"/>
    <mergeCell ref="E132:H13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144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157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Objekty OU, část D a DM</v>
      </c>
      <c r="F7" s="152"/>
      <c r="G7" s="152"/>
      <c r="H7" s="152"/>
      <c r="L7" s="21"/>
    </row>
    <row r="8" s="1" customFormat="1" ht="12" customHeight="1">
      <c r="B8" s="21"/>
      <c r="D8" s="152" t="s">
        <v>158</v>
      </c>
      <c r="L8" s="21"/>
    </row>
    <row r="9" s="2" customFormat="1" ht="16.5" customHeight="1">
      <c r="A9" s="39"/>
      <c r="B9" s="45"/>
      <c r="C9" s="39"/>
      <c r="D9" s="39"/>
      <c r="E9" s="153" t="s">
        <v>2591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160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4" t="s">
        <v>3637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31. 8. 2018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31</v>
      </c>
      <c r="F23" s="39"/>
      <c r="G23" s="39"/>
      <c r="H23" s="39"/>
      <c r="I23" s="152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33</v>
      </c>
      <c r="E25" s="39"/>
      <c r="F25" s="39"/>
      <c r="G25" s="39"/>
      <c r="H25" s="39"/>
      <c r="I25" s="152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2" t="s">
        <v>27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34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07.25" customHeight="1">
      <c r="A29" s="156"/>
      <c r="B29" s="157"/>
      <c r="C29" s="156"/>
      <c r="D29" s="156"/>
      <c r="E29" s="158" t="s">
        <v>162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36</v>
      </c>
      <c r="E32" s="39"/>
      <c r="F32" s="39"/>
      <c r="G32" s="39"/>
      <c r="H32" s="39"/>
      <c r="I32" s="39"/>
      <c r="J32" s="162">
        <f>ROUND(J123,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38</v>
      </c>
      <c r="G34" s="39"/>
      <c r="H34" s="39"/>
      <c r="I34" s="163" t="s">
        <v>37</v>
      </c>
      <c r="J34" s="163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40</v>
      </c>
      <c r="E35" s="152" t="s">
        <v>41</v>
      </c>
      <c r="F35" s="165">
        <f>ROUND((SUM(BE123:BE194)),  2)</f>
        <v>0</v>
      </c>
      <c r="G35" s="39"/>
      <c r="H35" s="39"/>
      <c r="I35" s="166">
        <v>0.20999999999999999</v>
      </c>
      <c r="J35" s="165">
        <f>ROUND(((SUM(BE123:BE194))*I35),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5">
        <f>ROUND((SUM(BF123:BF194)),  2)</f>
        <v>0</v>
      </c>
      <c r="G36" s="39"/>
      <c r="H36" s="39"/>
      <c r="I36" s="166">
        <v>0.12</v>
      </c>
      <c r="J36" s="165">
        <f>ROUND(((SUM(BF123:BF194))*I36),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5">
        <f>ROUND((SUM(BG123:BG194)),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5">
        <f>ROUND((SUM(BH123:BH194)),  2)</f>
        <v>0</v>
      </c>
      <c r="G38" s="39"/>
      <c r="H38" s="39"/>
      <c r="I38" s="166">
        <v>0.12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5">
        <f>ROUND((SUM(BI123:BI194)),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46</v>
      </c>
      <c r="E41" s="169"/>
      <c r="F41" s="169"/>
      <c r="G41" s="170" t="s">
        <v>47</v>
      </c>
      <c r="H41" s="171" t="s">
        <v>48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Objekty OU, část D a DM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158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2591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160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D.1.4.3 - Silnoproudá elektrotechnika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31. 8. 2018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Ostravská univerzita</v>
      </c>
      <c r="G93" s="41"/>
      <c r="H93" s="41"/>
      <c r="I93" s="33" t="s">
        <v>30</v>
      </c>
      <c r="J93" s="37" t="str">
        <f>E23</f>
        <v>Marpo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33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164</v>
      </c>
      <c r="D96" s="187"/>
      <c r="E96" s="187"/>
      <c r="F96" s="187"/>
      <c r="G96" s="187"/>
      <c r="H96" s="187"/>
      <c r="I96" s="187"/>
      <c r="J96" s="188" t="s">
        <v>165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166</v>
      </c>
      <c r="D98" s="41"/>
      <c r="E98" s="41"/>
      <c r="F98" s="41"/>
      <c r="G98" s="41"/>
      <c r="H98" s="41"/>
      <c r="I98" s="41"/>
      <c r="J98" s="111">
        <f>J123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167</v>
      </c>
    </row>
    <row r="99" s="9" customFormat="1" ht="24.96" customHeight="1">
      <c r="A99" s="9"/>
      <c r="B99" s="190"/>
      <c r="C99" s="191"/>
      <c r="D99" s="192" t="s">
        <v>3638</v>
      </c>
      <c r="E99" s="193"/>
      <c r="F99" s="193"/>
      <c r="G99" s="193"/>
      <c r="H99" s="193"/>
      <c r="I99" s="193"/>
      <c r="J99" s="194">
        <f>J124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90"/>
      <c r="C100" s="191"/>
      <c r="D100" s="192" t="s">
        <v>3639</v>
      </c>
      <c r="E100" s="193"/>
      <c r="F100" s="193"/>
      <c r="G100" s="193"/>
      <c r="H100" s="193"/>
      <c r="I100" s="193"/>
      <c r="J100" s="194">
        <f>J172</f>
        <v>0</v>
      </c>
      <c r="K100" s="191"/>
      <c r="L100" s="19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90"/>
      <c r="C101" s="191"/>
      <c r="D101" s="192" t="s">
        <v>3640</v>
      </c>
      <c r="E101" s="193"/>
      <c r="F101" s="193"/>
      <c r="G101" s="193"/>
      <c r="H101" s="193"/>
      <c r="I101" s="193"/>
      <c r="J101" s="194">
        <f>J193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188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85" t="str">
        <f>E7</f>
        <v>Objekty OU, část D a DM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1" customFormat="1" ht="12" customHeight="1">
      <c r="B112" s="22"/>
      <c r="C112" s="33" t="s">
        <v>158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="2" customFormat="1" ht="16.5" customHeight="1">
      <c r="A113" s="39"/>
      <c r="B113" s="40"/>
      <c r="C113" s="41"/>
      <c r="D113" s="41"/>
      <c r="E113" s="185" t="s">
        <v>2591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160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E11</f>
        <v>D.1.4.3 - Silnoproudá elektrotechnika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F14</f>
        <v xml:space="preserve"> </v>
      </c>
      <c r="G117" s="41"/>
      <c r="H117" s="41"/>
      <c r="I117" s="33" t="s">
        <v>22</v>
      </c>
      <c r="J117" s="80" t="str">
        <f>IF(J14="","",J14)</f>
        <v>31. 8. 2018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E17</f>
        <v>Ostravská univerzita</v>
      </c>
      <c r="G119" s="41"/>
      <c r="H119" s="41"/>
      <c r="I119" s="33" t="s">
        <v>30</v>
      </c>
      <c r="J119" s="37" t="str">
        <f>E23</f>
        <v>Marpo s.r.o.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28</v>
      </c>
      <c r="D120" s="41"/>
      <c r="E120" s="41"/>
      <c r="F120" s="28" t="str">
        <f>IF(E20="","",E20)</f>
        <v>Vyplň údaj</v>
      </c>
      <c r="G120" s="41"/>
      <c r="H120" s="41"/>
      <c r="I120" s="33" t="s">
        <v>33</v>
      </c>
      <c r="J120" s="37" t="str">
        <f>E26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201"/>
      <c r="B122" s="202"/>
      <c r="C122" s="203" t="s">
        <v>189</v>
      </c>
      <c r="D122" s="204" t="s">
        <v>61</v>
      </c>
      <c r="E122" s="204" t="s">
        <v>57</v>
      </c>
      <c r="F122" s="204" t="s">
        <v>58</v>
      </c>
      <c r="G122" s="204" t="s">
        <v>190</v>
      </c>
      <c r="H122" s="204" t="s">
        <v>191</v>
      </c>
      <c r="I122" s="204" t="s">
        <v>192</v>
      </c>
      <c r="J122" s="205" t="s">
        <v>165</v>
      </c>
      <c r="K122" s="206" t="s">
        <v>193</v>
      </c>
      <c r="L122" s="207"/>
      <c r="M122" s="101" t="s">
        <v>1</v>
      </c>
      <c r="N122" s="102" t="s">
        <v>40</v>
      </c>
      <c r="O122" s="102" t="s">
        <v>194</v>
      </c>
      <c r="P122" s="102" t="s">
        <v>195</v>
      </c>
      <c r="Q122" s="102" t="s">
        <v>196</v>
      </c>
      <c r="R122" s="102" t="s">
        <v>197</v>
      </c>
      <c r="S122" s="102" t="s">
        <v>198</v>
      </c>
      <c r="T122" s="103" t="s">
        <v>199</v>
      </c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</row>
    <row r="123" s="2" customFormat="1" ht="22.8" customHeight="1">
      <c r="A123" s="39"/>
      <c r="B123" s="40"/>
      <c r="C123" s="108" t="s">
        <v>200</v>
      </c>
      <c r="D123" s="41"/>
      <c r="E123" s="41"/>
      <c r="F123" s="41"/>
      <c r="G123" s="41"/>
      <c r="H123" s="41"/>
      <c r="I123" s="41"/>
      <c r="J123" s="208">
        <f>BK123</f>
        <v>0</v>
      </c>
      <c r="K123" s="41"/>
      <c r="L123" s="45"/>
      <c r="M123" s="104"/>
      <c r="N123" s="209"/>
      <c r="O123" s="105"/>
      <c r="P123" s="210">
        <f>P124+P172+P193</f>
        <v>0</v>
      </c>
      <c r="Q123" s="105"/>
      <c r="R123" s="210">
        <f>R124+R172+R193</f>
        <v>0</v>
      </c>
      <c r="S123" s="105"/>
      <c r="T123" s="211">
        <f>T124+T172+T193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75</v>
      </c>
      <c r="AU123" s="18" t="s">
        <v>167</v>
      </c>
      <c r="BK123" s="212">
        <f>BK124+BK172+BK193</f>
        <v>0</v>
      </c>
    </row>
    <row r="124" s="12" customFormat="1" ht="25.92" customHeight="1">
      <c r="A124" s="12"/>
      <c r="B124" s="213"/>
      <c r="C124" s="214"/>
      <c r="D124" s="215" t="s">
        <v>75</v>
      </c>
      <c r="E124" s="216" t="s">
        <v>2094</v>
      </c>
      <c r="F124" s="216" t="s">
        <v>3641</v>
      </c>
      <c r="G124" s="214"/>
      <c r="H124" s="214"/>
      <c r="I124" s="217"/>
      <c r="J124" s="218">
        <f>BK124</f>
        <v>0</v>
      </c>
      <c r="K124" s="214"/>
      <c r="L124" s="219"/>
      <c r="M124" s="220"/>
      <c r="N124" s="221"/>
      <c r="O124" s="221"/>
      <c r="P124" s="222">
        <f>SUM(P125:P171)</f>
        <v>0</v>
      </c>
      <c r="Q124" s="221"/>
      <c r="R124" s="222">
        <f>SUM(R125:R171)</f>
        <v>0</v>
      </c>
      <c r="S124" s="221"/>
      <c r="T124" s="223">
        <f>SUM(T125:T171)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4" t="s">
        <v>83</v>
      </c>
      <c r="AT124" s="225" t="s">
        <v>75</v>
      </c>
      <c r="AU124" s="225" t="s">
        <v>76</v>
      </c>
      <c r="AY124" s="224" t="s">
        <v>203</v>
      </c>
      <c r="BK124" s="226">
        <f>SUM(BK125:BK171)</f>
        <v>0</v>
      </c>
    </row>
    <row r="125" s="2" customFormat="1" ht="16.5" customHeight="1">
      <c r="A125" s="39"/>
      <c r="B125" s="40"/>
      <c r="C125" s="229" t="s">
        <v>83</v>
      </c>
      <c r="D125" s="229" t="s">
        <v>205</v>
      </c>
      <c r="E125" s="230" t="s">
        <v>83</v>
      </c>
      <c r="F125" s="231" t="s">
        <v>2096</v>
      </c>
      <c r="G125" s="232" t="s">
        <v>797</v>
      </c>
      <c r="H125" s="233">
        <v>316</v>
      </c>
      <c r="I125" s="234"/>
      <c r="J125" s="235">
        <f>ROUND(I125*H125,2)</f>
        <v>0</v>
      </c>
      <c r="K125" s="236"/>
      <c r="L125" s="45"/>
      <c r="M125" s="237" t="s">
        <v>1</v>
      </c>
      <c r="N125" s="238" t="s">
        <v>41</v>
      </c>
      <c r="O125" s="92"/>
      <c r="P125" s="239">
        <f>O125*H125</f>
        <v>0</v>
      </c>
      <c r="Q125" s="239">
        <v>0</v>
      </c>
      <c r="R125" s="239">
        <f>Q125*H125</f>
        <v>0</v>
      </c>
      <c r="S125" s="239">
        <v>0</v>
      </c>
      <c r="T125" s="24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41" t="s">
        <v>209</v>
      </c>
      <c r="AT125" s="241" t="s">
        <v>205</v>
      </c>
      <c r="AU125" s="241" t="s">
        <v>83</v>
      </c>
      <c r="AY125" s="18" t="s">
        <v>203</v>
      </c>
      <c r="BE125" s="242">
        <f>IF(N125="základní",J125,0)</f>
        <v>0</v>
      </c>
      <c r="BF125" s="242">
        <f>IF(N125="snížená",J125,0)</f>
        <v>0</v>
      </c>
      <c r="BG125" s="242">
        <f>IF(N125="zákl. přenesená",J125,0)</f>
        <v>0</v>
      </c>
      <c r="BH125" s="242">
        <f>IF(N125="sníž. přenesená",J125,0)</f>
        <v>0</v>
      </c>
      <c r="BI125" s="242">
        <f>IF(N125="nulová",J125,0)</f>
        <v>0</v>
      </c>
      <c r="BJ125" s="18" t="s">
        <v>83</v>
      </c>
      <c r="BK125" s="242">
        <f>ROUND(I125*H125,2)</f>
        <v>0</v>
      </c>
      <c r="BL125" s="18" t="s">
        <v>209</v>
      </c>
      <c r="BM125" s="241" t="s">
        <v>85</v>
      </c>
    </row>
    <row r="126" s="2" customFormat="1" ht="16.5" customHeight="1">
      <c r="A126" s="39"/>
      <c r="B126" s="40"/>
      <c r="C126" s="229" t="s">
        <v>85</v>
      </c>
      <c r="D126" s="229" t="s">
        <v>205</v>
      </c>
      <c r="E126" s="230" t="s">
        <v>85</v>
      </c>
      <c r="F126" s="231" t="s">
        <v>2097</v>
      </c>
      <c r="G126" s="232" t="s">
        <v>797</v>
      </c>
      <c r="H126" s="233">
        <v>33</v>
      </c>
      <c r="I126" s="234"/>
      <c r="J126" s="235">
        <f>ROUND(I126*H126,2)</f>
        <v>0</v>
      </c>
      <c r="K126" s="236"/>
      <c r="L126" s="45"/>
      <c r="M126" s="237" t="s">
        <v>1</v>
      </c>
      <c r="N126" s="238" t="s">
        <v>41</v>
      </c>
      <c r="O126" s="92"/>
      <c r="P126" s="239">
        <f>O126*H126</f>
        <v>0</v>
      </c>
      <c r="Q126" s="239">
        <v>0</v>
      </c>
      <c r="R126" s="239">
        <f>Q126*H126</f>
        <v>0</v>
      </c>
      <c r="S126" s="239">
        <v>0</v>
      </c>
      <c r="T126" s="24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41" t="s">
        <v>209</v>
      </c>
      <c r="AT126" s="241" t="s">
        <v>205</v>
      </c>
      <c r="AU126" s="241" t="s">
        <v>83</v>
      </c>
      <c r="AY126" s="18" t="s">
        <v>203</v>
      </c>
      <c r="BE126" s="242">
        <f>IF(N126="základní",J126,0)</f>
        <v>0</v>
      </c>
      <c r="BF126" s="242">
        <f>IF(N126="snížená",J126,0)</f>
        <v>0</v>
      </c>
      <c r="BG126" s="242">
        <f>IF(N126="zákl. přenesená",J126,0)</f>
        <v>0</v>
      </c>
      <c r="BH126" s="242">
        <f>IF(N126="sníž. přenesená",J126,0)</f>
        <v>0</v>
      </c>
      <c r="BI126" s="242">
        <f>IF(N126="nulová",J126,0)</f>
        <v>0</v>
      </c>
      <c r="BJ126" s="18" t="s">
        <v>83</v>
      </c>
      <c r="BK126" s="242">
        <f>ROUND(I126*H126,2)</f>
        <v>0</v>
      </c>
      <c r="BL126" s="18" t="s">
        <v>209</v>
      </c>
      <c r="BM126" s="241" t="s">
        <v>209</v>
      </c>
    </row>
    <row r="127" s="2" customFormat="1" ht="16.5" customHeight="1">
      <c r="A127" s="39"/>
      <c r="B127" s="40"/>
      <c r="C127" s="229" t="s">
        <v>108</v>
      </c>
      <c r="D127" s="229" t="s">
        <v>205</v>
      </c>
      <c r="E127" s="230" t="s">
        <v>108</v>
      </c>
      <c r="F127" s="231" t="s">
        <v>3642</v>
      </c>
      <c r="G127" s="232" t="s">
        <v>797</v>
      </c>
      <c r="H127" s="233">
        <v>1</v>
      </c>
      <c r="I127" s="234"/>
      <c r="J127" s="235">
        <f>ROUND(I127*H127,2)</f>
        <v>0</v>
      </c>
      <c r="K127" s="236"/>
      <c r="L127" s="45"/>
      <c r="M127" s="237" t="s">
        <v>1</v>
      </c>
      <c r="N127" s="238" t="s">
        <v>41</v>
      </c>
      <c r="O127" s="92"/>
      <c r="P127" s="239">
        <f>O127*H127</f>
        <v>0</v>
      </c>
      <c r="Q127" s="239">
        <v>0</v>
      </c>
      <c r="R127" s="239">
        <f>Q127*H127</f>
        <v>0</v>
      </c>
      <c r="S127" s="239">
        <v>0</v>
      </c>
      <c r="T127" s="24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41" t="s">
        <v>209</v>
      </c>
      <c r="AT127" s="241" t="s">
        <v>205</v>
      </c>
      <c r="AU127" s="241" t="s">
        <v>83</v>
      </c>
      <c r="AY127" s="18" t="s">
        <v>203</v>
      </c>
      <c r="BE127" s="242">
        <f>IF(N127="základní",J127,0)</f>
        <v>0</v>
      </c>
      <c r="BF127" s="242">
        <f>IF(N127="snížená",J127,0)</f>
        <v>0</v>
      </c>
      <c r="BG127" s="242">
        <f>IF(N127="zákl. přenesená",J127,0)</f>
        <v>0</v>
      </c>
      <c r="BH127" s="242">
        <f>IF(N127="sníž. přenesená",J127,0)</f>
        <v>0</v>
      </c>
      <c r="BI127" s="242">
        <f>IF(N127="nulová",J127,0)</f>
        <v>0</v>
      </c>
      <c r="BJ127" s="18" t="s">
        <v>83</v>
      </c>
      <c r="BK127" s="242">
        <f>ROUND(I127*H127,2)</f>
        <v>0</v>
      </c>
      <c r="BL127" s="18" t="s">
        <v>209</v>
      </c>
      <c r="BM127" s="241" t="s">
        <v>226</v>
      </c>
    </row>
    <row r="128" s="2" customFormat="1" ht="16.5" customHeight="1">
      <c r="A128" s="39"/>
      <c r="B128" s="40"/>
      <c r="C128" s="229" t="s">
        <v>209</v>
      </c>
      <c r="D128" s="229" t="s">
        <v>205</v>
      </c>
      <c r="E128" s="230" t="s">
        <v>209</v>
      </c>
      <c r="F128" s="231" t="s">
        <v>3643</v>
      </c>
      <c r="G128" s="232" t="s">
        <v>797</v>
      </c>
      <c r="H128" s="233">
        <v>4</v>
      </c>
      <c r="I128" s="234"/>
      <c r="J128" s="235">
        <f>ROUND(I128*H128,2)</f>
        <v>0</v>
      </c>
      <c r="K128" s="236"/>
      <c r="L128" s="45"/>
      <c r="M128" s="237" t="s">
        <v>1</v>
      </c>
      <c r="N128" s="238" t="s">
        <v>41</v>
      </c>
      <c r="O128" s="92"/>
      <c r="P128" s="239">
        <f>O128*H128</f>
        <v>0</v>
      </c>
      <c r="Q128" s="239">
        <v>0</v>
      </c>
      <c r="R128" s="239">
        <f>Q128*H128</f>
        <v>0</v>
      </c>
      <c r="S128" s="239">
        <v>0</v>
      </c>
      <c r="T128" s="24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41" t="s">
        <v>209</v>
      </c>
      <c r="AT128" s="241" t="s">
        <v>205</v>
      </c>
      <c r="AU128" s="241" t="s">
        <v>83</v>
      </c>
      <c r="AY128" s="18" t="s">
        <v>203</v>
      </c>
      <c r="BE128" s="242">
        <f>IF(N128="základní",J128,0)</f>
        <v>0</v>
      </c>
      <c r="BF128" s="242">
        <f>IF(N128="snížená",J128,0)</f>
        <v>0</v>
      </c>
      <c r="BG128" s="242">
        <f>IF(N128="zákl. přenesená",J128,0)</f>
        <v>0</v>
      </c>
      <c r="BH128" s="242">
        <f>IF(N128="sníž. přenesená",J128,0)</f>
        <v>0</v>
      </c>
      <c r="BI128" s="242">
        <f>IF(N128="nulová",J128,0)</f>
        <v>0</v>
      </c>
      <c r="BJ128" s="18" t="s">
        <v>83</v>
      </c>
      <c r="BK128" s="242">
        <f>ROUND(I128*H128,2)</f>
        <v>0</v>
      </c>
      <c r="BL128" s="18" t="s">
        <v>209</v>
      </c>
      <c r="BM128" s="241" t="s">
        <v>234</v>
      </c>
    </row>
    <row r="129" s="2" customFormat="1" ht="24.15" customHeight="1">
      <c r="A129" s="39"/>
      <c r="B129" s="40"/>
      <c r="C129" s="229" t="s">
        <v>222</v>
      </c>
      <c r="D129" s="229" t="s">
        <v>205</v>
      </c>
      <c r="E129" s="230" t="s">
        <v>222</v>
      </c>
      <c r="F129" s="231" t="s">
        <v>3644</v>
      </c>
      <c r="G129" s="232" t="s">
        <v>797</v>
      </c>
      <c r="H129" s="233">
        <v>10</v>
      </c>
      <c r="I129" s="234"/>
      <c r="J129" s="235">
        <f>ROUND(I129*H129,2)</f>
        <v>0</v>
      </c>
      <c r="K129" s="236"/>
      <c r="L129" s="45"/>
      <c r="M129" s="237" t="s">
        <v>1</v>
      </c>
      <c r="N129" s="238" t="s">
        <v>41</v>
      </c>
      <c r="O129" s="92"/>
      <c r="P129" s="239">
        <f>O129*H129</f>
        <v>0</v>
      </c>
      <c r="Q129" s="239">
        <v>0</v>
      </c>
      <c r="R129" s="239">
        <f>Q129*H129</f>
        <v>0</v>
      </c>
      <c r="S129" s="239">
        <v>0</v>
      </c>
      <c r="T129" s="24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1" t="s">
        <v>209</v>
      </c>
      <c r="AT129" s="241" t="s">
        <v>205</v>
      </c>
      <c r="AU129" s="241" t="s">
        <v>83</v>
      </c>
      <c r="AY129" s="18" t="s">
        <v>203</v>
      </c>
      <c r="BE129" s="242">
        <f>IF(N129="základní",J129,0)</f>
        <v>0</v>
      </c>
      <c r="BF129" s="242">
        <f>IF(N129="snížená",J129,0)</f>
        <v>0</v>
      </c>
      <c r="BG129" s="242">
        <f>IF(N129="zákl. přenesená",J129,0)</f>
        <v>0</v>
      </c>
      <c r="BH129" s="242">
        <f>IF(N129="sníž. přenesená",J129,0)</f>
        <v>0</v>
      </c>
      <c r="BI129" s="242">
        <f>IF(N129="nulová",J129,0)</f>
        <v>0</v>
      </c>
      <c r="BJ129" s="18" t="s">
        <v>83</v>
      </c>
      <c r="BK129" s="242">
        <f>ROUND(I129*H129,2)</f>
        <v>0</v>
      </c>
      <c r="BL129" s="18" t="s">
        <v>209</v>
      </c>
      <c r="BM129" s="241" t="s">
        <v>248</v>
      </c>
    </row>
    <row r="130" s="2" customFormat="1" ht="16.5" customHeight="1">
      <c r="A130" s="39"/>
      <c r="B130" s="40"/>
      <c r="C130" s="229" t="s">
        <v>226</v>
      </c>
      <c r="D130" s="229" t="s">
        <v>205</v>
      </c>
      <c r="E130" s="230" t="s">
        <v>226</v>
      </c>
      <c r="F130" s="231" t="s">
        <v>2115</v>
      </c>
      <c r="G130" s="232" t="s">
        <v>797</v>
      </c>
      <c r="H130" s="233">
        <v>364</v>
      </c>
      <c r="I130" s="234"/>
      <c r="J130" s="235">
        <f>ROUND(I130*H130,2)</f>
        <v>0</v>
      </c>
      <c r="K130" s="236"/>
      <c r="L130" s="45"/>
      <c r="M130" s="237" t="s">
        <v>1</v>
      </c>
      <c r="N130" s="238" t="s">
        <v>41</v>
      </c>
      <c r="O130" s="92"/>
      <c r="P130" s="239">
        <f>O130*H130</f>
        <v>0</v>
      </c>
      <c r="Q130" s="239">
        <v>0</v>
      </c>
      <c r="R130" s="239">
        <f>Q130*H130</f>
        <v>0</v>
      </c>
      <c r="S130" s="239">
        <v>0</v>
      </c>
      <c r="T130" s="24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1" t="s">
        <v>209</v>
      </c>
      <c r="AT130" s="241" t="s">
        <v>205</v>
      </c>
      <c r="AU130" s="241" t="s">
        <v>83</v>
      </c>
      <c r="AY130" s="18" t="s">
        <v>203</v>
      </c>
      <c r="BE130" s="242">
        <f>IF(N130="základní",J130,0)</f>
        <v>0</v>
      </c>
      <c r="BF130" s="242">
        <f>IF(N130="snížená",J130,0)</f>
        <v>0</v>
      </c>
      <c r="BG130" s="242">
        <f>IF(N130="zákl. přenesená",J130,0)</f>
        <v>0</v>
      </c>
      <c r="BH130" s="242">
        <f>IF(N130="sníž. přenesená",J130,0)</f>
        <v>0</v>
      </c>
      <c r="BI130" s="242">
        <f>IF(N130="nulová",J130,0)</f>
        <v>0</v>
      </c>
      <c r="BJ130" s="18" t="s">
        <v>83</v>
      </c>
      <c r="BK130" s="242">
        <f>ROUND(I130*H130,2)</f>
        <v>0</v>
      </c>
      <c r="BL130" s="18" t="s">
        <v>209</v>
      </c>
      <c r="BM130" s="241" t="s">
        <v>8</v>
      </c>
    </row>
    <row r="131" s="2" customFormat="1" ht="16.5" customHeight="1">
      <c r="A131" s="39"/>
      <c r="B131" s="40"/>
      <c r="C131" s="229" t="s">
        <v>230</v>
      </c>
      <c r="D131" s="229" t="s">
        <v>205</v>
      </c>
      <c r="E131" s="230" t="s">
        <v>230</v>
      </c>
      <c r="F131" s="231" t="s">
        <v>2116</v>
      </c>
      <c r="G131" s="232" t="s">
        <v>797</v>
      </c>
      <c r="H131" s="233">
        <v>540</v>
      </c>
      <c r="I131" s="234"/>
      <c r="J131" s="235">
        <f>ROUND(I131*H131,2)</f>
        <v>0</v>
      </c>
      <c r="K131" s="236"/>
      <c r="L131" s="45"/>
      <c r="M131" s="237" t="s">
        <v>1</v>
      </c>
      <c r="N131" s="238" t="s">
        <v>41</v>
      </c>
      <c r="O131" s="92"/>
      <c r="P131" s="239">
        <f>O131*H131</f>
        <v>0</v>
      </c>
      <c r="Q131" s="239">
        <v>0</v>
      </c>
      <c r="R131" s="239">
        <f>Q131*H131</f>
        <v>0</v>
      </c>
      <c r="S131" s="239">
        <v>0</v>
      </c>
      <c r="T131" s="24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1" t="s">
        <v>209</v>
      </c>
      <c r="AT131" s="241" t="s">
        <v>205</v>
      </c>
      <c r="AU131" s="241" t="s">
        <v>83</v>
      </c>
      <c r="AY131" s="18" t="s">
        <v>203</v>
      </c>
      <c r="BE131" s="242">
        <f>IF(N131="základní",J131,0)</f>
        <v>0</v>
      </c>
      <c r="BF131" s="242">
        <f>IF(N131="snížená",J131,0)</f>
        <v>0</v>
      </c>
      <c r="BG131" s="242">
        <f>IF(N131="zákl. přenesená",J131,0)</f>
        <v>0</v>
      </c>
      <c r="BH131" s="242">
        <f>IF(N131="sníž. přenesená",J131,0)</f>
        <v>0</v>
      </c>
      <c r="BI131" s="242">
        <f>IF(N131="nulová",J131,0)</f>
        <v>0</v>
      </c>
      <c r="BJ131" s="18" t="s">
        <v>83</v>
      </c>
      <c r="BK131" s="242">
        <f>ROUND(I131*H131,2)</f>
        <v>0</v>
      </c>
      <c r="BL131" s="18" t="s">
        <v>209</v>
      </c>
      <c r="BM131" s="241" t="s">
        <v>267</v>
      </c>
    </row>
    <row r="132" s="2" customFormat="1" ht="16.5" customHeight="1">
      <c r="A132" s="39"/>
      <c r="B132" s="40"/>
      <c r="C132" s="229" t="s">
        <v>234</v>
      </c>
      <c r="D132" s="229" t="s">
        <v>205</v>
      </c>
      <c r="E132" s="230" t="s">
        <v>234</v>
      </c>
      <c r="F132" s="231" t="s">
        <v>3645</v>
      </c>
      <c r="G132" s="232" t="s">
        <v>336</v>
      </c>
      <c r="H132" s="233">
        <v>500</v>
      </c>
      <c r="I132" s="234"/>
      <c r="J132" s="235">
        <f>ROUND(I132*H132,2)</f>
        <v>0</v>
      </c>
      <c r="K132" s="236"/>
      <c r="L132" s="45"/>
      <c r="M132" s="237" t="s">
        <v>1</v>
      </c>
      <c r="N132" s="238" t="s">
        <v>41</v>
      </c>
      <c r="O132" s="92"/>
      <c r="P132" s="239">
        <f>O132*H132</f>
        <v>0</v>
      </c>
      <c r="Q132" s="239">
        <v>0</v>
      </c>
      <c r="R132" s="239">
        <f>Q132*H132</f>
        <v>0</v>
      </c>
      <c r="S132" s="239">
        <v>0</v>
      </c>
      <c r="T132" s="24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1" t="s">
        <v>209</v>
      </c>
      <c r="AT132" s="241" t="s">
        <v>205</v>
      </c>
      <c r="AU132" s="241" t="s">
        <v>83</v>
      </c>
      <c r="AY132" s="18" t="s">
        <v>203</v>
      </c>
      <c r="BE132" s="242">
        <f>IF(N132="základní",J132,0)</f>
        <v>0</v>
      </c>
      <c r="BF132" s="242">
        <f>IF(N132="snížená",J132,0)</f>
        <v>0</v>
      </c>
      <c r="BG132" s="242">
        <f>IF(N132="zákl. přenesená",J132,0)</f>
        <v>0</v>
      </c>
      <c r="BH132" s="242">
        <f>IF(N132="sníž. přenesená",J132,0)</f>
        <v>0</v>
      </c>
      <c r="BI132" s="242">
        <f>IF(N132="nulová",J132,0)</f>
        <v>0</v>
      </c>
      <c r="BJ132" s="18" t="s">
        <v>83</v>
      </c>
      <c r="BK132" s="242">
        <f>ROUND(I132*H132,2)</f>
        <v>0</v>
      </c>
      <c r="BL132" s="18" t="s">
        <v>209</v>
      </c>
      <c r="BM132" s="241" t="s">
        <v>277</v>
      </c>
    </row>
    <row r="133" s="2" customFormat="1" ht="16.5" customHeight="1">
      <c r="A133" s="39"/>
      <c r="B133" s="40"/>
      <c r="C133" s="229" t="s">
        <v>238</v>
      </c>
      <c r="D133" s="229" t="s">
        <v>205</v>
      </c>
      <c r="E133" s="230" t="s">
        <v>238</v>
      </c>
      <c r="F133" s="231" t="s">
        <v>3646</v>
      </c>
      <c r="G133" s="232" t="s">
        <v>336</v>
      </c>
      <c r="H133" s="233">
        <v>165</v>
      </c>
      <c r="I133" s="234"/>
      <c r="J133" s="235">
        <f>ROUND(I133*H133,2)</f>
        <v>0</v>
      </c>
      <c r="K133" s="236"/>
      <c r="L133" s="45"/>
      <c r="M133" s="237" t="s">
        <v>1</v>
      </c>
      <c r="N133" s="238" t="s">
        <v>41</v>
      </c>
      <c r="O133" s="92"/>
      <c r="P133" s="239">
        <f>O133*H133</f>
        <v>0</v>
      </c>
      <c r="Q133" s="239">
        <v>0</v>
      </c>
      <c r="R133" s="239">
        <f>Q133*H133</f>
        <v>0</v>
      </c>
      <c r="S133" s="239">
        <v>0</v>
      </c>
      <c r="T133" s="24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1" t="s">
        <v>209</v>
      </c>
      <c r="AT133" s="241" t="s">
        <v>205</v>
      </c>
      <c r="AU133" s="241" t="s">
        <v>83</v>
      </c>
      <c r="AY133" s="18" t="s">
        <v>203</v>
      </c>
      <c r="BE133" s="242">
        <f>IF(N133="základní",J133,0)</f>
        <v>0</v>
      </c>
      <c r="BF133" s="242">
        <f>IF(N133="snížená",J133,0)</f>
        <v>0</v>
      </c>
      <c r="BG133" s="242">
        <f>IF(N133="zákl. přenesená",J133,0)</f>
        <v>0</v>
      </c>
      <c r="BH133" s="242">
        <f>IF(N133="sníž. přenesená",J133,0)</f>
        <v>0</v>
      </c>
      <c r="BI133" s="242">
        <f>IF(N133="nulová",J133,0)</f>
        <v>0</v>
      </c>
      <c r="BJ133" s="18" t="s">
        <v>83</v>
      </c>
      <c r="BK133" s="242">
        <f>ROUND(I133*H133,2)</f>
        <v>0</v>
      </c>
      <c r="BL133" s="18" t="s">
        <v>209</v>
      </c>
      <c r="BM133" s="241" t="s">
        <v>288</v>
      </c>
    </row>
    <row r="134" s="2" customFormat="1" ht="16.5" customHeight="1">
      <c r="A134" s="39"/>
      <c r="B134" s="40"/>
      <c r="C134" s="229" t="s">
        <v>248</v>
      </c>
      <c r="D134" s="229" t="s">
        <v>205</v>
      </c>
      <c r="E134" s="230" t="s">
        <v>248</v>
      </c>
      <c r="F134" s="231" t="s">
        <v>3647</v>
      </c>
      <c r="G134" s="232" t="s">
        <v>336</v>
      </c>
      <c r="H134" s="233">
        <v>80</v>
      </c>
      <c r="I134" s="234"/>
      <c r="J134" s="235">
        <f>ROUND(I134*H134,2)</f>
        <v>0</v>
      </c>
      <c r="K134" s="236"/>
      <c r="L134" s="45"/>
      <c r="M134" s="237" t="s">
        <v>1</v>
      </c>
      <c r="N134" s="238" t="s">
        <v>41</v>
      </c>
      <c r="O134" s="92"/>
      <c r="P134" s="239">
        <f>O134*H134</f>
        <v>0</v>
      </c>
      <c r="Q134" s="239">
        <v>0</v>
      </c>
      <c r="R134" s="239">
        <f>Q134*H134</f>
        <v>0</v>
      </c>
      <c r="S134" s="239">
        <v>0</v>
      </c>
      <c r="T134" s="24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1" t="s">
        <v>209</v>
      </c>
      <c r="AT134" s="241" t="s">
        <v>205</v>
      </c>
      <c r="AU134" s="241" t="s">
        <v>83</v>
      </c>
      <c r="AY134" s="18" t="s">
        <v>203</v>
      </c>
      <c r="BE134" s="242">
        <f>IF(N134="základní",J134,0)</f>
        <v>0</v>
      </c>
      <c r="BF134" s="242">
        <f>IF(N134="snížená",J134,0)</f>
        <v>0</v>
      </c>
      <c r="BG134" s="242">
        <f>IF(N134="zákl. přenesená",J134,0)</f>
        <v>0</v>
      </c>
      <c r="BH134" s="242">
        <f>IF(N134="sníž. přenesená",J134,0)</f>
        <v>0</v>
      </c>
      <c r="BI134" s="242">
        <f>IF(N134="nulová",J134,0)</f>
        <v>0</v>
      </c>
      <c r="BJ134" s="18" t="s">
        <v>83</v>
      </c>
      <c r="BK134" s="242">
        <f>ROUND(I134*H134,2)</f>
        <v>0</v>
      </c>
      <c r="BL134" s="18" t="s">
        <v>209</v>
      </c>
      <c r="BM134" s="241" t="s">
        <v>299</v>
      </c>
    </row>
    <row r="135" s="2" customFormat="1" ht="16.5" customHeight="1">
      <c r="A135" s="39"/>
      <c r="B135" s="40"/>
      <c r="C135" s="229" t="s">
        <v>253</v>
      </c>
      <c r="D135" s="229" t="s">
        <v>205</v>
      </c>
      <c r="E135" s="230" t="s">
        <v>253</v>
      </c>
      <c r="F135" s="231" t="s">
        <v>3648</v>
      </c>
      <c r="G135" s="232" t="s">
        <v>336</v>
      </c>
      <c r="H135" s="233">
        <v>60</v>
      </c>
      <c r="I135" s="234"/>
      <c r="J135" s="235">
        <f>ROUND(I135*H135,2)</f>
        <v>0</v>
      </c>
      <c r="K135" s="236"/>
      <c r="L135" s="45"/>
      <c r="M135" s="237" t="s">
        <v>1</v>
      </c>
      <c r="N135" s="238" t="s">
        <v>41</v>
      </c>
      <c r="O135" s="92"/>
      <c r="P135" s="239">
        <f>O135*H135</f>
        <v>0</v>
      </c>
      <c r="Q135" s="239">
        <v>0</v>
      </c>
      <c r="R135" s="239">
        <f>Q135*H135</f>
        <v>0</v>
      </c>
      <c r="S135" s="239">
        <v>0</v>
      </c>
      <c r="T135" s="24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1" t="s">
        <v>209</v>
      </c>
      <c r="AT135" s="241" t="s">
        <v>205</v>
      </c>
      <c r="AU135" s="241" t="s">
        <v>83</v>
      </c>
      <c r="AY135" s="18" t="s">
        <v>203</v>
      </c>
      <c r="BE135" s="242">
        <f>IF(N135="základní",J135,0)</f>
        <v>0</v>
      </c>
      <c r="BF135" s="242">
        <f>IF(N135="snížená",J135,0)</f>
        <v>0</v>
      </c>
      <c r="BG135" s="242">
        <f>IF(N135="zákl. přenesená",J135,0)</f>
        <v>0</v>
      </c>
      <c r="BH135" s="242">
        <f>IF(N135="sníž. přenesená",J135,0)</f>
        <v>0</v>
      </c>
      <c r="BI135" s="242">
        <f>IF(N135="nulová",J135,0)</f>
        <v>0</v>
      </c>
      <c r="BJ135" s="18" t="s">
        <v>83</v>
      </c>
      <c r="BK135" s="242">
        <f>ROUND(I135*H135,2)</f>
        <v>0</v>
      </c>
      <c r="BL135" s="18" t="s">
        <v>209</v>
      </c>
      <c r="BM135" s="241" t="s">
        <v>306</v>
      </c>
    </row>
    <row r="136" s="2" customFormat="1" ht="16.5" customHeight="1">
      <c r="A136" s="39"/>
      <c r="B136" s="40"/>
      <c r="C136" s="229" t="s">
        <v>8</v>
      </c>
      <c r="D136" s="229" t="s">
        <v>205</v>
      </c>
      <c r="E136" s="230" t="s">
        <v>8</v>
      </c>
      <c r="F136" s="231" t="s">
        <v>2119</v>
      </c>
      <c r="G136" s="232" t="s">
        <v>336</v>
      </c>
      <c r="H136" s="233">
        <v>10500</v>
      </c>
      <c r="I136" s="234"/>
      <c r="J136" s="235">
        <f>ROUND(I136*H136,2)</f>
        <v>0</v>
      </c>
      <c r="K136" s="236"/>
      <c r="L136" s="45"/>
      <c r="M136" s="237" t="s">
        <v>1</v>
      </c>
      <c r="N136" s="238" t="s">
        <v>41</v>
      </c>
      <c r="O136" s="92"/>
      <c r="P136" s="239">
        <f>O136*H136</f>
        <v>0</v>
      </c>
      <c r="Q136" s="239">
        <v>0</v>
      </c>
      <c r="R136" s="239">
        <f>Q136*H136</f>
        <v>0</v>
      </c>
      <c r="S136" s="239">
        <v>0</v>
      </c>
      <c r="T136" s="24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1" t="s">
        <v>209</v>
      </c>
      <c r="AT136" s="241" t="s">
        <v>205</v>
      </c>
      <c r="AU136" s="241" t="s">
        <v>83</v>
      </c>
      <c r="AY136" s="18" t="s">
        <v>203</v>
      </c>
      <c r="BE136" s="242">
        <f>IF(N136="základní",J136,0)</f>
        <v>0</v>
      </c>
      <c r="BF136" s="242">
        <f>IF(N136="snížená",J136,0)</f>
        <v>0</v>
      </c>
      <c r="BG136" s="242">
        <f>IF(N136="zákl. přenesená",J136,0)</f>
        <v>0</v>
      </c>
      <c r="BH136" s="242">
        <f>IF(N136="sníž. přenesená",J136,0)</f>
        <v>0</v>
      </c>
      <c r="BI136" s="242">
        <f>IF(N136="nulová",J136,0)</f>
        <v>0</v>
      </c>
      <c r="BJ136" s="18" t="s">
        <v>83</v>
      </c>
      <c r="BK136" s="242">
        <f>ROUND(I136*H136,2)</f>
        <v>0</v>
      </c>
      <c r="BL136" s="18" t="s">
        <v>209</v>
      </c>
      <c r="BM136" s="241" t="s">
        <v>316</v>
      </c>
    </row>
    <row r="137" s="2" customFormat="1" ht="16.5" customHeight="1">
      <c r="A137" s="39"/>
      <c r="B137" s="40"/>
      <c r="C137" s="229" t="s">
        <v>261</v>
      </c>
      <c r="D137" s="229" t="s">
        <v>205</v>
      </c>
      <c r="E137" s="230" t="s">
        <v>261</v>
      </c>
      <c r="F137" s="231" t="s">
        <v>2120</v>
      </c>
      <c r="G137" s="232" t="s">
        <v>336</v>
      </c>
      <c r="H137" s="233">
        <v>100</v>
      </c>
      <c r="I137" s="234"/>
      <c r="J137" s="235">
        <f>ROUND(I137*H137,2)</f>
        <v>0</v>
      </c>
      <c r="K137" s="236"/>
      <c r="L137" s="45"/>
      <c r="M137" s="237" t="s">
        <v>1</v>
      </c>
      <c r="N137" s="238" t="s">
        <v>41</v>
      </c>
      <c r="O137" s="92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1" t="s">
        <v>209</v>
      </c>
      <c r="AT137" s="241" t="s">
        <v>205</v>
      </c>
      <c r="AU137" s="241" t="s">
        <v>83</v>
      </c>
      <c r="AY137" s="18" t="s">
        <v>203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8" t="s">
        <v>83</v>
      </c>
      <c r="BK137" s="242">
        <f>ROUND(I137*H137,2)</f>
        <v>0</v>
      </c>
      <c r="BL137" s="18" t="s">
        <v>209</v>
      </c>
      <c r="BM137" s="241" t="s">
        <v>329</v>
      </c>
    </row>
    <row r="138" s="2" customFormat="1" ht="16.5" customHeight="1">
      <c r="A138" s="39"/>
      <c r="B138" s="40"/>
      <c r="C138" s="229" t="s">
        <v>267</v>
      </c>
      <c r="D138" s="229" t="s">
        <v>205</v>
      </c>
      <c r="E138" s="230" t="s">
        <v>267</v>
      </c>
      <c r="F138" s="231" t="s">
        <v>2121</v>
      </c>
      <c r="G138" s="232" t="s">
        <v>336</v>
      </c>
      <c r="H138" s="233">
        <v>600</v>
      </c>
      <c r="I138" s="234"/>
      <c r="J138" s="235">
        <f>ROUND(I138*H138,2)</f>
        <v>0</v>
      </c>
      <c r="K138" s="236"/>
      <c r="L138" s="45"/>
      <c r="M138" s="237" t="s">
        <v>1</v>
      </c>
      <c r="N138" s="238" t="s">
        <v>41</v>
      </c>
      <c r="O138" s="92"/>
      <c r="P138" s="239">
        <f>O138*H138</f>
        <v>0</v>
      </c>
      <c r="Q138" s="239">
        <v>0</v>
      </c>
      <c r="R138" s="239">
        <f>Q138*H138</f>
        <v>0</v>
      </c>
      <c r="S138" s="239">
        <v>0</v>
      </c>
      <c r="T138" s="24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1" t="s">
        <v>209</v>
      </c>
      <c r="AT138" s="241" t="s">
        <v>205</v>
      </c>
      <c r="AU138" s="241" t="s">
        <v>83</v>
      </c>
      <c r="AY138" s="18" t="s">
        <v>203</v>
      </c>
      <c r="BE138" s="242">
        <f>IF(N138="základní",J138,0)</f>
        <v>0</v>
      </c>
      <c r="BF138" s="242">
        <f>IF(N138="snížená",J138,0)</f>
        <v>0</v>
      </c>
      <c r="BG138" s="242">
        <f>IF(N138="zákl. přenesená",J138,0)</f>
        <v>0</v>
      </c>
      <c r="BH138" s="242">
        <f>IF(N138="sníž. přenesená",J138,0)</f>
        <v>0</v>
      </c>
      <c r="BI138" s="242">
        <f>IF(N138="nulová",J138,0)</f>
        <v>0</v>
      </c>
      <c r="BJ138" s="18" t="s">
        <v>83</v>
      </c>
      <c r="BK138" s="242">
        <f>ROUND(I138*H138,2)</f>
        <v>0</v>
      </c>
      <c r="BL138" s="18" t="s">
        <v>209</v>
      </c>
      <c r="BM138" s="241" t="s">
        <v>338</v>
      </c>
    </row>
    <row r="139" s="2" customFormat="1" ht="16.5" customHeight="1">
      <c r="A139" s="39"/>
      <c r="B139" s="40"/>
      <c r="C139" s="229" t="s">
        <v>272</v>
      </c>
      <c r="D139" s="229" t="s">
        <v>205</v>
      </c>
      <c r="E139" s="230" t="s">
        <v>272</v>
      </c>
      <c r="F139" s="231" t="s">
        <v>2122</v>
      </c>
      <c r="G139" s="232" t="s">
        <v>336</v>
      </c>
      <c r="H139" s="233">
        <v>200</v>
      </c>
      <c r="I139" s="234"/>
      <c r="J139" s="235">
        <f>ROUND(I139*H139,2)</f>
        <v>0</v>
      </c>
      <c r="K139" s="236"/>
      <c r="L139" s="45"/>
      <c r="M139" s="237" t="s">
        <v>1</v>
      </c>
      <c r="N139" s="238" t="s">
        <v>41</v>
      </c>
      <c r="O139" s="92"/>
      <c r="P139" s="239">
        <f>O139*H139</f>
        <v>0</v>
      </c>
      <c r="Q139" s="239">
        <v>0</v>
      </c>
      <c r="R139" s="239">
        <f>Q139*H139</f>
        <v>0</v>
      </c>
      <c r="S139" s="239">
        <v>0</v>
      </c>
      <c r="T139" s="24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1" t="s">
        <v>209</v>
      </c>
      <c r="AT139" s="241" t="s">
        <v>205</v>
      </c>
      <c r="AU139" s="241" t="s">
        <v>83</v>
      </c>
      <c r="AY139" s="18" t="s">
        <v>203</v>
      </c>
      <c r="BE139" s="242">
        <f>IF(N139="základní",J139,0)</f>
        <v>0</v>
      </c>
      <c r="BF139" s="242">
        <f>IF(N139="snížená",J139,0)</f>
        <v>0</v>
      </c>
      <c r="BG139" s="242">
        <f>IF(N139="zákl. přenesená",J139,0)</f>
        <v>0</v>
      </c>
      <c r="BH139" s="242">
        <f>IF(N139="sníž. přenesená",J139,0)</f>
        <v>0</v>
      </c>
      <c r="BI139" s="242">
        <f>IF(N139="nulová",J139,0)</f>
        <v>0</v>
      </c>
      <c r="BJ139" s="18" t="s">
        <v>83</v>
      </c>
      <c r="BK139" s="242">
        <f>ROUND(I139*H139,2)</f>
        <v>0</v>
      </c>
      <c r="BL139" s="18" t="s">
        <v>209</v>
      </c>
      <c r="BM139" s="241" t="s">
        <v>210</v>
      </c>
    </row>
    <row r="140" s="2" customFormat="1" ht="16.5" customHeight="1">
      <c r="A140" s="39"/>
      <c r="B140" s="40"/>
      <c r="C140" s="229" t="s">
        <v>277</v>
      </c>
      <c r="D140" s="229" t="s">
        <v>205</v>
      </c>
      <c r="E140" s="230" t="s">
        <v>277</v>
      </c>
      <c r="F140" s="231" t="s">
        <v>3649</v>
      </c>
      <c r="G140" s="232" t="s">
        <v>336</v>
      </c>
      <c r="H140" s="233">
        <v>420</v>
      </c>
      <c r="I140" s="234"/>
      <c r="J140" s="235">
        <f>ROUND(I140*H140,2)</f>
        <v>0</v>
      </c>
      <c r="K140" s="236"/>
      <c r="L140" s="45"/>
      <c r="M140" s="237" t="s">
        <v>1</v>
      </c>
      <c r="N140" s="238" t="s">
        <v>41</v>
      </c>
      <c r="O140" s="92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1" t="s">
        <v>209</v>
      </c>
      <c r="AT140" s="241" t="s">
        <v>205</v>
      </c>
      <c r="AU140" s="241" t="s">
        <v>83</v>
      </c>
      <c r="AY140" s="18" t="s">
        <v>203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8" t="s">
        <v>83</v>
      </c>
      <c r="BK140" s="242">
        <f>ROUND(I140*H140,2)</f>
        <v>0</v>
      </c>
      <c r="BL140" s="18" t="s">
        <v>209</v>
      </c>
      <c r="BM140" s="241" t="s">
        <v>214</v>
      </c>
    </row>
    <row r="141" s="2" customFormat="1" ht="16.5" customHeight="1">
      <c r="A141" s="39"/>
      <c r="B141" s="40"/>
      <c r="C141" s="229" t="s">
        <v>283</v>
      </c>
      <c r="D141" s="229" t="s">
        <v>205</v>
      </c>
      <c r="E141" s="230" t="s">
        <v>283</v>
      </c>
      <c r="F141" s="231" t="s">
        <v>2124</v>
      </c>
      <c r="G141" s="232" t="s">
        <v>336</v>
      </c>
      <c r="H141" s="233">
        <v>280</v>
      </c>
      <c r="I141" s="234"/>
      <c r="J141" s="235">
        <f>ROUND(I141*H141,2)</f>
        <v>0</v>
      </c>
      <c r="K141" s="236"/>
      <c r="L141" s="45"/>
      <c r="M141" s="237" t="s">
        <v>1</v>
      </c>
      <c r="N141" s="238" t="s">
        <v>41</v>
      </c>
      <c r="O141" s="92"/>
      <c r="P141" s="239">
        <f>O141*H141</f>
        <v>0</v>
      </c>
      <c r="Q141" s="239">
        <v>0</v>
      </c>
      <c r="R141" s="239">
        <f>Q141*H141</f>
        <v>0</v>
      </c>
      <c r="S141" s="239">
        <v>0</v>
      </c>
      <c r="T141" s="24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1" t="s">
        <v>209</v>
      </c>
      <c r="AT141" s="241" t="s">
        <v>205</v>
      </c>
      <c r="AU141" s="241" t="s">
        <v>83</v>
      </c>
      <c r="AY141" s="18" t="s">
        <v>203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8" t="s">
        <v>83</v>
      </c>
      <c r="BK141" s="242">
        <f>ROUND(I141*H141,2)</f>
        <v>0</v>
      </c>
      <c r="BL141" s="18" t="s">
        <v>209</v>
      </c>
      <c r="BM141" s="241" t="s">
        <v>381</v>
      </c>
    </row>
    <row r="142" s="2" customFormat="1" ht="16.5" customHeight="1">
      <c r="A142" s="39"/>
      <c r="B142" s="40"/>
      <c r="C142" s="229" t="s">
        <v>288</v>
      </c>
      <c r="D142" s="229" t="s">
        <v>205</v>
      </c>
      <c r="E142" s="230" t="s">
        <v>288</v>
      </c>
      <c r="F142" s="231" t="s">
        <v>3650</v>
      </c>
      <c r="G142" s="232" t="s">
        <v>336</v>
      </c>
      <c r="H142" s="233">
        <v>70</v>
      </c>
      <c r="I142" s="234"/>
      <c r="J142" s="235">
        <f>ROUND(I142*H142,2)</f>
        <v>0</v>
      </c>
      <c r="K142" s="236"/>
      <c r="L142" s="45"/>
      <c r="M142" s="237" t="s">
        <v>1</v>
      </c>
      <c r="N142" s="238" t="s">
        <v>41</v>
      </c>
      <c r="O142" s="92"/>
      <c r="P142" s="239">
        <f>O142*H142</f>
        <v>0</v>
      </c>
      <c r="Q142" s="239">
        <v>0</v>
      </c>
      <c r="R142" s="239">
        <f>Q142*H142</f>
        <v>0</v>
      </c>
      <c r="S142" s="239">
        <v>0</v>
      </c>
      <c r="T142" s="24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1" t="s">
        <v>209</v>
      </c>
      <c r="AT142" s="241" t="s">
        <v>205</v>
      </c>
      <c r="AU142" s="241" t="s">
        <v>83</v>
      </c>
      <c r="AY142" s="18" t="s">
        <v>203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18" t="s">
        <v>83</v>
      </c>
      <c r="BK142" s="242">
        <f>ROUND(I142*H142,2)</f>
        <v>0</v>
      </c>
      <c r="BL142" s="18" t="s">
        <v>209</v>
      </c>
      <c r="BM142" s="241" t="s">
        <v>217</v>
      </c>
    </row>
    <row r="143" s="2" customFormat="1" ht="16.5" customHeight="1">
      <c r="A143" s="39"/>
      <c r="B143" s="40"/>
      <c r="C143" s="229" t="s">
        <v>294</v>
      </c>
      <c r="D143" s="229" t="s">
        <v>205</v>
      </c>
      <c r="E143" s="230" t="s">
        <v>294</v>
      </c>
      <c r="F143" s="231" t="s">
        <v>3651</v>
      </c>
      <c r="G143" s="232" t="s">
        <v>336</v>
      </c>
      <c r="H143" s="233">
        <v>160</v>
      </c>
      <c r="I143" s="234"/>
      <c r="J143" s="235">
        <f>ROUND(I143*H143,2)</f>
        <v>0</v>
      </c>
      <c r="K143" s="236"/>
      <c r="L143" s="45"/>
      <c r="M143" s="237" t="s">
        <v>1</v>
      </c>
      <c r="N143" s="238" t="s">
        <v>41</v>
      </c>
      <c r="O143" s="92"/>
      <c r="P143" s="239">
        <f>O143*H143</f>
        <v>0</v>
      </c>
      <c r="Q143" s="239">
        <v>0</v>
      </c>
      <c r="R143" s="239">
        <f>Q143*H143</f>
        <v>0</v>
      </c>
      <c r="S143" s="239">
        <v>0</v>
      </c>
      <c r="T143" s="24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209</v>
      </c>
      <c r="AT143" s="241" t="s">
        <v>205</v>
      </c>
      <c r="AU143" s="241" t="s">
        <v>83</v>
      </c>
      <c r="AY143" s="18" t="s">
        <v>203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83</v>
      </c>
      <c r="BK143" s="242">
        <f>ROUND(I143*H143,2)</f>
        <v>0</v>
      </c>
      <c r="BL143" s="18" t="s">
        <v>209</v>
      </c>
      <c r="BM143" s="241" t="s">
        <v>413</v>
      </c>
    </row>
    <row r="144" s="2" customFormat="1" ht="16.5" customHeight="1">
      <c r="A144" s="39"/>
      <c r="B144" s="40"/>
      <c r="C144" s="229" t="s">
        <v>299</v>
      </c>
      <c r="D144" s="229" t="s">
        <v>205</v>
      </c>
      <c r="E144" s="230" t="s">
        <v>299</v>
      </c>
      <c r="F144" s="231" t="s">
        <v>2125</v>
      </c>
      <c r="G144" s="232" t="s">
        <v>336</v>
      </c>
      <c r="H144" s="233">
        <v>2150</v>
      </c>
      <c r="I144" s="234"/>
      <c r="J144" s="235">
        <f>ROUND(I144*H144,2)</f>
        <v>0</v>
      </c>
      <c r="K144" s="236"/>
      <c r="L144" s="45"/>
      <c r="M144" s="237" t="s">
        <v>1</v>
      </c>
      <c r="N144" s="238" t="s">
        <v>41</v>
      </c>
      <c r="O144" s="92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1" t="s">
        <v>209</v>
      </c>
      <c r="AT144" s="241" t="s">
        <v>205</v>
      </c>
      <c r="AU144" s="241" t="s">
        <v>83</v>
      </c>
      <c r="AY144" s="18" t="s">
        <v>203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8" t="s">
        <v>83</v>
      </c>
      <c r="BK144" s="242">
        <f>ROUND(I144*H144,2)</f>
        <v>0</v>
      </c>
      <c r="BL144" s="18" t="s">
        <v>209</v>
      </c>
      <c r="BM144" s="241" t="s">
        <v>424</v>
      </c>
    </row>
    <row r="145" s="2" customFormat="1" ht="16.5" customHeight="1">
      <c r="A145" s="39"/>
      <c r="B145" s="40"/>
      <c r="C145" s="229" t="s">
        <v>7</v>
      </c>
      <c r="D145" s="229" t="s">
        <v>205</v>
      </c>
      <c r="E145" s="230" t="s">
        <v>7</v>
      </c>
      <c r="F145" s="231" t="s">
        <v>3652</v>
      </c>
      <c r="G145" s="232" t="s">
        <v>336</v>
      </c>
      <c r="H145" s="233">
        <v>1870</v>
      </c>
      <c r="I145" s="234"/>
      <c r="J145" s="235">
        <f>ROUND(I145*H145,2)</f>
        <v>0</v>
      </c>
      <c r="K145" s="236"/>
      <c r="L145" s="45"/>
      <c r="M145" s="237" t="s">
        <v>1</v>
      </c>
      <c r="N145" s="238" t="s">
        <v>41</v>
      </c>
      <c r="O145" s="92"/>
      <c r="P145" s="239">
        <f>O145*H145</f>
        <v>0</v>
      </c>
      <c r="Q145" s="239">
        <v>0</v>
      </c>
      <c r="R145" s="239">
        <f>Q145*H145</f>
        <v>0</v>
      </c>
      <c r="S145" s="239">
        <v>0</v>
      </c>
      <c r="T145" s="24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1" t="s">
        <v>209</v>
      </c>
      <c r="AT145" s="241" t="s">
        <v>205</v>
      </c>
      <c r="AU145" s="241" t="s">
        <v>83</v>
      </c>
      <c r="AY145" s="18" t="s">
        <v>203</v>
      </c>
      <c r="BE145" s="242">
        <f>IF(N145="základní",J145,0)</f>
        <v>0</v>
      </c>
      <c r="BF145" s="242">
        <f>IF(N145="snížená",J145,0)</f>
        <v>0</v>
      </c>
      <c r="BG145" s="242">
        <f>IF(N145="zákl. přenesená",J145,0)</f>
        <v>0</v>
      </c>
      <c r="BH145" s="242">
        <f>IF(N145="sníž. přenesená",J145,0)</f>
        <v>0</v>
      </c>
      <c r="BI145" s="242">
        <f>IF(N145="nulová",J145,0)</f>
        <v>0</v>
      </c>
      <c r="BJ145" s="18" t="s">
        <v>83</v>
      </c>
      <c r="BK145" s="242">
        <f>ROUND(I145*H145,2)</f>
        <v>0</v>
      </c>
      <c r="BL145" s="18" t="s">
        <v>209</v>
      </c>
      <c r="BM145" s="241" t="s">
        <v>221</v>
      </c>
    </row>
    <row r="146" s="2" customFormat="1" ht="16.5" customHeight="1">
      <c r="A146" s="39"/>
      <c r="B146" s="40"/>
      <c r="C146" s="229" t="s">
        <v>306</v>
      </c>
      <c r="D146" s="229" t="s">
        <v>205</v>
      </c>
      <c r="E146" s="230" t="s">
        <v>306</v>
      </c>
      <c r="F146" s="231" t="s">
        <v>3653</v>
      </c>
      <c r="G146" s="232" t="s">
        <v>797</v>
      </c>
      <c r="H146" s="233">
        <v>30</v>
      </c>
      <c r="I146" s="234"/>
      <c r="J146" s="235">
        <f>ROUND(I146*H146,2)</f>
        <v>0</v>
      </c>
      <c r="K146" s="236"/>
      <c r="L146" s="45"/>
      <c r="M146" s="237" t="s">
        <v>1</v>
      </c>
      <c r="N146" s="238" t="s">
        <v>41</v>
      </c>
      <c r="O146" s="92"/>
      <c r="P146" s="239">
        <f>O146*H146</f>
        <v>0</v>
      </c>
      <c r="Q146" s="239">
        <v>0</v>
      </c>
      <c r="R146" s="239">
        <f>Q146*H146</f>
        <v>0</v>
      </c>
      <c r="S146" s="239">
        <v>0</v>
      </c>
      <c r="T146" s="24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1" t="s">
        <v>209</v>
      </c>
      <c r="AT146" s="241" t="s">
        <v>205</v>
      </c>
      <c r="AU146" s="241" t="s">
        <v>83</v>
      </c>
      <c r="AY146" s="18" t="s">
        <v>203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8" t="s">
        <v>83</v>
      </c>
      <c r="BK146" s="242">
        <f>ROUND(I146*H146,2)</f>
        <v>0</v>
      </c>
      <c r="BL146" s="18" t="s">
        <v>209</v>
      </c>
      <c r="BM146" s="241" t="s">
        <v>225</v>
      </c>
    </row>
    <row r="147" s="2" customFormat="1" ht="16.5" customHeight="1">
      <c r="A147" s="39"/>
      <c r="B147" s="40"/>
      <c r="C147" s="229" t="s">
        <v>312</v>
      </c>
      <c r="D147" s="229" t="s">
        <v>205</v>
      </c>
      <c r="E147" s="230" t="s">
        <v>312</v>
      </c>
      <c r="F147" s="231" t="s">
        <v>3654</v>
      </c>
      <c r="G147" s="232" t="s">
        <v>336</v>
      </c>
      <c r="H147" s="233">
        <v>980</v>
      </c>
      <c r="I147" s="234"/>
      <c r="J147" s="235">
        <f>ROUND(I147*H147,2)</f>
        <v>0</v>
      </c>
      <c r="K147" s="236"/>
      <c r="L147" s="45"/>
      <c r="M147" s="237" t="s">
        <v>1</v>
      </c>
      <c r="N147" s="238" t="s">
        <v>41</v>
      </c>
      <c r="O147" s="92"/>
      <c r="P147" s="239">
        <f>O147*H147</f>
        <v>0</v>
      </c>
      <c r="Q147" s="239">
        <v>0</v>
      </c>
      <c r="R147" s="239">
        <f>Q147*H147</f>
        <v>0</v>
      </c>
      <c r="S147" s="239">
        <v>0</v>
      </c>
      <c r="T147" s="24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1" t="s">
        <v>209</v>
      </c>
      <c r="AT147" s="241" t="s">
        <v>205</v>
      </c>
      <c r="AU147" s="241" t="s">
        <v>83</v>
      </c>
      <c r="AY147" s="18" t="s">
        <v>203</v>
      </c>
      <c r="BE147" s="242">
        <f>IF(N147="základní",J147,0)</f>
        <v>0</v>
      </c>
      <c r="BF147" s="242">
        <f>IF(N147="snížená",J147,0)</f>
        <v>0</v>
      </c>
      <c r="BG147" s="242">
        <f>IF(N147="zákl. přenesená",J147,0)</f>
        <v>0</v>
      </c>
      <c r="BH147" s="242">
        <f>IF(N147="sníž. přenesená",J147,0)</f>
        <v>0</v>
      </c>
      <c r="BI147" s="242">
        <f>IF(N147="nulová",J147,0)</f>
        <v>0</v>
      </c>
      <c r="BJ147" s="18" t="s">
        <v>83</v>
      </c>
      <c r="BK147" s="242">
        <f>ROUND(I147*H147,2)</f>
        <v>0</v>
      </c>
      <c r="BL147" s="18" t="s">
        <v>209</v>
      </c>
      <c r="BM147" s="241" t="s">
        <v>452</v>
      </c>
    </row>
    <row r="148" s="2" customFormat="1" ht="16.5" customHeight="1">
      <c r="A148" s="39"/>
      <c r="B148" s="40"/>
      <c r="C148" s="229" t="s">
        <v>316</v>
      </c>
      <c r="D148" s="229" t="s">
        <v>205</v>
      </c>
      <c r="E148" s="230" t="s">
        <v>316</v>
      </c>
      <c r="F148" s="231" t="s">
        <v>3655</v>
      </c>
      <c r="G148" s="232" t="s">
        <v>797</v>
      </c>
      <c r="H148" s="233">
        <v>9</v>
      </c>
      <c r="I148" s="234"/>
      <c r="J148" s="235">
        <f>ROUND(I148*H148,2)</f>
        <v>0</v>
      </c>
      <c r="K148" s="236"/>
      <c r="L148" s="45"/>
      <c r="M148" s="237" t="s">
        <v>1</v>
      </c>
      <c r="N148" s="238" t="s">
        <v>41</v>
      </c>
      <c r="O148" s="92"/>
      <c r="P148" s="239">
        <f>O148*H148</f>
        <v>0</v>
      </c>
      <c r="Q148" s="239">
        <v>0</v>
      </c>
      <c r="R148" s="239">
        <f>Q148*H148</f>
        <v>0</v>
      </c>
      <c r="S148" s="239">
        <v>0</v>
      </c>
      <c r="T148" s="24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1" t="s">
        <v>209</v>
      </c>
      <c r="AT148" s="241" t="s">
        <v>205</v>
      </c>
      <c r="AU148" s="241" t="s">
        <v>83</v>
      </c>
      <c r="AY148" s="18" t="s">
        <v>203</v>
      </c>
      <c r="BE148" s="242">
        <f>IF(N148="základní",J148,0)</f>
        <v>0</v>
      </c>
      <c r="BF148" s="242">
        <f>IF(N148="snížená",J148,0)</f>
        <v>0</v>
      </c>
      <c r="BG148" s="242">
        <f>IF(N148="zákl. přenesená",J148,0)</f>
        <v>0</v>
      </c>
      <c r="BH148" s="242">
        <f>IF(N148="sníž. přenesená",J148,0)</f>
        <v>0</v>
      </c>
      <c r="BI148" s="242">
        <f>IF(N148="nulová",J148,0)</f>
        <v>0</v>
      </c>
      <c r="BJ148" s="18" t="s">
        <v>83</v>
      </c>
      <c r="BK148" s="242">
        <f>ROUND(I148*H148,2)</f>
        <v>0</v>
      </c>
      <c r="BL148" s="18" t="s">
        <v>209</v>
      </c>
      <c r="BM148" s="241" t="s">
        <v>462</v>
      </c>
    </row>
    <row r="149" s="2" customFormat="1" ht="16.5" customHeight="1">
      <c r="A149" s="39"/>
      <c r="B149" s="40"/>
      <c r="C149" s="229" t="s">
        <v>324</v>
      </c>
      <c r="D149" s="229" t="s">
        <v>205</v>
      </c>
      <c r="E149" s="230" t="s">
        <v>324</v>
      </c>
      <c r="F149" s="231" t="s">
        <v>3656</v>
      </c>
      <c r="G149" s="232" t="s">
        <v>336</v>
      </c>
      <c r="H149" s="233">
        <v>1050</v>
      </c>
      <c r="I149" s="234"/>
      <c r="J149" s="235">
        <f>ROUND(I149*H149,2)</f>
        <v>0</v>
      </c>
      <c r="K149" s="236"/>
      <c r="L149" s="45"/>
      <c r="M149" s="237" t="s">
        <v>1</v>
      </c>
      <c r="N149" s="238" t="s">
        <v>41</v>
      </c>
      <c r="O149" s="92"/>
      <c r="P149" s="239">
        <f>O149*H149</f>
        <v>0</v>
      </c>
      <c r="Q149" s="239">
        <v>0</v>
      </c>
      <c r="R149" s="239">
        <f>Q149*H149</f>
        <v>0</v>
      </c>
      <c r="S149" s="239">
        <v>0</v>
      </c>
      <c r="T149" s="24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1" t="s">
        <v>209</v>
      </c>
      <c r="AT149" s="241" t="s">
        <v>205</v>
      </c>
      <c r="AU149" s="241" t="s">
        <v>83</v>
      </c>
      <c r="AY149" s="18" t="s">
        <v>203</v>
      </c>
      <c r="BE149" s="242">
        <f>IF(N149="základní",J149,0)</f>
        <v>0</v>
      </c>
      <c r="BF149" s="242">
        <f>IF(N149="snížená",J149,0)</f>
        <v>0</v>
      </c>
      <c r="BG149" s="242">
        <f>IF(N149="zákl. přenesená",J149,0)</f>
        <v>0</v>
      </c>
      <c r="BH149" s="242">
        <f>IF(N149="sníž. přenesená",J149,0)</f>
        <v>0</v>
      </c>
      <c r="BI149" s="242">
        <f>IF(N149="nulová",J149,0)</f>
        <v>0</v>
      </c>
      <c r="BJ149" s="18" t="s">
        <v>83</v>
      </c>
      <c r="BK149" s="242">
        <f>ROUND(I149*H149,2)</f>
        <v>0</v>
      </c>
      <c r="BL149" s="18" t="s">
        <v>209</v>
      </c>
      <c r="BM149" s="241" t="s">
        <v>229</v>
      </c>
    </row>
    <row r="150" s="2" customFormat="1" ht="16.5" customHeight="1">
      <c r="A150" s="39"/>
      <c r="B150" s="40"/>
      <c r="C150" s="229" t="s">
        <v>329</v>
      </c>
      <c r="D150" s="229" t="s">
        <v>205</v>
      </c>
      <c r="E150" s="230" t="s">
        <v>329</v>
      </c>
      <c r="F150" s="231" t="s">
        <v>3657</v>
      </c>
      <c r="G150" s="232" t="s">
        <v>336</v>
      </c>
      <c r="H150" s="233">
        <v>790</v>
      </c>
      <c r="I150" s="234"/>
      <c r="J150" s="235">
        <f>ROUND(I150*H150,2)</f>
        <v>0</v>
      </c>
      <c r="K150" s="236"/>
      <c r="L150" s="45"/>
      <c r="M150" s="237" t="s">
        <v>1</v>
      </c>
      <c r="N150" s="238" t="s">
        <v>41</v>
      </c>
      <c r="O150" s="92"/>
      <c r="P150" s="239">
        <f>O150*H150</f>
        <v>0</v>
      </c>
      <c r="Q150" s="239">
        <v>0</v>
      </c>
      <c r="R150" s="239">
        <f>Q150*H150</f>
        <v>0</v>
      </c>
      <c r="S150" s="239">
        <v>0</v>
      </c>
      <c r="T150" s="24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209</v>
      </c>
      <c r="AT150" s="241" t="s">
        <v>205</v>
      </c>
      <c r="AU150" s="241" t="s">
        <v>83</v>
      </c>
      <c r="AY150" s="18" t="s">
        <v>203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83</v>
      </c>
      <c r="BK150" s="242">
        <f>ROUND(I150*H150,2)</f>
        <v>0</v>
      </c>
      <c r="BL150" s="18" t="s">
        <v>209</v>
      </c>
      <c r="BM150" s="241" t="s">
        <v>233</v>
      </c>
    </row>
    <row r="151" s="2" customFormat="1" ht="16.5" customHeight="1">
      <c r="A151" s="39"/>
      <c r="B151" s="40"/>
      <c r="C151" s="229" t="s">
        <v>333</v>
      </c>
      <c r="D151" s="229" t="s">
        <v>205</v>
      </c>
      <c r="E151" s="230" t="s">
        <v>333</v>
      </c>
      <c r="F151" s="231" t="s">
        <v>3658</v>
      </c>
      <c r="G151" s="232" t="s">
        <v>336</v>
      </c>
      <c r="H151" s="233">
        <v>140</v>
      </c>
      <c r="I151" s="234"/>
      <c r="J151" s="235">
        <f>ROUND(I151*H151,2)</f>
        <v>0</v>
      </c>
      <c r="K151" s="236"/>
      <c r="L151" s="45"/>
      <c r="M151" s="237" t="s">
        <v>1</v>
      </c>
      <c r="N151" s="238" t="s">
        <v>41</v>
      </c>
      <c r="O151" s="92"/>
      <c r="P151" s="239">
        <f>O151*H151</f>
        <v>0</v>
      </c>
      <c r="Q151" s="239">
        <v>0</v>
      </c>
      <c r="R151" s="239">
        <f>Q151*H151</f>
        <v>0</v>
      </c>
      <c r="S151" s="239">
        <v>0</v>
      </c>
      <c r="T151" s="24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1" t="s">
        <v>209</v>
      </c>
      <c r="AT151" s="241" t="s">
        <v>205</v>
      </c>
      <c r="AU151" s="241" t="s">
        <v>83</v>
      </c>
      <c r="AY151" s="18" t="s">
        <v>203</v>
      </c>
      <c r="BE151" s="242">
        <f>IF(N151="základní",J151,0)</f>
        <v>0</v>
      </c>
      <c r="BF151" s="242">
        <f>IF(N151="snížená",J151,0)</f>
        <v>0</v>
      </c>
      <c r="BG151" s="242">
        <f>IF(N151="zákl. přenesená",J151,0)</f>
        <v>0</v>
      </c>
      <c r="BH151" s="242">
        <f>IF(N151="sníž. přenesená",J151,0)</f>
        <v>0</v>
      </c>
      <c r="BI151" s="242">
        <f>IF(N151="nulová",J151,0)</f>
        <v>0</v>
      </c>
      <c r="BJ151" s="18" t="s">
        <v>83</v>
      </c>
      <c r="BK151" s="242">
        <f>ROUND(I151*H151,2)</f>
        <v>0</v>
      </c>
      <c r="BL151" s="18" t="s">
        <v>209</v>
      </c>
      <c r="BM151" s="241" t="s">
        <v>237</v>
      </c>
    </row>
    <row r="152" s="2" customFormat="1" ht="16.5" customHeight="1">
      <c r="A152" s="39"/>
      <c r="B152" s="40"/>
      <c r="C152" s="229" t="s">
        <v>338</v>
      </c>
      <c r="D152" s="229" t="s">
        <v>205</v>
      </c>
      <c r="E152" s="230" t="s">
        <v>338</v>
      </c>
      <c r="F152" s="231" t="s">
        <v>3659</v>
      </c>
      <c r="G152" s="232" t="s">
        <v>336</v>
      </c>
      <c r="H152" s="233">
        <v>100</v>
      </c>
      <c r="I152" s="234"/>
      <c r="J152" s="235">
        <f>ROUND(I152*H152,2)</f>
        <v>0</v>
      </c>
      <c r="K152" s="236"/>
      <c r="L152" s="45"/>
      <c r="M152" s="237" t="s">
        <v>1</v>
      </c>
      <c r="N152" s="238" t="s">
        <v>41</v>
      </c>
      <c r="O152" s="92"/>
      <c r="P152" s="239">
        <f>O152*H152</f>
        <v>0</v>
      </c>
      <c r="Q152" s="239">
        <v>0</v>
      </c>
      <c r="R152" s="239">
        <f>Q152*H152</f>
        <v>0</v>
      </c>
      <c r="S152" s="239">
        <v>0</v>
      </c>
      <c r="T152" s="24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1" t="s">
        <v>209</v>
      </c>
      <c r="AT152" s="241" t="s">
        <v>205</v>
      </c>
      <c r="AU152" s="241" t="s">
        <v>83</v>
      </c>
      <c r="AY152" s="18" t="s">
        <v>203</v>
      </c>
      <c r="BE152" s="242">
        <f>IF(N152="základní",J152,0)</f>
        <v>0</v>
      </c>
      <c r="BF152" s="242">
        <f>IF(N152="snížená",J152,0)</f>
        <v>0</v>
      </c>
      <c r="BG152" s="242">
        <f>IF(N152="zákl. přenesená",J152,0)</f>
        <v>0</v>
      </c>
      <c r="BH152" s="242">
        <f>IF(N152="sníž. přenesená",J152,0)</f>
        <v>0</v>
      </c>
      <c r="BI152" s="242">
        <f>IF(N152="nulová",J152,0)</f>
        <v>0</v>
      </c>
      <c r="BJ152" s="18" t="s">
        <v>83</v>
      </c>
      <c r="BK152" s="242">
        <f>ROUND(I152*H152,2)</f>
        <v>0</v>
      </c>
      <c r="BL152" s="18" t="s">
        <v>209</v>
      </c>
      <c r="BM152" s="241" t="s">
        <v>242</v>
      </c>
    </row>
    <row r="153" s="2" customFormat="1" ht="16.5" customHeight="1">
      <c r="A153" s="39"/>
      <c r="B153" s="40"/>
      <c r="C153" s="229" t="s">
        <v>343</v>
      </c>
      <c r="D153" s="229" t="s">
        <v>205</v>
      </c>
      <c r="E153" s="230" t="s">
        <v>343</v>
      </c>
      <c r="F153" s="231" t="s">
        <v>3660</v>
      </c>
      <c r="G153" s="232" t="s">
        <v>336</v>
      </c>
      <c r="H153" s="233">
        <v>100</v>
      </c>
      <c r="I153" s="234"/>
      <c r="J153" s="235">
        <f>ROUND(I153*H153,2)</f>
        <v>0</v>
      </c>
      <c r="K153" s="236"/>
      <c r="L153" s="45"/>
      <c r="M153" s="237" t="s">
        <v>1</v>
      </c>
      <c r="N153" s="238" t="s">
        <v>41</v>
      </c>
      <c r="O153" s="92"/>
      <c r="P153" s="239">
        <f>O153*H153</f>
        <v>0</v>
      </c>
      <c r="Q153" s="239">
        <v>0</v>
      </c>
      <c r="R153" s="239">
        <f>Q153*H153</f>
        <v>0</v>
      </c>
      <c r="S153" s="239">
        <v>0</v>
      </c>
      <c r="T153" s="24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1" t="s">
        <v>209</v>
      </c>
      <c r="AT153" s="241" t="s">
        <v>205</v>
      </c>
      <c r="AU153" s="241" t="s">
        <v>83</v>
      </c>
      <c r="AY153" s="18" t="s">
        <v>203</v>
      </c>
      <c r="BE153" s="242">
        <f>IF(N153="základní",J153,0)</f>
        <v>0</v>
      </c>
      <c r="BF153" s="242">
        <f>IF(N153="snížená",J153,0)</f>
        <v>0</v>
      </c>
      <c r="BG153" s="242">
        <f>IF(N153="zákl. přenesená",J153,0)</f>
        <v>0</v>
      </c>
      <c r="BH153" s="242">
        <f>IF(N153="sníž. přenesená",J153,0)</f>
        <v>0</v>
      </c>
      <c r="BI153" s="242">
        <f>IF(N153="nulová",J153,0)</f>
        <v>0</v>
      </c>
      <c r="BJ153" s="18" t="s">
        <v>83</v>
      </c>
      <c r="BK153" s="242">
        <f>ROUND(I153*H153,2)</f>
        <v>0</v>
      </c>
      <c r="BL153" s="18" t="s">
        <v>209</v>
      </c>
      <c r="BM153" s="241" t="s">
        <v>251</v>
      </c>
    </row>
    <row r="154" s="2" customFormat="1" ht="16.5" customHeight="1">
      <c r="A154" s="39"/>
      <c r="B154" s="40"/>
      <c r="C154" s="229" t="s">
        <v>210</v>
      </c>
      <c r="D154" s="229" t="s">
        <v>205</v>
      </c>
      <c r="E154" s="230" t="s">
        <v>210</v>
      </c>
      <c r="F154" s="231" t="s">
        <v>3661</v>
      </c>
      <c r="G154" s="232" t="s">
        <v>336</v>
      </c>
      <c r="H154" s="233">
        <v>5</v>
      </c>
      <c r="I154" s="234"/>
      <c r="J154" s="235">
        <f>ROUND(I154*H154,2)</f>
        <v>0</v>
      </c>
      <c r="K154" s="236"/>
      <c r="L154" s="45"/>
      <c r="M154" s="237" t="s">
        <v>1</v>
      </c>
      <c r="N154" s="238" t="s">
        <v>41</v>
      </c>
      <c r="O154" s="92"/>
      <c r="P154" s="239">
        <f>O154*H154</f>
        <v>0</v>
      </c>
      <c r="Q154" s="239">
        <v>0</v>
      </c>
      <c r="R154" s="239">
        <f>Q154*H154</f>
        <v>0</v>
      </c>
      <c r="S154" s="239">
        <v>0</v>
      </c>
      <c r="T154" s="24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1" t="s">
        <v>209</v>
      </c>
      <c r="AT154" s="241" t="s">
        <v>205</v>
      </c>
      <c r="AU154" s="241" t="s">
        <v>83</v>
      </c>
      <c r="AY154" s="18" t="s">
        <v>203</v>
      </c>
      <c r="BE154" s="242">
        <f>IF(N154="základní",J154,0)</f>
        <v>0</v>
      </c>
      <c r="BF154" s="242">
        <f>IF(N154="snížená",J154,0)</f>
        <v>0</v>
      </c>
      <c r="BG154" s="242">
        <f>IF(N154="zákl. přenesená",J154,0)</f>
        <v>0</v>
      </c>
      <c r="BH154" s="242">
        <f>IF(N154="sníž. přenesená",J154,0)</f>
        <v>0</v>
      </c>
      <c r="BI154" s="242">
        <f>IF(N154="nulová",J154,0)</f>
        <v>0</v>
      </c>
      <c r="BJ154" s="18" t="s">
        <v>83</v>
      </c>
      <c r="BK154" s="242">
        <f>ROUND(I154*H154,2)</f>
        <v>0</v>
      </c>
      <c r="BL154" s="18" t="s">
        <v>209</v>
      </c>
      <c r="BM154" s="241" t="s">
        <v>256</v>
      </c>
    </row>
    <row r="155" s="2" customFormat="1" ht="49.05" customHeight="1">
      <c r="A155" s="39"/>
      <c r="B155" s="40"/>
      <c r="C155" s="229" t="s">
        <v>360</v>
      </c>
      <c r="D155" s="229" t="s">
        <v>205</v>
      </c>
      <c r="E155" s="230" t="s">
        <v>360</v>
      </c>
      <c r="F155" s="231" t="s">
        <v>3662</v>
      </c>
      <c r="G155" s="232" t="s">
        <v>2144</v>
      </c>
      <c r="H155" s="233">
        <v>80</v>
      </c>
      <c r="I155" s="234"/>
      <c r="J155" s="235">
        <f>ROUND(I155*H155,2)</f>
        <v>0</v>
      </c>
      <c r="K155" s="236"/>
      <c r="L155" s="45"/>
      <c r="M155" s="237" t="s">
        <v>1</v>
      </c>
      <c r="N155" s="238" t="s">
        <v>41</v>
      </c>
      <c r="O155" s="92"/>
      <c r="P155" s="239">
        <f>O155*H155</f>
        <v>0</v>
      </c>
      <c r="Q155" s="239">
        <v>0</v>
      </c>
      <c r="R155" s="239">
        <f>Q155*H155</f>
        <v>0</v>
      </c>
      <c r="S155" s="239">
        <v>0</v>
      </c>
      <c r="T155" s="24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1" t="s">
        <v>209</v>
      </c>
      <c r="AT155" s="241" t="s">
        <v>205</v>
      </c>
      <c r="AU155" s="241" t="s">
        <v>83</v>
      </c>
      <c r="AY155" s="18" t="s">
        <v>203</v>
      </c>
      <c r="BE155" s="242">
        <f>IF(N155="základní",J155,0)</f>
        <v>0</v>
      </c>
      <c r="BF155" s="242">
        <f>IF(N155="snížená",J155,0)</f>
        <v>0</v>
      </c>
      <c r="BG155" s="242">
        <f>IF(N155="zákl. přenesená",J155,0)</f>
        <v>0</v>
      </c>
      <c r="BH155" s="242">
        <f>IF(N155="sníž. přenesená",J155,0)</f>
        <v>0</v>
      </c>
      <c r="BI155" s="242">
        <f>IF(N155="nulová",J155,0)</f>
        <v>0</v>
      </c>
      <c r="BJ155" s="18" t="s">
        <v>83</v>
      </c>
      <c r="BK155" s="242">
        <f>ROUND(I155*H155,2)</f>
        <v>0</v>
      </c>
      <c r="BL155" s="18" t="s">
        <v>209</v>
      </c>
      <c r="BM155" s="241" t="s">
        <v>260</v>
      </c>
    </row>
    <row r="156" s="2" customFormat="1" ht="16.5" customHeight="1">
      <c r="A156" s="39"/>
      <c r="B156" s="40"/>
      <c r="C156" s="229" t="s">
        <v>214</v>
      </c>
      <c r="D156" s="229" t="s">
        <v>205</v>
      </c>
      <c r="E156" s="230" t="s">
        <v>214</v>
      </c>
      <c r="F156" s="231" t="s">
        <v>3663</v>
      </c>
      <c r="G156" s="232" t="s">
        <v>336</v>
      </c>
      <c r="H156" s="233">
        <v>210</v>
      </c>
      <c r="I156" s="234"/>
      <c r="J156" s="235">
        <f>ROUND(I156*H156,2)</f>
        <v>0</v>
      </c>
      <c r="K156" s="236"/>
      <c r="L156" s="45"/>
      <c r="M156" s="237" t="s">
        <v>1</v>
      </c>
      <c r="N156" s="238" t="s">
        <v>41</v>
      </c>
      <c r="O156" s="92"/>
      <c r="P156" s="239">
        <f>O156*H156</f>
        <v>0</v>
      </c>
      <c r="Q156" s="239">
        <v>0</v>
      </c>
      <c r="R156" s="239">
        <f>Q156*H156</f>
        <v>0</v>
      </c>
      <c r="S156" s="239">
        <v>0</v>
      </c>
      <c r="T156" s="24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1" t="s">
        <v>209</v>
      </c>
      <c r="AT156" s="241" t="s">
        <v>205</v>
      </c>
      <c r="AU156" s="241" t="s">
        <v>83</v>
      </c>
      <c r="AY156" s="18" t="s">
        <v>203</v>
      </c>
      <c r="BE156" s="242">
        <f>IF(N156="základní",J156,0)</f>
        <v>0</v>
      </c>
      <c r="BF156" s="242">
        <f>IF(N156="snížená",J156,0)</f>
        <v>0</v>
      </c>
      <c r="BG156" s="242">
        <f>IF(N156="zákl. přenesená",J156,0)</f>
        <v>0</v>
      </c>
      <c r="BH156" s="242">
        <f>IF(N156="sníž. přenesená",J156,0)</f>
        <v>0</v>
      </c>
      <c r="BI156" s="242">
        <f>IF(N156="nulová",J156,0)</f>
        <v>0</v>
      </c>
      <c r="BJ156" s="18" t="s">
        <v>83</v>
      </c>
      <c r="BK156" s="242">
        <f>ROUND(I156*H156,2)</f>
        <v>0</v>
      </c>
      <c r="BL156" s="18" t="s">
        <v>209</v>
      </c>
      <c r="BM156" s="241" t="s">
        <v>536</v>
      </c>
    </row>
    <row r="157" s="2" customFormat="1" ht="16.5" customHeight="1">
      <c r="A157" s="39"/>
      <c r="B157" s="40"/>
      <c r="C157" s="229" t="s">
        <v>374</v>
      </c>
      <c r="D157" s="229" t="s">
        <v>205</v>
      </c>
      <c r="E157" s="230" t="s">
        <v>374</v>
      </c>
      <c r="F157" s="231" t="s">
        <v>3664</v>
      </c>
      <c r="G157" s="232" t="s">
        <v>336</v>
      </c>
      <c r="H157" s="233">
        <v>85</v>
      </c>
      <c r="I157" s="234"/>
      <c r="J157" s="235">
        <f>ROUND(I157*H157,2)</f>
        <v>0</v>
      </c>
      <c r="K157" s="236"/>
      <c r="L157" s="45"/>
      <c r="M157" s="237" t="s">
        <v>1</v>
      </c>
      <c r="N157" s="238" t="s">
        <v>41</v>
      </c>
      <c r="O157" s="92"/>
      <c r="P157" s="239">
        <f>O157*H157</f>
        <v>0</v>
      </c>
      <c r="Q157" s="239">
        <v>0</v>
      </c>
      <c r="R157" s="239">
        <f>Q157*H157</f>
        <v>0</v>
      </c>
      <c r="S157" s="239">
        <v>0</v>
      </c>
      <c r="T157" s="24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1" t="s">
        <v>209</v>
      </c>
      <c r="AT157" s="241" t="s">
        <v>205</v>
      </c>
      <c r="AU157" s="241" t="s">
        <v>83</v>
      </c>
      <c r="AY157" s="18" t="s">
        <v>203</v>
      </c>
      <c r="BE157" s="242">
        <f>IF(N157="základní",J157,0)</f>
        <v>0</v>
      </c>
      <c r="BF157" s="242">
        <f>IF(N157="snížená",J157,0)</f>
        <v>0</v>
      </c>
      <c r="BG157" s="242">
        <f>IF(N157="zákl. přenesená",J157,0)</f>
        <v>0</v>
      </c>
      <c r="BH157" s="242">
        <f>IF(N157="sníž. přenesená",J157,0)</f>
        <v>0</v>
      </c>
      <c r="BI157" s="242">
        <f>IF(N157="nulová",J157,0)</f>
        <v>0</v>
      </c>
      <c r="BJ157" s="18" t="s">
        <v>83</v>
      </c>
      <c r="BK157" s="242">
        <f>ROUND(I157*H157,2)</f>
        <v>0</v>
      </c>
      <c r="BL157" s="18" t="s">
        <v>209</v>
      </c>
      <c r="BM157" s="241" t="s">
        <v>264</v>
      </c>
    </row>
    <row r="158" s="2" customFormat="1" ht="16.5" customHeight="1">
      <c r="A158" s="39"/>
      <c r="B158" s="40"/>
      <c r="C158" s="229" t="s">
        <v>381</v>
      </c>
      <c r="D158" s="229" t="s">
        <v>205</v>
      </c>
      <c r="E158" s="230" t="s">
        <v>381</v>
      </c>
      <c r="F158" s="231" t="s">
        <v>3665</v>
      </c>
      <c r="G158" s="232" t="s">
        <v>336</v>
      </c>
      <c r="H158" s="233">
        <v>80</v>
      </c>
      <c r="I158" s="234"/>
      <c r="J158" s="235">
        <f>ROUND(I158*H158,2)</f>
        <v>0</v>
      </c>
      <c r="K158" s="236"/>
      <c r="L158" s="45"/>
      <c r="M158" s="237" t="s">
        <v>1</v>
      </c>
      <c r="N158" s="238" t="s">
        <v>41</v>
      </c>
      <c r="O158" s="92"/>
      <c r="P158" s="239">
        <f>O158*H158</f>
        <v>0</v>
      </c>
      <c r="Q158" s="239">
        <v>0</v>
      </c>
      <c r="R158" s="239">
        <f>Q158*H158</f>
        <v>0</v>
      </c>
      <c r="S158" s="239">
        <v>0</v>
      </c>
      <c r="T158" s="24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1" t="s">
        <v>209</v>
      </c>
      <c r="AT158" s="241" t="s">
        <v>205</v>
      </c>
      <c r="AU158" s="241" t="s">
        <v>83</v>
      </c>
      <c r="AY158" s="18" t="s">
        <v>203</v>
      </c>
      <c r="BE158" s="242">
        <f>IF(N158="základní",J158,0)</f>
        <v>0</v>
      </c>
      <c r="BF158" s="242">
        <f>IF(N158="snížená",J158,0)</f>
        <v>0</v>
      </c>
      <c r="BG158" s="242">
        <f>IF(N158="zákl. přenesená",J158,0)</f>
        <v>0</v>
      </c>
      <c r="BH158" s="242">
        <f>IF(N158="sníž. přenesená",J158,0)</f>
        <v>0</v>
      </c>
      <c r="BI158" s="242">
        <f>IF(N158="nulová",J158,0)</f>
        <v>0</v>
      </c>
      <c r="BJ158" s="18" t="s">
        <v>83</v>
      </c>
      <c r="BK158" s="242">
        <f>ROUND(I158*H158,2)</f>
        <v>0</v>
      </c>
      <c r="BL158" s="18" t="s">
        <v>209</v>
      </c>
      <c r="BM158" s="241" t="s">
        <v>270</v>
      </c>
    </row>
    <row r="159" s="2" customFormat="1" ht="24.15" customHeight="1">
      <c r="A159" s="39"/>
      <c r="B159" s="40"/>
      <c r="C159" s="229" t="s">
        <v>386</v>
      </c>
      <c r="D159" s="229" t="s">
        <v>205</v>
      </c>
      <c r="E159" s="230" t="s">
        <v>386</v>
      </c>
      <c r="F159" s="231" t="s">
        <v>2126</v>
      </c>
      <c r="G159" s="232" t="s">
        <v>336</v>
      </c>
      <c r="H159" s="233">
        <v>990</v>
      </c>
      <c r="I159" s="234"/>
      <c r="J159" s="235">
        <f>ROUND(I159*H159,2)</f>
        <v>0</v>
      </c>
      <c r="K159" s="236"/>
      <c r="L159" s="45"/>
      <c r="M159" s="237" t="s">
        <v>1</v>
      </c>
      <c r="N159" s="238" t="s">
        <v>41</v>
      </c>
      <c r="O159" s="92"/>
      <c r="P159" s="239">
        <f>O159*H159</f>
        <v>0</v>
      </c>
      <c r="Q159" s="239">
        <v>0</v>
      </c>
      <c r="R159" s="239">
        <f>Q159*H159</f>
        <v>0</v>
      </c>
      <c r="S159" s="239">
        <v>0</v>
      </c>
      <c r="T159" s="24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1" t="s">
        <v>209</v>
      </c>
      <c r="AT159" s="241" t="s">
        <v>205</v>
      </c>
      <c r="AU159" s="241" t="s">
        <v>83</v>
      </c>
      <c r="AY159" s="18" t="s">
        <v>203</v>
      </c>
      <c r="BE159" s="242">
        <f>IF(N159="základní",J159,0)</f>
        <v>0</v>
      </c>
      <c r="BF159" s="242">
        <f>IF(N159="snížená",J159,0)</f>
        <v>0</v>
      </c>
      <c r="BG159" s="242">
        <f>IF(N159="zákl. přenesená",J159,0)</f>
        <v>0</v>
      </c>
      <c r="BH159" s="242">
        <f>IF(N159="sníž. přenesená",J159,0)</f>
        <v>0</v>
      </c>
      <c r="BI159" s="242">
        <f>IF(N159="nulová",J159,0)</f>
        <v>0</v>
      </c>
      <c r="BJ159" s="18" t="s">
        <v>83</v>
      </c>
      <c r="BK159" s="242">
        <f>ROUND(I159*H159,2)</f>
        <v>0</v>
      </c>
      <c r="BL159" s="18" t="s">
        <v>209</v>
      </c>
      <c r="BM159" s="241" t="s">
        <v>564</v>
      </c>
    </row>
    <row r="160" s="2" customFormat="1" ht="16.5" customHeight="1">
      <c r="A160" s="39"/>
      <c r="B160" s="40"/>
      <c r="C160" s="229" t="s">
        <v>217</v>
      </c>
      <c r="D160" s="229" t="s">
        <v>205</v>
      </c>
      <c r="E160" s="230" t="s">
        <v>217</v>
      </c>
      <c r="F160" s="231" t="s">
        <v>2127</v>
      </c>
      <c r="G160" s="232" t="s">
        <v>797</v>
      </c>
      <c r="H160" s="233">
        <v>1353</v>
      </c>
      <c r="I160" s="234"/>
      <c r="J160" s="235">
        <f>ROUND(I160*H160,2)</f>
        <v>0</v>
      </c>
      <c r="K160" s="236"/>
      <c r="L160" s="45"/>
      <c r="M160" s="237" t="s">
        <v>1</v>
      </c>
      <c r="N160" s="238" t="s">
        <v>41</v>
      </c>
      <c r="O160" s="92"/>
      <c r="P160" s="239">
        <f>O160*H160</f>
        <v>0</v>
      </c>
      <c r="Q160" s="239">
        <v>0</v>
      </c>
      <c r="R160" s="239">
        <f>Q160*H160</f>
        <v>0</v>
      </c>
      <c r="S160" s="239">
        <v>0</v>
      </c>
      <c r="T160" s="24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1" t="s">
        <v>209</v>
      </c>
      <c r="AT160" s="241" t="s">
        <v>205</v>
      </c>
      <c r="AU160" s="241" t="s">
        <v>83</v>
      </c>
      <c r="AY160" s="18" t="s">
        <v>203</v>
      </c>
      <c r="BE160" s="242">
        <f>IF(N160="základní",J160,0)</f>
        <v>0</v>
      </c>
      <c r="BF160" s="242">
        <f>IF(N160="snížená",J160,0)</f>
        <v>0</v>
      </c>
      <c r="BG160" s="242">
        <f>IF(N160="zákl. přenesená",J160,0)</f>
        <v>0</v>
      </c>
      <c r="BH160" s="242">
        <f>IF(N160="sníž. přenesená",J160,0)</f>
        <v>0</v>
      </c>
      <c r="BI160" s="242">
        <f>IF(N160="nulová",J160,0)</f>
        <v>0</v>
      </c>
      <c r="BJ160" s="18" t="s">
        <v>83</v>
      </c>
      <c r="BK160" s="242">
        <f>ROUND(I160*H160,2)</f>
        <v>0</v>
      </c>
      <c r="BL160" s="18" t="s">
        <v>209</v>
      </c>
      <c r="BM160" s="241" t="s">
        <v>574</v>
      </c>
    </row>
    <row r="161" s="2" customFormat="1" ht="16.5" customHeight="1">
      <c r="A161" s="39"/>
      <c r="B161" s="40"/>
      <c r="C161" s="229" t="s">
        <v>407</v>
      </c>
      <c r="D161" s="229" t="s">
        <v>205</v>
      </c>
      <c r="E161" s="230" t="s">
        <v>407</v>
      </c>
      <c r="F161" s="231" t="s">
        <v>3666</v>
      </c>
      <c r="G161" s="232" t="s">
        <v>336</v>
      </c>
      <c r="H161" s="233">
        <v>10</v>
      </c>
      <c r="I161" s="234"/>
      <c r="J161" s="235">
        <f>ROUND(I161*H161,2)</f>
        <v>0</v>
      </c>
      <c r="K161" s="236"/>
      <c r="L161" s="45"/>
      <c r="M161" s="237" t="s">
        <v>1</v>
      </c>
      <c r="N161" s="238" t="s">
        <v>41</v>
      </c>
      <c r="O161" s="92"/>
      <c r="P161" s="239">
        <f>O161*H161</f>
        <v>0</v>
      </c>
      <c r="Q161" s="239">
        <v>0</v>
      </c>
      <c r="R161" s="239">
        <f>Q161*H161</f>
        <v>0</v>
      </c>
      <c r="S161" s="239">
        <v>0</v>
      </c>
      <c r="T161" s="24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1" t="s">
        <v>209</v>
      </c>
      <c r="AT161" s="241" t="s">
        <v>205</v>
      </c>
      <c r="AU161" s="241" t="s">
        <v>83</v>
      </c>
      <c r="AY161" s="18" t="s">
        <v>203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18" t="s">
        <v>83</v>
      </c>
      <c r="BK161" s="242">
        <f>ROUND(I161*H161,2)</f>
        <v>0</v>
      </c>
      <c r="BL161" s="18" t="s">
        <v>209</v>
      </c>
      <c r="BM161" s="241" t="s">
        <v>275</v>
      </c>
    </row>
    <row r="162" s="2" customFormat="1" ht="16.5" customHeight="1">
      <c r="A162" s="39"/>
      <c r="B162" s="40"/>
      <c r="C162" s="229" t="s">
        <v>413</v>
      </c>
      <c r="D162" s="229" t="s">
        <v>205</v>
      </c>
      <c r="E162" s="230" t="s">
        <v>413</v>
      </c>
      <c r="F162" s="231" t="s">
        <v>3667</v>
      </c>
      <c r="G162" s="232" t="s">
        <v>797</v>
      </c>
      <c r="H162" s="233">
        <v>65</v>
      </c>
      <c r="I162" s="234"/>
      <c r="J162" s="235">
        <f>ROUND(I162*H162,2)</f>
        <v>0</v>
      </c>
      <c r="K162" s="236"/>
      <c r="L162" s="45"/>
      <c r="M162" s="237" t="s">
        <v>1</v>
      </c>
      <c r="N162" s="238" t="s">
        <v>41</v>
      </c>
      <c r="O162" s="92"/>
      <c r="P162" s="239">
        <f>O162*H162</f>
        <v>0</v>
      </c>
      <c r="Q162" s="239">
        <v>0</v>
      </c>
      <c r="R162" s="239">
        <f>Q162*H162</f>
        <v>0</v>
      </c>
      <c r="S162" s="239">
        <v>0</v>
      </c>
      <c r="T162" s="24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1" t="s">
        <v>209</v>
      </c>
      <c r="AT162" s="241" t="s">
        <v>205</v>
      </c>
      <c r="AU162" s="241" t="s">
        <v>83</v>
      </c>
      <c r="AY162" s="18" t="s">
        <v>203</v>
      </c>
      <c r="BE162" s="242">
        <f>IF(N162="základní",J162,0)</f>
        <v>0</v>
      </c>
      <c r="BF162" s="242">
        <f>IF(N162="snížená",J162,0)</f>
        <v>0</v>
      </c>
      <c r="BG162" s="242">
        <f>IF(N162="zákl. přenesená",J162,0)</f>
        <v>0</v>
      </c>
      <c r="BH162" s="242">
        <f>IF(N162="sníž. přenesená",J162,0)</f>
        <v>0</v>
      </c>
      <c r="BI162" s="242">
        <f>IF(N162="nulová",J162,0)</f>
        <v>0</v>
      </c>
      <c r="BJ162" s="18" t="s">
        <v>83</v>
      </c>
      <c r="BK162" s="242">
        <f>ROUND(I162*H162,2)</f>
        <v>0</v>
      </c>
      <c r="BL162" s="18" t="s">
        <v>209</v>
      </c>
      <c r="BM162" s="241" t="s">
        <v>280</v>
      </c>
    </row>
    <row r="163" s="2" customFormat="1" ht="16.5" customHeight="1">
      <c r="A163" s="39"/>
      <c r="B163" s="40"/>
      <c r="C163" s="229" t="s">
        <v>418</v>
      </c>
      <c r="D163" s="229" t="s">
        <v>205</v>
      </c>
      <c r="E163" s="230" t="s">
        <v>418</v>
      </c>
      <c r="F163" s="231" t="s">
        <v>3668</v>
      </c>
      <c r="G163" s="232" t="s">
        <v>797</v>
      </c>
      <c r="H163" s="233">
        <v>65</v>
      </c>
      <c r="I163" s="234"/>
      <c r="J163" s="235">
        <f>ROUND(I163*H163,2)</f>
        <v>0</v>
      </c>
      <c r="K163" s="236"/>
      <c r="L163" s="45"/>
      <c r="M163" s="237" t="s">
        <v>1</v>
      </c>
      <c r="N163" s="238" t="s">
        <v>41</v>
      </c>
      <c r="O163" s="92"/>
      <c r="P163" s="239">
        <f>O163*H163</f>
        <v>0</v>
      </c>
      <c r="Q163" s="239">
        <v>0</v>
      </c>
      <c r="R163" s="239">
        <f>Q163*H163</f>
        <v>0</v>
      </c>
      <c r="S163" s="239">
        <v>0</v>
      </c>
      <c r="T163" s="24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1" t="s">
        <v>209</v>
      </c>
      <c r="AT163" s="241" t="s">
        <v>205</v>
      </c>
      <c r="AU163" s="241" t="s">
        <v>83</v>
      </c>
      <c r="AY163" s="18" t="s">
        <v>203</v>
      </c>
      <c r="BE163" s="242">
        <f>IF(N163="základní",J163,0)</f>
        <v>0</v>
      </c>
      <c r="BF163" s="242">
        <f>IF(N163="snížená",J163,0)</f>
        <v>0</v>
      </c>
      <c r="BG163" s="242">
        <f>IF(N163="zákl. přenesená",J163,0)</f>
        <v>0</v>
      </c>
      <c r="BH163" s="242">
        <f>IF(N163="sníž. přenesená",J163,0)</f>
        <v>0</v>
      </c>
      <c r="BI163" s="242">
        <f>IF(N163="nulová",J163,0)</f>
        <v>0</v>
      </c>
      <c r="BJ163" s="18" t="s">
        <v>83</v>
      </c>
      <c r="BK163" s="242">
        <f>ROUND(I163*H163,2)</f>
        <v>0</v>
      </c>
      <c r="BL163" s="18" t="s">
        <v>209</v>
      </c>
      <c r="BM163" s="241" t="s">
        <v>286</v>
      </c>
    </row>
    <row r="164" s="2" customFormat="1" ht="24.15" customHeight="1">
      <c r="A164" s="39"/>
      <c r="B164" s="40"/>
      <c r="C164" s="229" t="s">
        <v>424</v>
      </c>
      <c r="D164" s="229" t="s">
        <v>205</v>
      </c>
      <c r="E164" s="230" t="s">
        <v>424</v>
      </c>
      <c r="F164" s="231" t="s">
        <v>3669</v>
      </c>
      <c r="G164" s="232" t="s">
        <v>2144</v>
      </c>
      <c r="H164" s="233">
        <v>1</v>
      </c>
      <c r="I164" s="234"/>
      <c r="J164" s="235">
        <f>ROUND(I164*H164,2)</f>
        <v>0</v>
      </c>
      <c r="K164" s="236"/>
      <c r="L164" s="45"/>
      <c r="M164" s="237" t="s">
        <v>1</v>
      </c>
      <c r="N164" s="238" t="s">
        <v>41</v>
      </c>
      <c r="O164" s="92"/>
      <c r="P164" s="239">
        <f>O164*H164</f>
        <v>0</v>
      </c>
      <c r="Q164" s="239">
        <v>0</v>
      </c>
      <c r="R164" s="239">
        <f>Q164*H164</f>
        <v>0</v>
      </c>
      <c r="S164" s="239">
        <v>0</v>
      </c>
      <c r="T164" s="24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1" t="s">
        <v>209</v>
      </c>
      <c r="AT164" s="241" t="s">
        <v>205</v>
      </c>
      <c r="AU164" s="241" t="s">
        <v>83</v>
      </c>
      <c r="AY164" s="18" t="s">
        <v>203</v>
      </c>
      <c r="BE164" s="242">
        <f>IF(N164="základní",J164,0)</f>
        <v>0</v>
      </c>
      <c r="BF164" s="242">
        <f>IF(N164="snížená",J164,0)</f>
        <v>0</v>
      </c>
      <c r="BG164" s="242">
        <f>IF(N164="zákl. přenesená",J164,0)</f>
        <v>0</v>
      </c>
      <c r="BH164" s="242">
        <f>IF(N164="sníž. přenesená",J164,0)</f>
        <v>0</v>
      </c>
      <c r="BI164" s="242">
        <f>IF(N164="nulová",J164,0)</f>
        <v>0</v>
      </c>
      <c r="BJ164" s="18" t="s">
        <v>83</v>
      </c>
      <c r="BK164" s="242">
        <f>ROUND(I164*H164,2)</f>
        <v>0</v>
      </c>
      <c r="BL164" s="18" t="s">
        <v>209</v>
      </c>
      <c r="BM164" s="241" t="s">
        <v>617</v>
      </c>
    </row>
    <row r="165" s="2" customFormat="1" ht="16.5" customHeight="1">
      <c r="A165" s="39"/>
      <c r="B165" s="40"/>
      <c r="C165" s="229" t="s">
        <v>429</v>
      </c>
      <c r="D165" s="229" t="s">
        <v>205</v>
      </c>
      <c r="E165" s="230" t="s">
        <v>429</v>
      </c>
      <c r="F165" s="231" t="s">
        <v>2143</v>
      </c>
      <c r="G165" s="232" t="s">
        <v>2144</v>
      </c>
      <c r="H165" s="233">
        <v>1</v>
      </c>
      <c r="I165" s="234"/>
      <c r="J165" s="235">
        <f>ROUND(I165*H165,2)</f>
        <v>0</v>
      </c>
      <c r="K165" s="236"/>
      <c r="L165" s="45"/>
      <c r="M165" s="237" t="s">
        <v>1</v>
      </c>
      <c r="N165" s="238" t="s">
        <v>41</v>
      </c>
      <c r="O165" s="92"/>
      <c r="P165" s="239">
        <f>O165*H165</f>
        <v>0</v>
      </c>
      <c r="Q165" s="239">
        <v>0</v>
      </c>
      <c r="R165" s="239">
        <f>Q165*H165</f>
        <v>0</v>
      </c>
      <c r="S165" s="239">
        <v>0</v>
      </c>
      <c r="T165" s="24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1" t="s">
        <v>209</v>
      </c>
      <c r="AT165" s="241" t="s">
        <v>205</v>
      </c>
      <c r="AU165" s="241" t="s">
        <v>83</v>
      </c>
      <c r="AY165" s="18" t="s">
        <v>203</v>
      </c>
      <c r="BE165" s="242">
        <f>IF(N165="základní",J165,0)</f>
        <v>0</v>
      </c>
      <c r="BF165" s="242">
        <f>IF(N165="snížená",J165,0)</f>
        <v>0</v>
      </c>
      <c r="BG165" s="242">
        <f>IF(N165="zákl. přenesená",J165,0)</f>
        <v>0</v>
      </c>
      <c r="BH165" s="242">
        <f>IF(N165="sníž. přenesená",J165,0)</f>
        <v>0</v>
      </c>
      <c r="BI165" s="242">
        <f>IF(N165="nulová",J165,0)</f>
        <v>0</v>
      </c>
      <c r="BJ165" s="18" t="s">
        <v>83</v>
      </c>
      <c r="BK165" s="242">
        <f>ROUND(I165*H165,2)</f>
        <v>0</v>
      </c>
      <c r="BL165" s="18" t="s">
        <v>209</v>
      </c>
      <c r="BM165" s="241" t="s">
        <v>629</v>
      </c>
    </row>
    <row r="166" s="2" customFormat="1" ht="16.5" customHeight="1">
      <c r="A166" s="39"/>
      <c r="B166" s="40"/>
      <c r="C166" s="229" t="s">
        <v>221</v>
      </c>
      <c r="D166" s="229" t="s">
        <v>205</v>
      </c>
      <c r="E166" s="230" t="s">
        <v>221</v>
      </c>
      <c r="F166" s="231" t="s">
        <v>2145</v>
      </c>
      <c r="G166" s="232" t="s">
        <v>797</v>
      </c>
      <c r="H166" s="233">
        <v>845</v>
      </c>
      <c r="I166" s="234"/>
      <c r="J166" s="235">
        <f>ROUND(I166*H166,2)</f>
        <v>0</v>
      </c>
      <c r="K166" s="236"/>
      <c r="L166" s="45"/>
      <c r="M166" s="237" t="s">
        <v>1</v>
      </c>
      <c r="N166" s="238" t="s">
        <v>41</v>
      </c>
      <c r="O166" s="92"/>
      <c r="P166" s="239">
        <f>O166*H166</f>
        <v>0</v>
      </c>
      <c r="Q166" s="239">
        <v>0</v>
      </c>
      <c r="R166" s="239">
        <f>Q166*H166</f>
        <v>0</v>
      </c>
      <c r="S166" s="239">
        <v>0</v>
      </c>
      <c r="T166" s="24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1" t="s">
        <v>209</v>
      </c>
      <c r="AT166" s="241" t="s">
        <v>205</v>
      </c>
      <c r="AU166" s="241" t="s">
        <v>83</v>
      </c>
      <c r="AY166" s="18" t="s">
        <v>203</v>
      </c>
      <c r="BE166" s="242">
        <f>IF(N166="základní",J166,0)</f>
        <v>0</v>
      </c>
      <c r="BF166" s="242">
        <f>IF(N166="snížená",J166,0)</f>
        <v>0</v>
      </c>
      <c r="BG166" s="242">
        <f>IF(N166="zákl. přenesená",J166,0)</f>
        <v>0</v>
      </c>
      <c r="BH166" s="242">
        <f>IF(N166="sníž. přenesená",J166,0)</f>
        <v>0</v>
      </c>
      <c r="BI166" s="242">
        <f>IF(N166="nulová",J166,0)</f>
        <v>0</v>
      </c>
      <c r="BJ166" s="18" t="s">
        <v>83</v>
      </c>
      <c r="BK166" s="242">
        <f>ROUND(I166*H166,2)</f>
        <v>0</v>
      </c>
      <c r="BL166" s="18" t="s">
        <v>209</v>
      </c>
      <c r="BM166" s="241" t="s">
        <v>642</v>
      </c>
    </row>
    <row r="167" s="2" customFormat="1" ht="16.5" customHeight="1">
      <c r="A167" s="39"/>
      <c r="B167" s="40"/>
      <c r="C167" s="229" t="s">
        <v>437</v>
      </c>
      <c r="D167" s="229" t="s">
        <v>205</v>
      </c>
      <c r="E167" s="230" t="s">
        <v>437</v>
      </c>
      <c r="F167" s="231" t="s">
        <v>2146</v>
      </c>
      <c r="G167" s="232" t="s">
        <v>797</v>
      </c>
      <c r="H167" s="233">
        <v>2</v>
      </c>
      <c r="I167" s="234"/>
      <c r="J167" s="235">
        <f>ROUND(I167*H167,2)</f>
        <v>0</v>
      </c>
      <c r="K167" s="236"/>
      <c r="L167" s="45"/>
      <c r="M167" s="237" t="s">
        <v>1</v>
      </c>
      <c r="N167" s="238" t="s">
        <v>41</v>
      </c>
      <c r="O167" s="92"/>
      <c r="P167" s="239">
        <f>O167*H167</f>
        <v>0</v>
      </c>
      <c r="Q167" s="239">
        <v>0</v>
      </c>
      <c r="R167" s="239">
        <f>Q167*H167</f>
        <v>0</v>
      </c>
      <c r="S167" s="239">
        <v>0</v>
      </c>
      <c r="T167" s="24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1" t="s">
        <v>209</v>
      </c>
      <c r="AT167" s="241" t="s">
        <v>205</v>
      </c>
      <c r="AU167" s="241" t="s">
        <v>83</v>
      </c>
      <c r="AY167" s="18" t="s">
        <v>203</v>
      </c>
      <c r="BE167" s="242">
        <f>IF(N167="základní",J167,0)</f>
        <v>0</v>
      </c>
      <c r="BF167" s="242">
        <f>IF(N167="snížená",J167,0)</f>
        <v>0</v>
      </c>
      <c r="BG167" s="242">
        <f>IF(N167="zákl. přenesená",J167,0)</f>
        <v>0</v>
      </c>
      <c r="BH167" s="242">
        <f>IF(N167="sníž. přenesená",J167,0)</f>
        <v>0</v>
      </c>
      <c r="BI167" s="242">
        <f>IF(N167="nulová",J167,0)</f>
        <v>0</v>
      </c>
      <c r="BJ167" s="18" t="s">
        <v>83</v>
      </c>
      <c r="BK167" s="242">
        <f>ROUND(I167*H167,2)</f>
        <v>0</v>
      </c>
      <c r="BL167" s="18" t="s">
        <v>209</v>
      </c>
      <c r="BM167" s="241" t="s">
        <v>655</v>
      </c>
    </row>
    <row r="168" s="2" customFormat="1" ht="16.5" customHeight="1">
      <c r="A168" s="39"/>
      <c r="B168" s="40"/>
      <c r="C168" s="229" t="s">
        <v>225</v>
      </c>
      <c r="D168" s="229" t="s">
        <v>205</v>
      </c>
      <c r="E168" s="230" t="s">
        <v>225</v>
      </c>
      <c r="F168" s="231" t="s">
        <v>2147</v>
      </c>
      <c r="G168" s="232" t="s">
        <v>1524</v>
      </c>
      <c r="H168" s="233">
        <v>1</v>
      </c>
      <c r="I168" s="234"/>
      <c r="J168" s="235">
        <f>ROUND(I168*H168,2)</f>
        <v>0</v>
      </c>
      <c r="K168" s="236"/>
      <c r="L168" s="45"/>
      <c r="M168" s="237" t="s">
        <v>1</v>
      </c>
      <c r="N168" s="238" t="s">
        <v>41</v>
      </c>
      <c r="O168" s="92"/>
      <c r="P168" s="239">
        <f>O168*H168</f>
        <v>0</v>
      </c>
      <c r="Q168" s="239">
        <v>0</v>
      </c>
      <c r="R168" s="239">
        <f>Q168*H168</f>
        <v>0</v>
      </c>
      <c r="S168" s="239">
        <v>0</v>
      </c>
      <c r="T168" s="24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1" t="s">
        <v>209</v>
      </c>
      <c r="AT168" s="241" t="s">
        <v>205</v>
      </c>
      <c r="AU168" s="241" t="s">
        <v>83</v>
      </c>
      <c r="AY168" s="18" t="s">
        <v>203</v>
      </c>
      <c r="BE168" s="242">
        <f>IF(N168="základní",J168,0)</f>
        <v>0</v>
      </c>
      <c r="BF168" s="242">
        <f>IF(N168="snížená",J168,0)</f>
        <v>0</v>
      </c>
      <c r="BG168" s="242">
        <f>IF(N168="zákl. přenesená",J168,0)</f>
        <v>0</v>
      </c>
      <c r="BH168" s="242">
        <f>IF(N168="sníž. přenesená",J168,0)</f>
        <v>0</v>
      </c>
      <c r="BI168" s="242">
        <f>IF(N168="nulová",J168,0)</f>
        <v>0</v>
      </c>
      <c r="BJ168" s="18" t="s">
        <v>83</v>
      </c>
      <c r="BK168" s="242">
        <f>ROUND(I168*H168,2)</f>
        <v>0</v>
      </c>
      <c r="BL168" s="18" t="s">
        <v>209</v>
      </c>
      <c r="BM168" s="241" t="s">
        <v>671</v>
      </c>
    </row>
    <row r="169" s="2" customFormat="1" ht="16.5" customHeight="1">
      <c r="A169" s="39"/>
      <c r="B169" s="40"/>
      <c r="C169" s="229" t="s">
        <v>445</v>
      </c>
      <c r="D169" s="229" t="s">
        <v>205</v>
      </c>
      <c r="E169" s="230" t="s">
        <v>445</v>
      </c>
      <c r="F169" s="231" t="s">
        <v>2148</v>
      </c>
      <c r="G169" s="232" t="s">
        <v>1524</v>
      </c>
      <c r="H169" s="233">
        <v>1</v>
      </c>
      <c r="I169" s="234"/>
      <c r="J169" s="235">
        <f>ROUND(I169*H169,2)</f>
        <v>0</v>
      </c>
      <c r="K169" s="236"/>
      <c r="L169" s="45"/>
      <c r="M169" s="237" t="s">
        <v>1</v>
      </c>
      <c r="N169" s="238" t="s">
        <v>41</v>
      </c>
      <c r="O169" s="92"/>
      <c r="P169" s="239">
        <f>O169*H169</f>
        <v>0</v>
      </c>
      <c r="Q169" s="239">
        <v>0</v>
      </c>
      <c r="R169" s="239">
        <f>Q169*H169</f>
        <v>0</v>
      </c>
      <c r="S169" s="239">
        <v>0</v>
      </c>
      <c r="T169" s="24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1" t="s">
        <v>209</v>
      </c>
      <c r="AT169" s="241" t="s">
        <v>205</v>
      </c>
      <c r="AU169" s="241" t="s">
        <v>83</v>
      </c>
      <c r="AY169" s="18" t="s">
        <v>203</v>
      </c>
      <c r="BE169" s="242">
        <f>IF(N169="základní",J169,0)</f>
        <v>0</v>
      </c>
      <c r="BF169" s="242">
        <f>IF(N169="snížená",J169,0)</f>
        <v>0</v>
      </c>
      <c r="BG169" s="242">
        <f>IF(N169="zákl. přenesená",J169,0)</f>
        <v>0</v>
      </c>
      <c r="BH169" s="242">
        <f>IF(N169="sníž. přenesená",J169,0)</f>
        <v>0</v>
      </c>
      <c r="BI169" s="242">
        <f>IF(N169="nulová",J169,0)</f>
        <v>0</v>
      </c>
      <c r="BJ169" s="18" t="s">
        <v>83</v>
      </c>
      <c r="BK169" s="242">
        <f>ROUND(I169*H169,2)</f>
        <v>0</v>
      </c>
      <c r="BL169" s="18" t="s">
        <v>209</v>
      </c>
      <c r="BM169" s="241" t="s">
        <v>681</v>
      </c>
    </row>
    <row r="170" s="2" customFormat="1" ht="16.5" customHeight="1">
      <c r="A170" s="39"/>
      <c r="B170" s="40"/>
      <c r="C170" s="229" t="s">
        <v>452</v>
      </c>
      <c r="D170" s="229" t="s">
        <v>205</v>
      </c>
      <c r="E170" s="230" t="s">
        <v>452</v>
      </c>
      <c r="F170" s="231" t="s">
        <v>2149</v>
      </c>
      <c r="G170" s="232" t="s">
        <v>1524</v>
      </c>
      <c r="H170" s="233">
        <v>1</v>
      </c>
      <c r="I170" s="234"/>
      <c r="J170" s="235">
        <f>ROUND(I170*H170,2)</f>
        <v>0</v>
      </c>
      <c r="K170" s="236"/>
      <c r="L170" s="45"/>
      <c r="M170" s="237" t="s">
        <v>1</v>
      </c>
      <c r="N170" s="238" t="s">
        <v>41</v>
      </c>
      <c r="O170" s="92"/>
      <c r="P170" s="239">
        <f>O170*H170</f>
        <v>0</v>
      </c>
      <c r="Q170" s="239">
        <v>0</v>
      </c>
      <c r="R170" s="239">
        <f>Q170*H170</f>
        <v>0</v>
      </c>
      <c r="S170" s="239">
        <v>0</v>
      </c>
      <c r="T170" s="24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1" t="s">
        <v>209</v>
      </c>
      <c r="AT170" s="241" t="s">
        <v>205</v>
      </c>
      <c r="AU170" s="241" t="s">
        <v>83</v>
      </c>
      <c r="AY170" s="18" t="s">
        <v>203</v>
      </c>
      <c r="BE170" s="242">
        <f>IF(N170="základní",J170,0)</f>
        <v>0</v>
      </c>
      <c r="BF170" s="242">
        <f>IF(N170="snížená",J170,0)</f>
        <v>0</v>
      </c>
      <c r="BG170" s="242">
        <f>IF(N170="zákl. přenesená",J170,0)</f>
        <v>0</v>
      </c>
      <c r="BH170" s="242">
        <f>IF(N170="sníž. přenesená",J170,0)</f>
        <v>0</v>
      </c>
      <c r="BI170" s="242">
        <f>IF(N170="nulová",J170,0)</f>
        <v>0</v>
      </c>
      <c r="BJ170" s="18" t="s">
        <v>83</v>
      </c>
      <c r="BK170" s="242">
        <f>ROUND(I170*H170,2)</f>
        <v>0</v>
      </c>
      <c r="BL170" s="18" t="s">
        <v>209</v>
      </c>
      <c r="BM170" s="241" t="s">
        <v>692</v>
      </c>
    </row>
    <row r="171" s="2" customFormat="1" ht="16.5" customHeight="1">
      <c r="A171" s="39"/>
      <c r="B171" s="40"/>
      <c r="C171" s="229" t="s">
        <v>458</v>
      </c>
      <c r="D171" s="229" t="s">
        <v>205</v>
      </c>
      <c r="E171" s="230" t="s">
        <v>458</v>
      </c>
      <c r="F171" s="231" t="s">
        <v>2150</v>
      </c>
      <c r="G171" s="232" t="s">
        <v>1524</v>
      </c>
      <c r="H171" s="233">
        <v>1</v>
      </c>
      <c r="I171" s="234"/>
      <c r="J171" s="235">
        <f>ROUND(I171*H171,2)</f>
        <v>0</v>
      </c>
      <c r="K171" s="236"/>
      <c r="L171" s="45"/>
      <c r="M171" s="237" t="s">
        <v>1</v>
      </c>
      <c r="N171" s="238" t="s">
        <v>41</v>
      </c>
      <c r="O171" s="92"/>
      <c r="P171" s="239">
        <f>O171*H171</f>
        <v>0</v>
      </c>
      <c r="Q171" s="239">
        <v>0</v>
      </c>
      <c r="R171" s="239">
        <f>Q171*H171</f>
        <v>0</v>
      </c>
      <c r="S171" s="239">
        <v>0</v>
      </c>
      <c r="T171" s="24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1" t="s">
        <v>209</v>
      </c>
      <c r="AT171" s="241" t="s">
        <v>205</v>
      </c>
      <c r="AU171" s="241" t="s">
        <v>83</v>
      </c>
      <c r="AY171" s="18" t="s">
        <v>203</v>
      </c>
      <c r="BE171" s="242">
        <f>IF(N171="základní",J171,0)</f>
        <v>0</v>
      </c>
      <c r="BF171" s="242">
        <f>IF(N171="snížená",J171,0)</f>
        <v>0</v>
      </c>
      <c r="BG171" s="242">
        <f>IF(N171="zákl. přenesená",J171,0)</f>
        <v>0</v>
      </c>
      <c r="BH171" s="242">
        <f>IF(N171="sníž. přenesená",J171,0)</f>
        <v>0</v>
      </c>
      <c r="BI171" s="242">
        <f>IF(N171="nulová",J171,0)</f>
        <v>0</v>
      </c>
      <c r="BJ171" s="18" t="s">
        <v>83</v>
      </c>
      <c r="BK171" s="242">
        <f>ROUND(I171*H171,2)</f>
        <v>0</v>
      </c>
      <c r="BL171" s="18" t="s">
        <v>209</v>
      </c>
      <c r="BM171" s="241" t="s">
        <v>291</v>
      </c>
    </row>
    <row r="172" s="12" customFormat="1" ht="25.92" customHeight="1">
      <c r="A172" s="12"/>
      <c r="B172" s="213"/>
      <c r="C172" s="214"/>
      <c r="D172" s="215" t="s">
        <v>75</v>
      </c>
      <c r="E172" s="216" t="s">
        <v>2151</v>
      </c>
      <c r="F172" s="216" t="s">
        <v>3670</v>
      </c>
      <c r="G172" s="214"/>
      <c r="H172" s="214"/>
      <c r="I172" s="217"/>
      <c r="J172" s="218">
        <f>BK172</f>
        <v>0</v>
      </c>
      <c r="K172" s="214"/>
      <c r="L172" s="219"/>
      <c r="M172" s="220"/>
      <c r="N172" s="221"/>
      <c r="O172" s="221"/>
      <c r="P172" s="222">
        <f>SUM(P173:P192)</f>
        <v>0</v>
      </c>
      <c r="Q172" s="221"/>
      <c r="R172" s="222">
        <f>SUM(R173:R192)</f>
        <v>0</v>
      </c>
      <c r="S172" s="221"/>
      <c r="T172" s="223">
        <f>SUM(T173:T192)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24" t="s">
        <v>83</v>
      </c>
      <c r="AT172" s="225" t="s">
        <v>75</v>
      </c>
      <c r="AU172" s="225" t="s">
        <v>76</v>
      </c>
      <c r="AY172" s="224" t="s">
        <v>203</v>
      </c>
      <c r="BK172" s="226">
        <f>SUM(BK173:BK192)</f>
        <v>0</v>
      </c>
    </row>
    <row r="173" s="2" customFormat="1" ht="37.8" customHeight="1">
      <c r="A173" s="39"/>
      <c r="B173" s="40"/>
      <c r="C173" s="229" t="s">
        <v>462</v>
      </c>
      <c r="D173" s="229" t="s">
        <v>205</v>
      </c>
      <c r="E173" s="230" t="s">
        <v>462</v>
      </c>
      <c r="F173" s="231" t="s">
        <v>3671</v>
      </c>
      <c r="G173" s="232" t="s">
        <v>797</v>
      </c>
      <c r="H173" s="233">
        <v>1</v>
      </c>
      <c r="I173" s="234"/>
      <c r="J173" s="235">
        <f>ROUND(I173*H173,2)</f>
        <v>0</v>
      </c>
      <c r="K173" s="236"/>
      <c r="L173" s="45"/>
      <c r="M173" s="237" t="s">
        <v>1</v>
      </c>
      <c r="N173" s="238" t="s">
        <v>41</v>
      </c>
      <c r="O173" s="92"/>
      <c r="P173" s="239">
        <f>O173*H173</f>
        <v>0</v>
      </c>
      <c r="Q173" s="239">
        <v>0</v>
      </c>
      <c r="R173" s="239">
        <f>Q173*H173</f>
        <v>0</v>
      </c>
      <c r="S173" s="239">
        <v>0</v>
      </c>
      <c r="T173" s="24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1" t="s">
        <v>209</v>
      </c>
      <c r="AT173" s="241" t="s">
        <v>205</v>
      </c>
      <c r="AU173" s="241" t="s">
        <v>83</v>
      </c>
      <c r="AY173" s="18" t="s">
        <v>203</v>
      </c>
      <c r="BE173" s="242">
        <f>IF(N173="základní",J173,0)</f>
        <v>0</v>
      </c>
      <c r="BF173" s="242">
        <f>IF(N173="snížená",J173,0)</f>
        <v>0</v>
      </c>
      <c r="BG173" s="242">
        <f>IF(N173="zákl. přenesená",J173,0)</f>
        <v>0</v>
      </c>
      <c r="BH173" s="242">
        <f>IF(N173="sníž. přenesená",J173,0)</f>
        <v>0</v>
      </c>
      <c r="BI173" s="242">
        <f>IF(N173="nulová",J173,0)</f>
        <v>0</v>
      </c>
      <c r="BJ173" s="18" t="s">
        <v>83</v>
      </c>
      <c r="BK173" s="242">
        <f>ROUND(I173*H173,2)</f>
        <v>0</v>
      </c>
      <c r="BL173" s="18" t="s">
        <v>209</v>
      </c>
      <c r="BM173" s="241" t="s">
        <v>297</v>
      </c>
    </row>
    <row r="174" s="2" customFormat="1" ht="37.8" customHeight="1">
      <c r="A174" s="39"/>
      <c r="B174" s="40"/>
      <c r="C174" s="229" t="s">
        <v>466</v>
      </c>
      <c r="D174" s="229" t="s">
        <v>205</v>
      </c>
      <c r="E174" s="230" t="s">
        <v>466</v>
      </c>
      <c r="F174" s="231" t="s">
        <v>3672</v>
      </c>
      <c r="G174" s="232" t="s">
        <v>797</v>
      </c>
      <c r="H174" s="233">
        <v>1</v>
      </c>
      <c r="I174" s="234"/>
      <c r="J174" s="235">
        <f>ROUND(I174*H174,2)</f>
        <v>0</v>
      </c>
      <c r="K174" s="236"/>
      <c r="L174" s="45"/>
      <c r="M174" s="237" t="s">
        <v>1</v>
      </c>
      <c r="N174" s="238" t="s">
        <v>41</v>
      </c>
      <c r="O174" s="92"/>
      <c r="P174" s="239">
        <f>O174*H174</f>
        <v>0</v>
      </c>
      <c r="Q174" s="239">
        <v>0</v>
      </c>
      <c r="R174" s="239">
        <f>Q174*H174</f>
        <v>0</v>
      </c>
      <c r="S174" s="239">
        <v>0</v>
      </c>
      <c r="T174" s="24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1" t="s">
        <v>209</v>
      </c>
      <c r="AT174" s="241" t="s">
        <v>205</v>
      </c>
      <c r="AU174" s="241" t="s">
        <v>83</v>
      </c>
      <c r="AY174" s="18" t="s">
        <v>203</v>
      </c>
      <c r="BE174" s="242">
        <f>IF(N174="základní",J174,0)</f>
        <v>0</v>
      </c>
      <c r="BF174" s="242">
        <f>IF(N174="snížená",J174,0)</f>
        <v>0</v>
      </c>
      <c r="BG174" s="242">
        <f>IF(N174="zákl. přenesená",J174,0)</f>
        <v>0</v>
      </c>
      <c r="BH174" s="242">
        <f>IF(N174="sníž. přenesená",J174,0)</f>
        <v>0</v>
      </c>
      <c r="BI174" s="242">
        <f>IF(N174="nulová",J174,0)</f>
        <v>0</v>
      </c>
      <c r="BJ174" s="18" t="s">
        <v>83</v>
      </c>
      <c r="BK174" s="242">
        <f>ROUND(I174*H174,2)</f>
        <v>0</v>
      </c>
      <c r="BL174" s="18" t="s">
        <v>209</v>
      </c>
      <c r="BM174" s="241" t="s">
        <v>302</v>
      </c>
    </row>
    <row r="175" s="2" customFormat="1" ht="37.8" customHeight="1">
      <c r="A175" s="39"/>
      <c r="B175" s="40"/>
      <c r="C175" s="229" t="s">
        <v>229</v>
      </c>
      <c r="D175" s="229" t="s">
        <v>205</v>
      </c>
      <c r="E175" s="230" t="s">
        <v>229</v>
      </c>
      <c r="F175" s="231" t="s">
        <v>3673</v>
      </c>
      <c r="G175" s="232" t="s">
        <v>797</v>
      </c>
      <c r="H175" s="233">
        <v>1</v>
      </c>
      <c r="I175" s="234"/>
      <c r="J175" s="235">
        <f>ROUND(I175*H175,2)</f>
        <v>0</v>
      </c>
      <c r="K175" s="236"/>
      <c r="L175" s="45"/>
      <c r="M175" s="237" t="s">
        <v>1</v>
      </c>
      <c r="N175" s="238" t="s">
        <v>41</v>
      </c>
      <c r="O175" s="92"/>
      <c r="P175" s="239">
        <f>O175*H175</f>
        <v>0</v>
      </c>
      <c r="Q175" s="239">
        <v>0</v>
      </c>
      <c r="R175" s="239">
        <f>Q175*H175</f>
        <v>0</v>
      </c>
      <c r="S175" s="239">
        <v>0</v>
      </c>
      <c r="T175" s="24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1" t="s">
        <v>209</v>
      </c>
      <c r="AT175" s="241" t="s">
        <v>205</v>
      </c>
      <c r="AU175" s="241" t="s">
        <v>83</v>
      </c>
      <c r="AY175" s="18" t="s">
        <v>203</v>
      </c>
      <c r="BE175" s="242">
        <f>IF(N175="základní",J175,0)</f>
        <v>0</v>
      </c>
      <c r="BF175" s="242">
        <f>IF(N175="snížená",J175,0)</f>
        <v>0</v>
      </c>
      <c r="BG175" s="242">
        <f>IF(N175="zákl. přenesená",J175,0)</f>
        <v>0</v>
      </c>
      <c r="BH175" s="242">
        <f>IF(N175="sníž. přenesená",J175,0)</f>
        <v>0</v>
      </c>
      <c r="BI175" s="242">
        <f>IF(N175="nulová",J175,0)</f>
        <v>0</v>
      </c>
      <c r="BJ175" s="18" t="s">
        <v>83</v>
      </c>
      <c r="BK175" s="242">
        <f>ROUND(I175*H175,2)</f>
        <v>0</v>
      </c>
      <c r="BL175" s="18" t="s">
        <v>209</v>
      </c>
      <c r="BM175" s="241" t="s">
        <v>305</v>
      </c>
    </row>
    <row r="176" s="2" customFormat="1" ht="44.25" customHeight="1">
      <c r="A176" s="39"/>
      <c r="B176" s="40"/>
      <c r="C176" s="229" t="s">
        <v>477</v>
      </c>
      <c r="D176" s="229" t="s">
        <v>205</v>
      </c>
      <c r="E176" s="230" t="s">
        <v>477</v>
      </c>
      <c r="F176" s="231" t="s">
        <v>3674</v>
      </c>
      <c r="G176" s="232" t="s">
        <v>797</v>
      </c>
      <c r="H176" s="233">
        <v>1</v>
      </c>
      <c r="I176" s="234"/>
      <c r="J176" s="235">
        <f>ROUND(I176*H176,2)</f>
        <v>0</v>
      </c>
      <c r="K176" s="236"/>
      <c r="L176" s="45"/>
      <c r="M176" s="237" t="s">
        <v>1</v>
      </c>
      <c r="N176" s="238" t="s">
        <v>41</v>
      </c>
      <c r="O176" s="92"/>
      <c r="P176" s="239">
        <f>O176*H176</f>
        <v>0</v>
      </c>
      <c r="Q176" s="239">
        <v>0</v>
      </c>
      <c r="R176" s="239">
        <f>Q176*H176</f>
        <v>0</v>
      </c>
      <c r="S176" s="239">
        <v>0</v>
      </c>
      <c r="T176" s="24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1" t="s">
        <v>209</v>
      </c>
      <c r="AT176" s="241" t="s">
        <v>205</v>
      </c>
      <c r="AU176" s="241" t="s">
        <v>83</v>
      </c>
      <c r="AY176" s="18" t="s">
        <v>203</v>
      </c>
      <c r="BE176" s="242">
        <f>IF(N176="základní",J176,0)</f>
        <v>0</v>
      </c>
      <c r="BF176" s="242">
        <f>IF(N176="snížená",J176,0)</f>
        <v>0</v>
      </c>
      <c r="BG176" s="242">
        <f>IF(N176="zákl. přenesená",J176,0)</f>
        <v>0</v>
      </c>
      <c r="BH176" s="242">
        <f>IF(N176="sníž. přenesená",J176,0)</f>
        <v>0</v>
      </c>
      <c r="BI176" s="242">
        <f>IF(N176="nulová",J176,0)</f>
        <v>0</v>
      </c>
      <c r="BJ176" s="18" t="s">
        <v>83</v>
      </c>
      <c r="BK176" s="242">
        <f>ROUND(I176*H176,2)</f>
        <v>0</v>
      </c>
      <c r="BL176" s="18" t="s">
        <v>209</v>
      </c>
      <c r="BM176" s="241" t="s">
        <v>309</v>
      </c>
    </row>
    <row r="177" s="2" customFormat="1" ht="37.8" customHeight="1">
      <c r="A177" s="39"/>
      <c r="B177" s="40"/>
      <c r="C177" s="229" t="s">
        <v>233</v>
      </c>
      <c r="D177" s="229" t="s">
        <v>205</v>
      </c>
      <c r="E177" s="230" t="s">
        <v>233</v>
      </c>
      <c r="F177" s="231" t="s">
        <v>3675</v>
      </c>
      <c r="G177" s="232" t="s">
        <v>797</v>
      </c>
      <c r="H177" s="233">
        <v>1</v>
      </c>
      <c r="I177" s="234"/>
      <c r="J177" s="235">
        <f>ROUND(I177*H177,2)</f>
        <v>0</v>
      </c>
      <c r="K177" s="236"/>
      <c r="L177" s="45"/>
      <c r="M177" s="237" t="s">
        <v>1</v>
      </c>
      <c r="N177" s="238" t="s">
        <v>41</v>
      </c>
      <c r="O177" s="92"/>
      <c r="P177" s="239">
        <f>O177*H177</f>
        <v>0</v>
      </c>
      <c r="Q177" s="239">
        <v>0</v>
      </c>
      <c r="R177" s="239">
        <f>Q177*H177</f>
        <v>0</v>
      </c>
      <c r="S177" s="239">
        <v>0</v>
      </c>
      <c r="T177" s="24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1" t="s">
        <v>209</v>
      </c>
      <c r="AT177" s="241" t="s">
        <v>205</v>
      </c>
      <c r="AU177" s="241" t="s">
        <v>83</v>
      </c>
      <c r="AY177" s="18" t="s">
        <v>203</v>
      </c>
      <c r="BE177" s="242">
        <f>IF(N177="základní",J177,0)</f>
        <v>0</v>
      </c>
      <c r="BF177" s="242">
        <f>IF(N177="snížená",J177,0)</f>
        <v>0</v>
      </c>
      <c r="BG177" s="242">
        <f>IF(N177="zákl. přenesená",J177,0)</f>
        <v>0</v>
      </c>
      <c r="BH177" s="242">
        <f>IF(N177="sníž. přenesená",J177,0)</f>
        <v>0</v>
      </c>
      <c r="BI177" s="242">
        <f>IF(N177="nulová",J177,0)</f>
        <v>0</v>
      </c>
      <c r="BJ177" s="18" t="s">
        <v>83</v>
      </c>
      <c r="BK177" s="242">
        <f>ROUND(I177*H177,2)</f>
        <v>0</v>
      </c>
      <c r="BL177" s="18" t="s">
        <v>209</v>
      </c>
      <c r="BM177" s="241" t="s">
        <v>315</v>
      </c>
    </row>
    <row r="178" s="2" customFormat="1" ht="37.8" customHeight="1">
      <c r="A178" s="39"/>
      <c r="B178" s="40"/>
      <c r="C178" s="229" t="s">
        <v>488</v>
      </c>
      <c r="D178" s="229" t="s">
        <v>205</v>
      </c>
      <c r="E178" s="230" t="s">
        <v>488</v>
      </c>
      <c r="F178" s="231" t="s">
        <v>3676</v>
      </c>
      <c r="G178" s="232" t="s">
        <v>797</v>
      </c>
      <c r="H178" s="233">
        <v>1</v>
      </c>
      <c r="I178" s="234"/>
      <c r="J178" s="235">
        <f>ROUND(I178*H178,2)</f>
        <v>0</v>
      </c>
      <c r="K178" s="236"/>
      <c r="L178" s="45"/>
      <c r="M178" s="237" t="s">
        <v>1</v>
      </c>
      <c r="N178" s="238" t="s">
        <v>41</v>
      </c>
      <c r="O178" s="92"/>
      <c r="P178" s="239">
        <f>O178*H178</f>
        <v>0</v>
      </c>
      <c r="Q178" s="239">
        <v>0</v>
      </c>
      <c r="R178" s="239">
        <f>Q178*H178</f>
        <v>0</v>
      </c>
      <c r="S178" s="239">
        <v>0</v>
      </c>
      <c r="T178" s="24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1" t="s">
        <v>209</v>
      </c>
      <c r="AT178" s="241" t="s">
        <v>205</v>
      </c>
      <c r="AU178" s="241" t="s">
        <v>83</v>
      </c>
      <c r="AY178" s="18" t="s">
        <v>203</v>
      </c>
      <c r="BE178" s="242">
        <f>IF(N178="základní",J178,0)</f>
        <v>0</v>
      </c>
      <c r="BF178" s="242">
        <f>IF(N178="snížená",J178,0)</f>
        <v>0</v>
      </c>
      <c r="BG178" s="242">
        <f>IF(N178="zákl. přenesená",J178,0)</f>
        <v>0</v>
      </c>
      <c r="BH178" s="242">
        <f>IF(N178="sníž. přenesená",J178,0)</f>
        <v>0</v>
      </c>
      <c r="BI178" s="242">
        <f>IF(N178="nulová",J178,0)</f>
        <v>0</v>
      </c>
      <c r="BJ178" s="18" t="s">
        <v>83</v>
      </c>
      <c r="BK178" s="242">
        <f>ROUND(I178*H178,2)</f>
        <v>0</v>
      </c>
      <c r="BL178" s="18" t="s">
        <v>209</v>
      </c>
      <c r="BM178" s="241" t="s">
        <v>319</v>
      </c>
    </row>
    <row r="179" s="2" customFormat="1" ht="37.8" customHeight="1">
      <c r="A179" s="39"/>
      <c r="B179" s="40"/>
      <c r="C179" s="229" t="s">
        <v>237</v>
      </c>
      <c r="D179" s="229" t="s">
        <v>205</v>
      </c>
      <c r="E179" s="230" t="s">
        <v>237</v>
      </c>
      <c r="F179" s="231" t="s">
        <v>3677</v>
      </c>
      <c r="G179" s="232" t="s">
        <v>797</v>
      </c>
      <c r="H179" s="233">
        <v>1</v>
      </c>
      <c r="I179" s="234"/>
      <c r="J179" s="235">
        <f>ROUND(I179*H179,2)</f>
        <v>0</v>
      </c>
      <c r="K179" s="236"/>
      <c r="L179" s="45"/>
      <c r="M179" s="237" t="s">
        <v>1</v>
      </c>
      <c r="N179" s="238" t="s">
        <v>41</v>
      </c>
      <c r="O179" s="92"/>
      <c r="P179" s="239">
        <f>O179*H179</f>
        <v>0</v>
      </c>
      <c r="Q179" s="239">
        <v>0</v>
      </c>
      <c r="R179" s="239">
        <f>Q179*H179</f>
        <v>0</v>
      </c>
      <c r="S179" s="239">
        <v>0</v>
      </c>
      <c r="T179" s="24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1" t="s">
        <v>209</v>
      </c>
      <c r="AT179" s="241" t="s">
        <v>205</v>
      </c>
      <c r="AU179" s="241" t="s">
        <v>83</v>
      </c>
      <c r="AY179" s="18" t="s">
        <v>203</v>
      </c>
      <c r="BE179" s="242">
        <f>IF(N179="základní",J179,0)</f>
        <v>0</v>
      </c>
      <c r="BF179" s="242">
        <f>IF(N179="snížená",J179,0)</f>
        <v>0</v>
      </c>
      <c r="BG179" s="242">
        <f>IF(N179="zákl. přenesená",J179,0)</f>
        <v>0</v>
      </c>
      <c r="BH179" s="242">
        <f>IF(N179="sníž. přenesená",J179,0)</f>
        <v>0</v>
      </c>
      <c r="BI179" s="242">
        <f>IF(N179="nulová",J179,0)</f>
        <v>0</v>
      </c>
      <c r="BJ179" s="18" t="s">
        <v>83</v>
      </c>
      <c r="BK179" s="242">
        <f>ROUND(I179*H179,2)</f>
        <v>0</v>
      </c>
      <c r="BL179" s="18" t="s">
        <v>209</v>
      </c>
      <c r="BM179" s="241" t="s">
        <v>327</v>
      </c>
    </row>
    <row r="180" s="2" customFormat="1" ht="37.8" customHeight="1">
      <c r="A180" s="39"/>
      <c r="B180" s="40"/>
      <c r="C180" s="229" t="s">
        <v>497</v>
      </c>
      <c r="D180" s="229" t="s">
        <v>205</v>
      </c>
      <c r="E180" s="230" t="s">
        <v>497</v>
      </c>
      <c r="F180" s="231" t="s">
        <v>3678</v>
      </c>
      <c r="G180" s="232" t="s">
        <v>797</v>
      </c>
      <c r="H180" s="233">
        <v>1</v>
      </c>
      <c r="I180" s="234"/>
      <c r="J180" s="235">
        <f>ROUND(I180*H180,2)</f>
        <v>0</v>
      </c>
      <c r="K180" s="236"/>
      <c r="L180" s="45"/>
      <c r="M180" s="237" t="s">
        <v>1</v>
      </c>
      <c r="N180" s="238" t="s">
        <v>41</v>
      </c>
      <c r="O180" s="92"/>
      <c r="P180" s="239">
        <f>O180*H180</f>
        <v>0</v>
      </c>
      <c r="Q180" s="239">
        <v>0</v>
      </c>
      <c r="R180" s="239">
        <f>Q180*H180</f>
        <v>0</v>
      </c>
      <c r="S180" s="239">
        <v>0</v>
      </c>
      <c r="T180" s="24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1" t="s">
        <v>209</v>
      </c>
      <c r="AT180" s="241" t="s">
        <v>205</v>
      </c>
      <c r="AU180" s="241" t="s">
        <v>83</v>
      </c>
      <c r="AY180" s="18" t="s">
        <v>203</v>
      </c>
      <c r="BE180" s="242">
        <f>IF(N180="základní",J180,0)</f>
        <v>0</v>
      </c>
      <c r="BF180" s="242">
        <f>IF(N180="snížená",J180,0)</f>
        <v>0</v>
      </c>
      <c r="BG180" s="242">
        <f>IF(N180="zákl. přenesená",J180,0)</f>
        <v>0</v>
      </c>
      <c r="BH180" s="242">
        <f>IF(N180="sníž. přenesená",J180,0)</f>
        <v>0</v>
      </c>
      <c r="BI180" s="242">
        <f>IF(N180="nulová",J180,0)</f>
        <v>0</v>
      </c>
      <c r="BJ180" s="18" t="s">
        <v>83</v>
      </c>
      <c r="BK180" s="242">
        <f>ROUND(I180*H180,2)</f>
        <v>0</v>
      </c>
      <c r="BL180" s="18" t="s">
        <v>209</v>
      </c>
      <c r="BM180" s="241" t="s">
        <v>771</v>
      </c>
    </row>
    <row r="181" s="2" customFormat="1" ht="37.8" customHeight="1">
      <c r="A181" s="39"/>
      <c r="B181" s="40"/>
      <c r="C181" s="229" t="s">
        <v>242</v>
      </c>
      <c r="D181" s="229" t="s">
        <v>205</v>
      </c>
      <c r="E181" s="230" t="s">
        <v>242</v>
      </c>
      <c r="F181" s="231" t="s">
        <v>3679</v>
      </c>
      <c r="G181" s="232" t="s">
        <v>797</v>
      </c>
      <c r="H181" s="233">
        <v>1</v>
      </c>
      <c r="I181" s="234"/>
      <c r="J181" s="235">
        <f>ROUND(I181*H181,2)</f>
        <v>0</v>
      </c>
      <c r="K181" s="236"/>
      <c r="L181" s="45"/>
      <c r="M181" s="237" t="s">
        <v>1</v>
      </c>
      <c r="N181" s="238" t="s">
        <v>41</v>
      </c>
      <c r="O181" s="92"/>
      <c r="P181" s="239">
        <f>O181*H181</f>
        <v>0</v>
      </c>
      <c r="Q181" s="239">
        <v>0</v>
      </c>
      <c r="R181" s="239">
        <f>Q181*H181</f>
        <v>0</v>
      </c>
      <c r="S181" s="239">
        <v>0</v>
      </c>
      <c r="T181" s="24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1" t="s">
        <v>209</v>
      </c>
      <c r="AT181" s="241" t="s">
        <v>205</v>
      </c>
      <c r="AU181" s="241" t="s">
        <v>83</v>
      </c>
      <c r="AY181" s="18" t="s">
        <v>203</v>
      </c>
      <c r="BE181" s="242">
        <f>IF(N181="základní",J181,0)</f>
        <v>0</v>
      </c>
      <c r="BF181" s="242">
        <f>IF(N181="snížená",J181,0)</f>
        <v>0</v>
      </c>
      <c r="BG181" s="242">
        <f>IF(N181="zákl. přenesená",J181,0)</f>
        <v>0</v>
      </c>
      <c r="BH181" s="242">
        <f>IF(N181="sníž. přenesená",J181,0)</f>
        <v>0</v>
      </c>
      <c r="BI181" s="242">
        <f>IF(N181="nulová",J181,0)</f>
        <v>0</v>
      </c>
      <c r="BJ181" s="18" t="s">
        <v>83</v>
      </c>
      <c r="BK181" s="242">
        <f>ROUND(I181*H181,2)</f>
        <v>0</v>
      </c>
      <c r="BL181" s="18" t="s">
        <v>209</v>
      </c>
      <c r="BM181" s="241" t="s">
        <v>783</v>
      </c>
    </row>
    <row r="182" s="2" customFormat="1" ht="37.8" customHeight="1">
      <c r="A182" s="39"/>
      <c r="B182" s="40"/>
      <c r="C182" s="229" t="s">
        <v>504</v>
      </c>
      <c r="D182" s="229" t="s">
        <v>205</v>
      </c>
      <c r="E182" s="230" t="s">
        <v>504</v>
      </c>
      <c r="F182" s="231" t="s">
        <v>3680</v>
      </c>
      <c r="G182" s="232" t="s">
        <v>797</v>
      </c>
      <c r="H182" s="233">
        <v>1</v>
      </c>
      <c r="I182" s="234"/>
      <c r="J182" s="235">
        <f>ROUND(I182*H182,2)</f>
        <v>0</v>
      </c>
      <c r="K182" s="236"/>
      <c r="L182" s="45"/>
      <c r="M182" s="237" t="s">
        <v>1</v>
      </c>
      <c r="N182" s="238" t="s">
        <v>41</v>
      </c>
      <c r="O182" s="92"/>
      <c r="P182" s="239">
        <f>O182*H182</f>
        <v>0</v>
      </c>
      <c r="Q182" s="239">
        <v>0</v>
      </c>
      <c r="R182" s="239">
        <f>Q182*H182</f>
        <v>0</v>
      </c>
      <c r="S182" s="239">
        <v>0</v>
      </c>
      <c r="T182" s="24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1" t="s">
        <v>209</v>
      </c>
      <c r="AT182" s="241" t="s">
        <v>205</v>
      </c>
      <c r="AU182" s="241" t="s">
        <v>83</v>
      </c>
      <c r="AY182" s="18" t="s">
        <v>203</v>
      </c>
      <c r="BE182" s="242">
        <f>IF(N182="základní",J182,0)</f>
        <v>0</v>
      </c>
      <c r="BF182" s="242">
        <f>IF(N182="snížená",J182,0)</f>
        <v>0</v>
      </c>
      <c r="BG182" s="242">
        <f>IF(N182="zákl. přenesená",J182,0)</f>
        <v>0</v>
      </c>
      <c r="BH182" s="242">
        <f>IF(N182="sníž. přenesená",J182,0)</f>
        <v>0</v>
      </c>
      <c r="BI182" s="242">
        <f>IF(N182="nulová",J182,0)</f>
        <v>0</v>
      </c>
      <c r="BJ182" s="18" t="s">
        <v>83</v>
      </c>
      <c r="BK182" s="242">
        <f>ROUND(I182*H182,2)</f>
        <v>0</v>
      </c>
      <c r="BL182" s="18" t="s">
        <v>209</v>
      </c>
      <c r="BM182" s="241" t="s">
        <v>794</v>
      </c>
    </row>
    <row r="183" s="2" customFormat="1" ht="37.8" customHeight="1">
      <c r="A183" s="39"/>
      <c r="B183" s="40"/>
      <c r="C183" s="229" t="s">
        <v>251</v>
      </c>
      <c r="D183" s="229" t="s">
        <v>205</v>
      </c>
      <c r="E183" s="230" t="s">
        <v>251</v>
      </c>
      <c r="F183" s="231" t="s">
        <v>3681</v>
      </c>
      <c r="G183" s="232" t="s">
        <v>797</v>
      </c>
      <c r="H183" s="233">
        <v>1</v>
      </c>
      <c r="I183" s="234"/>
      <c r="J183" s="235">
        <f>ROUND(I183*H183,2)</f>
        <v>0</v>
      </c>
      <c r="K183" s="236"/>
      <c r="L183" s="45"/>
      <c r="M183" s="237" t="s">
        <v>1</v>
      </c>
      <c r="N183" s="238" t="s">
        <v>41</v>
      </c>
      <c r="O183" s="92"/>
      <c r="P183" s="239">
        <f>O183*H183</f>
        <v>0</v>
      </c>
      <c r="Q183" s="239">
        <v>0</v>
      </c>
      <c r="R183" s="239">
        <f>Q183*H183</f>
        <v>0</v>
      </c>
      <c r="S183" s="239">
        <v>0</v>
      </c>
      <c r="T183" s="24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1" t="s">
        <v>209</v>
      </c>
      <c r="AT183" s="241" t="s">
        <v>205</v>
      </c>
      <c r="AU183" s="241" t="s">
        <v>83</v>
      </c>
      <c r="AY183" s="18" t="s">
        <v>203</v>
      </c>
      <c r="BE183" s="242">
        <f>IF(N183="základní",J183,0)</f>
        <v>0</v>
      </c>
      <c r="BF183" s="242">
        <f>IF(N183="snížená",J183,0)</f>
        <v>0</v>
      </c>
      <c r="BG183" s="242">
        <f>IF(N183="zákl. přenesená",J183,0)</f>
        <v>0</v>
      </c>
      <c r="BH183" s="242">
        <f>IF(N183="sníž. přenesená",J183,0)</f>
        <v>0</v>
      </c>
      <c r="BI183" s="242">
        <f>IF(N183="nulová",J183,0)</f>
        <v>0</v>
      </c>
      <c r="BJ183" s="18" t="s">
        <v>83</v>
      </c>
      <c r="BK183" s="242">
        <f>ROUND(I183*H183,2)</f>
        <v>0</v>
      </c>
      <c r="BL183" s="18" t="s">
        <v>209</v>
      </c>
      <c r="BM183" s="241" t="s">
        <v>804</v>
      </c>
    </row>
    <row r="184" s="2" customFormat="1" ht="37.8" customHeight="1">
      <c r="A184" s="39"/>
      <c r="B184" s="40"/>
      <c r="C184" s="229" t="s">
        <v>513</v>
      </c>
      <c r="D184" s="229" t="s">
        <v>205</v>
      </c>
      <c r="E184" s="230" t="s">
        <v>513</v>
      </c>
      <c r="F184" s="231" t="s">
        <v>3682</v>
      </c>
      <c r="G184" s="232" t="s">
        <v>797</v>
      </c>
      <c r="H184" s="233">
        <v>1</v>
      </c>
      <c r="I184" s="234"/>
      <c r="J184" s="235">
        <f>ROUND(I184*H184,2)</f>
        <v>0</v>
      </c>
      <c r="K184" s="236"/>
      <c r="L184" s="45"/>
      <c r="M184" s="237" t="s">
        <v>1</v>
      </c>
      <c r="N184" s="238" t="s">
        <v>41</v>
      </c>
      <c r="O184" s="92"/>
      <c r="P184" s="239">
        <f>O184*H184</f>
        <v>0</v>
      </c>
      <c r="Q184" s="239">
        <v>0</v>
      </c>
      <c r="R184" s="239">
        <f>Q184*H184</f>
        <v>0</v>
      </c>
      <c r="S184" s="239">
        <v>0</v>
      </c>
      <c r="T184" s="24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1" t="s">
        <v>209</v>
      </c>
      <c r="AT184" s="241" t="s">
        <v>205</v>
      </c>
      <c r="AU184" s="241" t="s">
        <v>83</v>
      </c>
      <c r="AY184" s="18" t="s">
        <v>203</v>
      </c>
      <c r="BE184" s="242">
        <f>IF(N184="základní",J184,0)</f>
        <v>0</v>
      </c>
      <c r="BF184" s="242">
        <f>IF(N184="snížená",J184,0)</f>
        <v>0</v>
      </c>
      <c r="BG184" s="242">
        <f>IF(N184="zákl. přenesená",J184,0)</f>
        <v>0</v>
      </c>
      <c r="BH184" s="242">
        <f>IF(N184="sníž. přenesená",J184,0)</f>
        <v>0</v>
      </c>
      <c r="BI184" s="242">
        <f>IF(N184="nulová",J184,0)</f>
        <v>0</v>
      </c>
      <c r="BJ184" s="18" t="s">
        <v>83</v>
      </c>
      <c r="BK184" s="242">
        <f>ROUND(I184*H184,2)</f>
        <v>0</v>
      </c>
      <c r="BL184" s="18" t="s">
        <v>209</v>
      </c>
      <c r="BM184" s="241" t="s">
        <v>332</v>
      </c>
    </row>
    <row r="185" s="2" customFormat="1" ht="37.8" customHeight="1">
      <c r="A185" s="39"/>
      <c r="B185" s="40"/>
      <c r="C185" s="229" t="s">
        <v>256</v>
      </c>
      <c r="D185" s="229" t="s">
        <v>205</v>
      </c>
      <c r="E185" s="230" t="s">
        <v>256</v>
      </c>
      <c r="F185" s="231" t="s">
        <v>3683</v>
      </c>
      <c r="G185" s="232" t="s">
        <v>797</v>
      </c>
      <c r="H185" s="233">
        <v>1</v>
      </c>
      <c r="I185" s="234"/>
      <c r="J185" s="235">
        <f>ROUND(I185*H185,2)</f>
        <v>0</v>
      </c>
      <c r="K185" s="236"/>
      <c r="L185" s="45"/>
      <c r="M185" s="237" t="s">
        <v>1</v>
      </c>
      <c r="N185" s="238" t="s">
        <v>41</v>
      </c>
      <c r="O185" s="92"/>
      <c r="P185" s="239">
        <f>O185*H185</f>
        <v>0</v>
      </c>
      <c r="Q185" s="239">
        <v>0</v>
      </c>
      <c r="R185" s="239">
        <f>Q185*H185</f>
        <v>0</v>
      </c>
      <c r="S185" s="239">
        <v>0</v>
      </c>
      <c r="T185" s="24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1" t="s">
        <v>209</v>
      </c>
      <c r="AT185" s="241" t="s">
        <v>205</v>
      </c>
      <c r="AU185" s="241" t="s">
        <v>83</v>
      </c>
      <c r="AY185" s="18" t="s">
        <v>203</v>
      </c>
      <c r="BE185" s="242">
        <f>IF(N185="základní",J185,0)</f>
        <v>0</v>
      </c>
      <c r="BF185" s="242">
        <f>IF(N185="snížená",J185,0)</f>
        <v>0</v>
      </c>
      <c r="BG185" s="242">
        <f>IF(N185="zákl. přenesená",J185,0)</f>
        <v>0</v>
      </c>
      <c r="BH185" s="242">
        <f>IF(N185="sníž. přenesená",J185,0)</f>
        <v>0</v>
      </c>
      <c r="BI185" s="242">
        <f>IF(N185="nulová",J185,0)</f>
        <v>0</v>
      </c>
      <c r="BJ185" s="18" t="s">
        <v>83</v>
      </c>
      <c r="BK185" s="242">
        <f>ROUND(I185*H185,2)</f>
        <v>0</v>
      </c>
      <c r="BL185" s="18" t="s">
        <v>209</v>
      </c>
      <c r="BM185" s="241" t="s">
        <v>337</v>
      </c>
    </row>
    <row r="186" s="2" customFormat="1" ht="37.8" customHeight="1">
      <c r="A186" s="39"/>
      <c r="B186" s="40"/>
      <c r="C186" s="229" t="s">
        <v>522</v>
      </c>
      <c r="D186" s="229" t="s">
        <v>205</v>
      </c>
      <c r="E186" s="230" t="s">
        <v>522</v>
      </c>
      <c r="F186" s="231" t="s">
        <v>3684</v>
      </c>
      <c r="G186" s="232" t="s">
        <v>797</v>
      </c>
      <c r="H186" s="233">
        <v>1</v>
      </c>
      <c r="I186" s="234"/>
      <c r="J186" s="235">
        <f>ROUND(I186*H186,2)</f>
        <v>0</v>
      </c>
      <c r="K186" s="236"/>
      <c r="L186" s="45"/>
      <c r="M186" s="237" t="s">
        <v>1</v>
      </c>
      <c r="N186" s="238" t="s">
        <v>41</v>
      </c>
      <c r="O186" s="92"/>
      <c r="P186" s="239">
        <f>O186*H186</f>
        <v>0</v>
      </c>
      <c r="Q186" s="239">
        <v>0</v>
      </c>
      <c r="R186" s="239">
        <f>Q186*H186</f>
        <v>0</v>
      </c>
      <c r="S186" s="239">
        <v>0</v>
      </c>
      <c r="T186" s="24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1" t="s">
        <v>209</v>
      </c>
      <c r="AT186" s="241" t="s">
        <v>205</v>
      </c>
      <c r="AU186" s="241" t="s">
        <v>83</v>
      </c>
      <c r="AY186" s="18" t="s">
        <v>203</v>
      </c>
      <c r="BE186" s="242">
        <f>IF(N186="základní",J186,0)</f>
        <v>0</v>
      </c>
      <c r="BF186" s="242">
        <f>IF(N186="snížená",J186,0)</f>
        <v>0</v>
      </c>
      <c r="BG186" s="242">
        <f>IF(N186="zákl. přenesená",J186,0)</f>
        <v>0</v>
      </c>
      <c r="BH186" s="242">
        <f>IF(N186="sníž. přenesená",J186,0)</f>
        <v>0</v>
      </c>
      <c r="BI186" s="242">
        <f>IF(N186="nulová",J186,0)</f>
        <v>0</v>
      </c>
      <c r="BJ186" s="18" t="s">
        <v>83</v>
      </c>
      <c r="BK186" s="242">
        <f>ROUND(I186*H186,2)</f>
        <v>0</v>
      </c>
      <c r="BL186" s="18" t="s">
        <v>209</v>
      </c>
      <c r="BM186" s="241" t="s">
        <v>825</v>
      </c>
    </row>
    <row r="187" s="2" customFormat="1" ht="37.8" customHeight="1">
      <c r="A187" s="39"/>
      <c r="B187" s="40"/>
      <c r="C187" s="229" t="s">
        <v>260</v>
      </c>
      <c r="D187" s="229" t="s">
        <v>205</v>
      </c>
      <c r="E187" s="230" t="s">
        <v>260</v>
      </c>
      <c r="F187" s="231" t="s">
        <v>3685</v>
      </c>
      <c r="G187" s="232" t="s">
        <v>797</v>
      </c>
      <c r="H187" s="233">
        <v>1</v>
      </c>
      <c r="I187" s="234"/>
      <c r="J187" s="235">
        <f>ROUND(I187*H187,2)</f>
        <v>0</v>
      </c>
      <c r="K187" s="236"/>
      <c r="L187" s="45"/>
      <c r="M187" s="237" t="s">
        <v>1</v>
      </c>
      <c r="N187" s="238" t="s">
        <v>41</v>
      </c>
      <c r="O187" s="92"/>
      <c r="P187" s="239">
        <f>O187*H187</f>
        <v>0</v>
      </c>
      <c r="Q187" s="239">
        <v>0</v>
      </c>
      <c r="R187" s="239">
        <f>Q187*H187</f>
        <v>0</v>
      </c>
      <c r="S187" s="239">
        <v>0</v>
      </c>
      <c r="T187" s="24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1" t="s">
        <v>209</v>
      </c>
      <c r="AT187" s="241" t="s">
        <v>205</v>
      </c>
      <c r="AU187" s="241" t="s">
        <v>83</v>
      </c>
      <c r="AY187" s="18" t="s">
        <v>203</v>
      </c>
      <c r="BE187" s="242">
        <f>IF(N187="základní",J187,0)</f>
        <v>0</v>
      </c>
      <c r="BF187" s="242">
        <f>IF(N187="snížená",J187,0)</f>
        <v>0</v>
      </c>
      <c r="BG187" s="242">
        <f>IF(N187="zákl. přenesená",J187,0)</f>
        <v>0</v>
      </c>
      <c r="BH187" s="242">
        <f>IF(N187="sníž. přenesená",J187,0)</f>
        <v>0</v>
      </c>
      <c r="BI187" s="242">
        <f>IF(N187="nulová",J187,0)</f>
        <v>0</v>
      </c>
      <c r="BJ187" s="18" t="s">
        <v>83</v>
      </c>
      <c r="BK187" s="242">
        <f>ROUND(I187*H187,2)</f>
        <v>0</v>
      </c>
      <c r="BL187" s="18" t="s">
        <v>209</v>
      </c>
      <c r="BM187" s="241" t="s">
        <v>833</v>
      </c>
    </row>
    <row r="188" s="2" customFormat="1" ht="62.7" customHeight="1">
      <c r="A188" s="39"/>
      <c r="B188" s="40"/>
      <c r="C188" s="229" t="s">
        <v>531</v>
      </c>
      <c r="D188" s="229" t="s">
        <v>205</v>
      </c>
      <c r="E188" s="230" t="s">
        <v>531</v>
      </c>
      <c r="F188" s="231" t="s">
        <v>3686</v>
      </c>
      <c r="G188" s="232" t="s">
        <v>797</v>
      </c>
      <c r="H188" s="233">
        <v>1</v>
      </c>
      <c r="I188" s="234"/>
      <c r="J188" s="235">
        <f>ROUND(I188*H188,2)</f>
        <v>0</v>
      </c>
      <c r="K188" s="236"/>
      <c r="L188" s="45"/>
      <c r="M188" s="237" t="s">
        <v>1</v>
      </c>
      <c r="N188" s="238" t="s">
        <v>41</v>
      </c>
      <c r="O188" s="92"/>
      <c r="P188" s="239">
        <f>O188*H188</f>
        <v>0</v>
      </c>
      <c r="Q188" s="239">
        <v>0</v>
      </c>
      <c r="R188" s="239">
        <f>Q188*H188</f>
        <v>0</v>
      </c>
      <c r="S188" s="239">
        <v>0</v>
      </c>
      <c r="T188" s="24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1" t="s">
        <v>209</v>
      </c>
      <c r="AT188" s="241" t="s">
        <v>205</v>
      </c>
      <c r="AU188" s="241" t="s">
        <v>83</v>
      </c>
      <c r="AY188" s="18" t="s">
        <v>203</v>
      </c>
      <c r="BE188" s="242">
        <f>IF(N188="základní",J188,0)</f>
        <v>0</v>
      </c>
      <c r="BF188" s="242">
        <f>IF(N188="snížená",J188,0)</f>
        <v>0</v>
      </c>
      <c r="BG188" s="242">
        <f>IF(N188="zákl. přenesená",J188,0)</f>
        <v>0</v>
      </c>
      <c r="BH188" s="242">
        <f>IF(N188="sníž. přenesená",J188,0)</f>
        <v>0</v>
      </c>
      <c r="BI188" s="242">
        <f>IF(N188="nulová",J188,0)</f>
        <v>0</v>
      </c>
      <c r="BJ188" s="18" t="s">
        <v>83</v>
      </c>
      <c r="BK188" s="242">
        <f>ROUND(I188*H188,2)</f>
        <v>0</v>
      </c>
      <c r="BL188" s="18" t="s">
        <v>209</v>
      </c>
      <c r="BM188" s="241" t="s">
        <v>841</v>
      </c>
    </row>
    <row r="189" s="2" customFormat="1" ht="37.8" customHeight="1">
      <c r="A189" s="39"/>
      <c r="B189" s="40"/>
      <c r="C189" s="229" t="s">
        <v>536</v>
      </c>
      <c r="D189" s="229" t="s">
        <v>205</v>
      </c>
      <c r="E189" s="230" t="s">
        <v>536</v>
      </c>
      <c r="F189" s="231" t="s">
        <v>3687</v>
      </c>
      <c r="G189" s="232" t="s">
        <v>797</v>
      </c>
      <c r="H189" s="233">
        <v>1</v>
      </c>
      <c r="I189" s="234"/>
      <c r="J189" s="235">
        <f>ROUND(I189*H189,2)</f>
        <v>0</v>
      </c>
      <c r="K189" s="236"/>
      <c r="L189" s="45"/>
      <c r="M189" s="237" t="s">
        <v>1</v>
      </c>
      <c r="N189" s="238" t="s">
        <v>41</v>
      </c>
      <c r="O189" s="92"/>
      <c r="P189" s="239">
        <f>O189*H189</f>
        <v>0</v>
      </c>
      <c r="Q189" s="239">
        <v>0</v>
      </c>
      <c r="R189" s="239">
        <f>Q189*H189</f>
        <v>0</v>
      </c>
      <c r="S189" s="239">
        <v>0</v>
      </c>
      <c r="T189" s="24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1" t="s">
        <v>209</v>
      </c>
      <c r="AT189" s="241" t="s">
        <v>205</v>
      </c>
      <c r="AU189" s="241" t="s">
        <v>83</v>
      </c>
      <c r="AY189" s="18" t="s">
        <v>203</v>
      </c>
      <c r="BE189" s="242">
        <f>IF(N189="základní",J189,0)</f>
        <v>0</v>
      </c>
      <c r="BF189" s="242">
        <f>IF(N189="snížená",J189,0)</f>
        <v>0</v>
      </c>
      <c r="BG189" s="242">
        <f>IF(N189="zákl. přenesená",J189,0)</f>
        <v>0</v>
      </c>
      <c r="BH189" s="242">
        <f>IF(N189="sníž. přenesená",J189,0)</f>
        <v>0</v>
      </c>
      <c r="BI189" s="242">
        <f>IF(N189="nulová",J189,0)</f>
        <v>0</v>
      </c>
      <c r="BJ189" s="18" t="s">
        <v>83</v>
      </c>
      <c r="BK189" s="242">
        <f>ROUND(I189*H189,2)</f>
        <v>0</v>
      </c>
      <c r="BL189" s="18" t="s">
        <v>209</v>
      </c>
      <c r="BM189" s="241" t="s">
        <v>850</v>
      </c>
    </row>
    <row r="190" s="2" customFormat="1" ht="37.8" customHeight="1">
      <c r="A190" s="39"/>
      <c r="B190" s="40"/>
      <c r="C190" s="229" t="s">
        <v>541</v>
      </c>
      <c r="D190" s="229" t="s">
        <v>205</v>
      </c>
      <c r="E190" s="230" t="s">
        <v>541</v>
      </c>
      <c r="F190" s="231" t="s">
        <v>3688</v>
      </c>
      <c r="G190" s="232" t="s">
        <v>797</v>
      </c>
      <c r="H190" s="233">
        <v>1</v>
      </c>
      <c r="I190" s="234"/>
      <c r="J190" s="235">
        <f>ROUND(I190*H190,2)</f>
        <v>0</v>
      </c>
      <c r="K190" s="236"/>
      <c r="L190" s="45"/>
      <c r="M190" s="237" t="s">
        <v>1</v>
      </c>
      <c r="N190" s="238" t="s">
        <v>41</v>
      </c>
      <c r="O190" s="92"/>
      <c r="P190" s="239">
        <f>O190*H190</f>
        <v>0</v>
      </c>
      <c r="Q190" s="239">
        <v>0</v>
      </c>
      <c r="R190" s="239">
        <f>Q190*H190</f>
        <v>0</v>
      </c>
      <c r="S190" s="239">
        <v>0</v>
      </c>
      <c r="T190" s="24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1" t="s">
        <v>209</v>
      </c>
      <c r="AT190" s="241" t="s">
        <v>205</v>
      </c>
      <c r="AU190" s="241" t="s">
        <v>83</v>
      </c>
      <c r="AY190" s="18" t="s">
        <v>203</v>
      </c>
      <c r="BE190" s="242">
        <f>IF(N190="základní",J190,0)</f>
        <v>0</v>
      </c>
      <c r="BF190" s="242">
        <f>IF(N190="snížená",J190,0)</f>
        <v>0</v>
      </c>
      <c r="BG190" s="242">
        <f>IF(N190="zákl. přenesená",J190,0)</f>
        <v>0</v>
      </c>
      <c r="BH190" s="242">
        <f>IF(N190="sníž. přenesená",J190,0)</f>
        <v>0</v>
      </c>
      <c r="BI190" s="242">
        <f>IF(N190="nulová",J190,0)</f>
        <v>0</v>
      </c>
      <c r="BJ190" s="18" t="s">
        <v>83</v>
      </c>
      <c r="BK190" s="242">
        <f>ROUND(I190*H190,2)</f>
        <v>0</v>
      </c>
      <c r="BL190" s="18" t="s">
        <v>209</v>
      </c>
      <c r="BM190" s="241" t="s">
        <v>858</v>
      </c>
    </row>
    <row r="191" s="2" customFormat="1" ht="37.8" customHeight="1">
      <c r="A191" s="39"/>
      <c r="B191" s="40"/>
      <c r="C191" s="229" t="s">
        <v>264</v>
      </c>
      <c r="D191" s="229" t="s">
        <v>205</v>
      </c>
      <c r="E191" s="230" t="s">
        <v>264</v>
      </c>
      <c r="F191" s="231" t="s">
        <v>3689</v>
      </c>
      <c r="G191" s="232" t="s">
        <v>797</v>
      </c>
      <c r="H191" s="233">
        <v>1</v>
      </c>
      <c r="I191" s="234"/>
      <c r="J191" s="235">
        <f>ROUND(I191*H191,2)</f>
        <v>0</v>
      </c>
      <c r="K191" s="236"/>
      <c r="L191" s="45"/>
      <c r="M191" s="237" t="s">
        <v>1</v>
      </c>
      <c r="N191" s="238" t="s">
        <v>41</v>
      </c>
      <c r="O191" s="92"/>
      <c r="P191" s="239">
        <f>O191*H191</f>
        <v>0</v>
      </c>
      <c r="Q191" s="239">
        <v>0</v>
      </c>
      <c r="R191" s="239">
        <f>Q191*H191</f>
        <v>0</v>
      </c>
      <c r="S191" s="239">
        <v>0</v>
      </c>
      <c r="T191" s="24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41" t="s">
        <v>209</v>
      </c>
      <c r="AT191" s="241" t="s">
        <v>205</v>
      </c>
      <c r="AU191" s="241" t="s">
        <v>83</v>
      </c>
      <c r="AY191" s="18" t="s">
        <v>203</v>
      </c>
      <c r="BE191" s="242">
        <f>IF(N191="základní",J191,0)</f>
        <v>0</v>
      </c>
      <c r="BF191" s="242">
        <f>IF(N191="snížená",J191,0)</f>
        <v>0</v>
      </c>
      <c r="BG191" s="242">
        <f>IF(N191="zákl. přenesená",J191,0)</f>
        <v>0</v>
      </c>
      <c r="BH191" s="242">
        <f>IF(N191="sníž. přenesená",J191,0)</f>
        <v>0</v>
      </c>
      <c r="BI191" s="242">
        <f>IF(N191="nulová",J191,0)</f>
        <v>0</v>
      </c>
      <c r="BJ191" s="18" t="s">
        <v>83</v>
      </c>
      <c r="BK191" s="242">
        <f>ROUND(I191*H191,2)</f>
        <v>0</v>
      </c>
      <c r="BL191" s="18" t="s">
        <v>209</v>
      </c>
      <c r="BM191" s="241" t="s">
        <v>866</v>
      </c>
    </row>
    <row r="192" s="2" customFormat="1" ht="16.5" customHeight="1">
      <c r="A192" s="39"/>
      <c r="B192" s="40"/>
      <c r="C192" s="229" t="s">
        <v>550</v>
      </c>
      <c r="D192" s="229" t="s">
        <v>205</v>
      </c>
      <c r="E192" s="230" t="s">
        <v>550</v>
      </c>
      <c r="F192" s="231" t="s">
        <v>2147</v>
      </c>
      <c r="G192" s="232" t="s">
        <v>1524</v>
      </c>
      <c r="H192" s="233">
        <v>1</v>
      </c>
      <c r="I192" s="234"/>
      <c r="J192" s="235">
        <f>ROUND(I192*H192,2)</f>
        <v>0</v>
      </c>
      <c r="K192" s="236"/>
      <c r="L192" s="45"/>
      <c r="M192" s="237" t="s">
        <v>1</v>
      </c>
      <c r="N192" s="238" t="s">
        <v>41</v>
      </c>
      <c r="O192" s="92"/>
      <c r="P192" s="239">
        <f>O192*H192</f>
        <v>0</v>
      </c>
      <c r="Q192" s="239">
        <v>0</v>
      </c>
      <c r="R192" s="239">
        <f>Q192*H192</f>
        <v>0</v>
      </c>
      <c r="S192" s="239">
        <v>0</v>
      </c>
      <c r="T192" s="24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1" t="s">
        <v>209</v>
      </c>
      <c r="AT192" s="241" t="s">
        <v>205</v>
      </c>
      <c r="AU192" s="241" t="s">
        <v>83</v>
      </c>
      <c r="AY192" s="18" t="s">
        <v>203</v>
      </c>
      <c r="BE192" s="242">
        <f>IF(N192="základní",J192,0)</f>
        <v>0</v>
      </c>
      <c r="BF192" s="242">
        <f>IF(N192="snížená",J192,0)</f>
        <v>0</v>
      </c>
      <c r="BG192" s="242">
        <f>IF(N192="zákl. přenesená",J192,0)</f>
        <v>0</v>
      </c>
      <c r="BH192" s="242">
        <f>IF(N192="sníž. přenesená",J192,0)</f>
        <v>0</v>
      </c>
      <c r="BI192" s="242">
        <f>IF(N192="nulová",J192,0)</f>
        <v>0</v>
      </c>
      <c r="BJ192" s="18" t="s">
        <v>83</v>
      </c>
      <c r="BK192" s="242">
        <f>ROUND(I192*H192,2)</f>
        <v>0</v>
      </c>
      <c r="BL192" s="18" t="s">
        <v>209</v>
      </c>
      <c r="BM192" s="241" t="s">
        <v>874</v>
      </c>
    </row>
    <row r="193" s="12" customFormat="1" ht="25.92" customHeight="1">
      <c r="A193" s="12"/>
      <c r="B193" s="213"/>
      <c r="C193" s="214"/>
      <c r="D193" s="215" t="s">
        <v>75</v>
      </c>
      <c r="E193" s="216" t="s">
        <v>3690</v>
      </c>
      <c r="F193" s="216" t="s">
        <v>2152</v>
      </c>
      <c r="G193" s="214"/>
      <c r="H193" s="214"/>
      <c r="I193" s="217"/>
      <c r="J193" s="218">
        <f>BK193</f>
        <v>0</v>
      </c>
      <c r="K193" s="214"/>
      <c r="L193" s="219"/>
      <c r="M193" s="220"/>
      <c r="N193" s="221"/>
      <c r="O193" s="221"/>
      <c r="P193" s="222">
        <f>P194</f>
        <v>0</v>
      </c>
      <c r="Q193" s="221"/>
      <c r="R193" s="222">
        <f>R194</f>
        <v>0</v>
      </c>
      <c r="S193" s="221"/>
      <c r="T193" s="223">
        <f>T194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24" t="s">
        <v>209</v>
      </c>
      <c r="AT193" s="225" t="s">
        <v>75</v>
      </c>
      <c r="AU193" s="225" t="s">
        <v>76</v>
      </c>
      <c r="AY193" s="224" t="s">
        <v>203</v>
      </c>
      <c r="BK193" s="226">
        <f>BK194</f>
        <v>0</v>
      </c>
    </row>
    <row r="194" s="2" customFormat="1" ht="16.5" customHeight="1">
      <c r="A194" s="39"/>
      <c r="B194" s="40"/>
      <c r="C194" s="229" t="s">
        <v>270</v>
      </c>
      <c r="D194" s="229" t="s">
        <v>205</v>
      </c>
      <c r="E194" s="230" t="s">
        <v>3446</v>
      </c>
      <c r="F194" s="231" t="s">
        <v>2153</v>
      </c>
      <c r="G194" s="232" t="s">
        <v>1524</v>
      </c>
      <c r="H194" s="233">
        <v>1</v>
      </c>
      <c r="I194" s="234"/>
      <c r="J194" s="235">
        <f>ROUND(I194*H194,2)</f>
        <v>0</v>
      </c>
      <c r="K194" s="236"/>
      <c r="L194" s="45"/>
      <c r="M194" s="306" t="s">
        <v>1</v>
      </c>
      <c r="N194" s="307" t="s">
        <v>41</v>
      </c>
      <c r="O194" s="308"/>
      <c r="P194" s="309">
        <f>O194*H194</f>
        <v>0</v>
      </c>
      <c r="Q194" s="309">
        <v>0</v>
      </c>
      <c r="R194" s="309">
        <f>Q194*H194</f>
        <v>0</v>
      </c>
      <c r="S194" s="309">
        <v>0</v>
      </c>
      <c r="T194" s="31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1" t="s">
        <v>2984</v>
      </c>
      <c r="AT194" s="241" t="s">
        <v>205</v>
      </c>
      <c r="AU194" s="241" t="s">
        <v>83</v>
      </c>
      <c r="AY194" s="18" t="s">
        <v>203</v>
      </c>
      <c r="BE194" s="242">
        <f>IF(N194="základní",J194,0)</f>
        <v>0</v>
      </c>
      <c r="BF194" s="242">
        <f>IF(N194="snížená",J194,0)</f>
        <v>0</v>
      </c>
      <c r="BG194" s="242">
        <f>IF(N194="zákl. přenesená",J194,0)</f>
        <v>0</v>
      </c>
      <c r="BH194" s="242">
        <f>IF(N194="sníž. přenesená",J194,0)</f>
        <v>0</v>
      </c>
      <c r="BI194" s="242">
        <f>IF(N194="nulová",J194,0)</f>
        <v>0</v>
      </c>
      <c r="BJ194" s="18" t="s">
        <v>83</v>
      </c>
      <c r="BK194" s="242">
        <f>ROUND(I194*H194,2)</f>
        <v>0</v>
      </c>
      <c r="BL194" s="18" t="s">
        <v>2984</v>
      </c>
      <c r="BM194" s="241" t="s">
        <v>3691</v>
      </c>
    </row>
    <row r="195" s="2" customFormat="1" ht="6.96" customHeight="1">
      <c r="A195" s="39"/>
      <c r="B195" s="67"/>
      <c r="C195" s="68"/>
      <c r="D195" s="68"/>
      <c r="E195" s="68"/>
      <c r="F195" s="68"/>
      <c r="G195" s="68"/>
      <c r="H195" s="68"/>
      <c r="I195" s="68"/>
      <c r="J195" s="68"/>
      <c r="K195" s="68"/>
      <c r="L195" s="45"/>
      <c r="M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</row>
  </sheetData>
  <sheetProtection sheet="1" autoFilter="0" formatColumns="0" formatRows="0" objects="1" scenarios="1" spinCount="100000" saltValue="xwl0A5wb9G8TOpGtpbc1w8Emw0nXOpnJ8XV0O92e6DkpNmHmTDPmHLZA39rKgc+lOAUOcsKLGv+MzT8X+pk6Rg==" hashValue="xl3+/CHUQ0n5ZT3RD1wuL8BoXMP5ewgnqwhnaO8v50+LN7Z22NKQzsjfkYzFrxkrRK7FNCMDNp+INUBrNn9+JA==" algorithmName="SHA-512" password="99DC"/>
  <autoFilter ref="C122:K19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146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157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Objekty OU, část D a DM</v>
      </c>
      <c r="F7" s="152"/>
      <c r="G7" s="152"/>
      <c r="H7" s="152"/>
      <c r="L7" s="21"/>
    </row>
    <row r="8">
      <c r="B8" s="21"/>
      <c r="D8" s="152" t="s">
        <v>158</v>
      </c>
      <c r="L8" s="21"/>
    </row>
    <row r="9" s="1" customFormat="1" ht="16.5" customHeight="1">
      <c r="B9" s="21"/>
      <c r="E9" s="153" t="s">
        <v>2591</v>
      </c>
      <c r="F9" s="1"/>
      <c r="G9" s="1"/>
      <c r="H9" s="1"/>
      <c r="L9" s="21"/>
    </row>
    <row r="10" s="1" customFormat="1" ht="12" customHeight="1">
      <c r="B10" s="21"/>
      <c r="D10" s="152" t="s">
        <v>160</v>
      </c>
      <c r="L10" s="21"/>
    </row>
    <row r="11" s="2" customFormat="1" ht="16.5" customHeight="1">
      <c r="A11" s="39"/>
      <c r="B11" s="45"/>
      <c r="C11" s="39"/>
      <c r="D11" s="39"/>
      <c r="E11" s="164" t="s">
        <v>2154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2155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4" t="s">
        <v>2156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5" t="str">
        <f>'Rekapitulace stavby'!AN8</f>
        <v>31. 8. 2018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26</v>
      </c>
      <c r="F19" s="39"/>
      <c r="G19" s="39"/>
      <c r="H19" s="39"/>
      <c r="I19" s="152" t="s">
        <v>27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28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27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30</v>
      </c>
      <c r="E24" s="39"/>
      <c r="F24" s="39"/>
      <c r="G24" s="39"/>
      <c r="H24" s="39"/>
      <c r="I24" s="152" t="s">
        <v>25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31</v>
      </c>
      <c r="F25" s="39"/>
      <c r="G25" s="39"/>
      <c r="H25" s="39"/>
      <c r="I25" s="152" t="s">
        <v>27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33</v>
      </c>
      <c r="E27" s="39"/>
      <c r="F27" s="39"/>
      <c r="G27" s="39"/>
      <c r="H27" s="39"/>
      <c r="I27" s="152" t="s">
        <v>25</v>
      </c>
      <c r="J27" s="142" t="str">
        <f>IF('Rekapitulace stavby'!AN19="","",'Rekapitulace stavby'!AN19)</f>
        <v/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tr">
        <f>IF('Rekapitulace stavby'!E20="","",'Rekapitulace stavby'!E20)</f>
        <v xml:space="preserve"> </v>
      </c>
      <c r="F28" s="39"/>
      <c r="G28" s="39"/>
      <c r="H28" s="39"/>
      <c r="I28" s="152" t="s">
        <v>27</v>
      </c>
      <c r="J28" s="142" t="str">
        <f>IF('Rekapitulace stavby'!AN20="","",'Rekapitulace stavby'!AN20)</f>
        <v/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34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43.25" customHeight="1">
      <c r="A31" s="156"/>
      <c r="B31" s="157"/>
      <c r="C31" s="156"/>
      <c r="D31" s="156"/>
      <c r="E31" s="158" t="s">
        <v>3692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1" t="s">
        <v>36</v>
      </c>
      <c r="E34" s="39"/>
      <c r="F34" s="39"/>
      <c r="G34" s="39"/>
      <c r="H34" s="39"/>
      <c r="I34" s="39"/>
      <c r="J34" s="162">
        <f>ROUND(J127,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0"/>
      <c r="E35" s="160"/>
      <c r="F35" s="160"/>
      <c r="G35" s="160"/>
      <c r="H35" s="160"/>
      <c r="I35" s="160"/>
      <c r="J35" s="160"/>
      <c r="K35" s="160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3" t="s">
        <v>38</v>
      </c>
      <c r="G36" s="39"/>
      <c r="H36" s="39"/>
      <c r="I36" s="163" t="s">
        <v>37</v>
      </c>
      <c r="J36" s="163" t="s">
        <v>39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4" t="s">
        <v>40</v>
      </c>
      <c r="E37" s="152" t="s">
        <v>41</v>
      </c>
      <c r="F37" s="165">
        <f>ROUND((SUM(BE127:BE181)),  2)</f>
        <v>0</v>
      </c>
      <c r="G37" s="39"/>
      <c r="H37" s="39"/>
      <c r="I37" s="166">
        <v>0.20999999999999999</v>
      </c>
      <c r="J37" s="165">
        <f>ROUND(((SUM(BE127:BE181))*I37),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42</v>
      </c>
      <c r="F38" s="165">
        <f>ROUND((SUM(BF127:BF181)),  2)</f>
        <v>0</v>
      </c>
      <c r="G38" s="39"/>
      <c r="H38" s="39"/>
      <c r="I38" s="166">
        <v>0.12</v>
      </c>
      <c r="J38" s="165">
        <f>ROUND(((SUM(BF127:BF181))*I38),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43</v>
      </c>
      <c r="F39" s="165">
        <f>ROUND((SUM(BG127:BG181)),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44</v>
      </c>
      <c r="F40" s="165">
        <f>ROUND((SUM(BH127:BH181)),  2)</f>
        <v>0</v>
      </c>
      <c r="G40" s="39"/>
      <c r="H40" s="39"/>
      <c r="I40" s="166">
        <v>0.12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45</v>
      </c>
      <c r="F41" s="165">
        <f>ROUND((SUM(BI127:BI181)),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46</v>
      </c>
      <c r="E43" s="169"/>
      <c r="F43" s="169"/>
      <c r="G43" s="170" t="s">
        <v>47</v>
      </c>
      <c r="H43" s="171" t="s">
        <v>48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Objekty OU, část D a DM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158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2591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160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311" t="s">
        <v>2154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2155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D.1.4.4a - Strukturovaná kabeláž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 xml:space="preserve"> </v>
      </c>
      <c r="G93" s="41"/>
      <c r="H93" s="41"/>
      <c r="I93" s="33" t="s">
        <v>22</v>
      </c>
      <c r="J93" s="80" t="str">
        <f>IF(J16="","",J16)</f>
        <v>31. 8. 2018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Ostravská univerzita</v>
      </c>
      <c r="G95" s="41"/>
      <c r="H95" s="41"/>
      <c r="I95" s="33" t="s">
        <v>30</v>
      </c>
      <c r="J95" s="37" t="str">
        <f>E25</f>
        <v>Marpo s.r.o.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33</v>
      </c>
      <c r="J96" s="37" t="str">
        <f>E28</f>
        <v xml:space="preserve"> 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6" t="s">
        <v>164</v>
      </c>
      <c r="D98" s="187"/>
      <c r="E98" s="187"/>
      <c r="F98" s="187"/>
      <c r="G98" s="187"/>
      <c r="H98" s="187"/>
      <c r="I98" s="187"/>
      <c r="J98" s="188" t="s">
        <v>165</v>
      </c>
      <c r="K98" s="187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89" t="s">
        <v>166</v>
      </c>
      <c r="D100" s="41"/>
      <c r="E100" s="41"/>
      <c r="F100" s="41"/>
      <c r="G100" s="41"/>
      <c r="H100" s="41"/>
      <c r="I100" s="41"/>
      <c r="J100" s="111">
        <f>J127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167</v>
      </c>
    </row>
    <row r="101" s="9" customFormat="1" ht="24.96" customHeight="1">
      <c r="A101" s="9"/>
      <c r="B101" s="190"/>
      <c r="C101" s="191"/>
      <c r="D101" s="192" t="s">
        <v>2158</v>
      </c>
      <c r="E101" s="193"/>
      <c r="F101" s="193"/>
      <c r="G101" s="193"/>
      <c r="H101" s="193"/>
      <c r="I101" s="193"/>
      <c r="J101" s="194">
        <f>J128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2159</v>
      </c>
      <c r="E102" s="193"/>
      <c r="F102" s="193"/>
      <c r="G102" s="193"/>
      <c r="H102" s="193"/>
      <c r="I102" s="193"/>
      <c r="J102" s="194">
        <f>J164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0"/>
      <c r="C103" s="191"/>
      <c r="D103" s="192" t="s">
        <v>3693</v>
      </c>
      <c r="E103" s="193"/>
      <c r="F103" s="193"/>
      <c r="G103" s="193"/>
      <c r="H103" s="193"/>
      <c r="I103" s="193"/>
      <c r="J103" s="194">
        <f>J179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188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85" t="str">
        <f>E7</f>
        <v>Objekty OU, část D a DM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1" customFormat="1" ht="12" customHeight="1">
      <c r="B114" s="22"/>
      <c r="C114" s="33" t="s">
        <v>158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="1" customFormat="1" ht="16.5" customHeight="1">
      <c r="B115" s="22"/>
      <c r="C115" s="23"/>
      <c r="D115" s="23"/>
      <c r="E115" s="185" t="s">
        <v>2591</v>
      </c>
      <c r="F115" s="23"/>
      <c r="G115" s="23"/>
      <c r="H115" s="23"/>
      <c r="I115" s="23"/>
      <c r="J115" s="23"/>
      <c r="K115" s="23"/>
      <c r="L115" s="21"/>
    </row>
    <row r="116" s="1" customFormat="1" ht="12" customHeight="1">
      <c r="B116" s="22"/>
      <c r="C116" s="33" t="s">
        <v>160</v>
      </c>
      <c r="D116" s="23"/>
      <c r="E116" s="23"/>
      <c r="F116" s="23"/>
      <c r="G116" s="23"/>
      <c r="H116" s="23"/>
      <c r="I116" s="23"/>
      <c r="J116" s="23"/>
      <c r="K116" s="23"/>
      <c r="L116" s="21"/>
    </row>
    <row r="117" s="2" customFormat="1" ht="16.5" customHeight="1">
      <c r="A117" s="39"/>
      <c r="B117" s="40"/>
      <c r="C117" s="41"/>
      <c r="D117" s="41"/>
      <c r="E117" s="311" t="s">
        <v>2154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2155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77" t="str">
        <f>E13</f>
        <v>D.1.4.4a - Strukturovaná kabeláž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20</v>
      </c>
      <c r="D121" s="41"/>
      <c r="E121" s="41"/>
      <c r="F121" s="28" t="str">
        <f>F16</f>
        <v xml:space="preserve"> </v>
      </c>
      <c r="G121" s="41"/>
      <c r="H121" s="41"/>
      <c r="I121" s="33" t="s">
        <v>22</v>
      </c>
      <c r="J121" s="80" t="str">
        <f>IF(J16="","",J16)</f>
        <v>31. 8. 2018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24</v>
      </c>
      <c r="D123" s="41"/>
      <c r="E123" s="41"/>
      <c r="F123" s="28" t="str">
        <f>E19</f>
        <v>Ostravská univerzita</v>
      </c>
      <c r="G123" s="41"/>
      <c r="H123" s="41"/>
      <c r="I123" s="33" t="s">
        <v>30</v>
      </c>
      <c r="J123" s="37" t="str">
        <f>E25</f>
        <v>Marpo s.r.o.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28</v>
      </c>
      <c r="D124" s="41"/>
      <c r="E124" s="41"/>
      <c r="F124" s="28" t="str">
        <f>IF(E22="","",E22)</f>
        <v>Vyplň údaj</v>
      </c>
      <c r="G124" s="41"/>
      <c r="H124" s="41"/>
      <c r="I124" s="33" t="s">
        <v>33</v>
      </c>
      <c r="J124" s="37" t="str">
        <f>E28</f>
        <v xml:space="preserve"> 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0.32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1" customFormat="1" ht="29.28" customHeight="1">
      <c r="A126" s="201"/>
      <c r="B126" s="202"/>
      <c r="C126" s="203" t="s">
        <v>189</v>
      </c>
      <c r="D126" s="204" t="s">
        <v>61</v>
      </c>
      <c r="E126" s="204" t="s">
        <v>57</v>
      </c>
      <c r="F126" s="204" t="s">
        <v>58</v>
      </c>
      <c r="G126" s="204" t="s">
        <v>190</v>
      </c>
      <c r="H126" s="204" t="s">
        <v>191</v>
      </c>
      <c r="I126" s="204" t="s">
        <v>192</v>
      </c>
      <c r="J126" s="205" t="s">
        <v>165</v>
      </c>
      <c r="K126" s="206" t="s">
        <v>193</v>
      </c>
      <c r="L126" s="207"/>
      <c r="M126" s="101" t="s">
        <v>1</v>
      </c>
      <c r="N126" s="102" t="s">
        <v>40</v>
      </c>
      <c r="O126" s="102" t="s">
        <v>194</v>
      </c>
      <c r="P126" s="102" t="s">
        <v>195</v>
      </c>
      <c r="Q126" s="102" t="s">
        <v>196</v>
      </c>
      <c r="R126" s="102" t="s">
        <v>197</v>
      </c>
      <c r="S126" s="102" t="s">
        <v>198</v>
      </c>
      <c r="T126" s="103" t="s">
        <v>199</v>
      </c>
      <c r="U126" s="201"/>
      <c r="V126" s="201"/>
      <c r="W126" s="201"/>
      <c r="X126" s="201"/>
      <c r="Y126" s="201"/>
      <c r="Z126" s="201"/>
      <c r="AA126" s="201"/>
      <c r="AB126" s="201"/>
      <c r="AC126" s="201"/>
      <c r="AD126" s="201"/>
      <c r="AE126" s="201"/>
    </row>
    <row r="127" s="2" customFormat="1" ht="22.8" customHeight="1">
      <c r="A127" s="39"/>
      <c r="B127" s="40"/>
      <c r="C127" s="108" t="s">
        <v>200</v>
      </c>
      <c r="D127" s="41"/>
      <c r="E127" s="41"/>
      <c r="F127" s="41"/>
      <c r="G127" s="41"/>
      <c r="H127" s="41"/>
      <c r="I127" s="41"/>
      <c r="J127" s="208">
        <f>BK127</f>
        <v>0</v>
      </c>
      <c r="K127" s="41"/>
      <c r="L127" s="45"/>
      <c r="M127" s="104"/>
      <c r="N127" s="209"/>
      <c r="O127" s="105"/>
      <c r="P127" s="210">
        <f>P128+P164+P179</f>
        <v>0</v>
      </c>
      <c r="Q127" s="105"/>
      <c r="R127" s="210">
        <f>R128+R164+R179</f>
        <v>0</v>
      </c>
      <c r="S127" s="105"/>
      <c r="T127" s="211">
        <f>T128+T164+T179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75</v>
      </c>
      <c r="AU127" s="18" t="s">
        <v>167</v>
      </c>
      <c r="BK127" s="212">
        <f>BK128+BK164+BK179</f>
        <v>0</v>
      </c>
    </row>
    <row r="128" s="12" customFormat="1" ht="25.92" customHeight="1">
      <c r="A128" s="12"/>
      <c r="B128" s="213"/>
      <c r="C128" s="214"/>
      <c r="D128" s="215" t="s">
        <v>75</v>
      </c>
      <c r="E128" s="216" t="s">
        <v>2161</v>
      </c>
      <c r="F128" s="216" t="s">
        <v>2162</v>
      </c>
      <c r="G128" s="214"/>
      <c r="H128" s="214"/>
      <c r="I128" s="217"/>
      <c r="J128" s="218">
        <f>BK128</f>
        <v>0</v>
      </c>
      <c r="K128" s="214"/>
      <c r="L128" s="219"/>
      <c r="M128" s="220"/>
      <c r="N128" s="221"/>
      <c r="O128" s="221"/>
      <c r="P128" s="222">
        <f>SUM(P129:P163)</f>
        <v>0</v>
      </c>
      <c r="Q128" s="221"/>
      <c r="R128" s="222">
        <f>SUM(R129:R163)</f>
        <v>0</v>
      </c>
      <c r="S128" s="221"/>
      <c r="T128" s="223">
        <f>SUM(T129:T163)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4" t="s">
        <v>83</v>
      </c>
      <c r="AT128" s="225" t="s">
        <v>75</v>
      </c>
      <c r="AU128" s="225" t="s">
        <v>76</v>
      </c>
      <c r="AY128" s="224" t="s">
        <v>203</v>
      </c>
      <c r="BK128" s="226">
        <f>SUM(BK129:BK163)</f>
        <v>0</v>
      </c>
    </row>
    <row r="129" s="2" customFormat="1" ht="24.15" customHeight="1">
      <c r="A129" s="39"/>
      <c r="B129" s="40"/>
      <c r="C129" s="229" t="s">
        <v>83</v>
      </c>
      <c r="D129" s="229" t="s">
        <v>205</v>
      </c>
      <c r="E129" s="230" t="s">
        <v>83</v>
      </c>
      <c r="F129" s="231" t="s">
        <v>2163</v>
      </c>
      <c r="G129" s="232" t="s">
        <v>336</v>
      </c>
      <c r="H129" s="233">
        <v>18392</v>
      </c>
      <c r="I129" s="234"/>
      <c r="J129" s="235">
        <f>ROUND(I129*H129,2)</f>
        <v>0</v>
      </c>
      <c r="K129" s="236"/>
      <c r="L129" s="45"/>
      <c r="M129" s="237" t="s">
        <v>1</v>
      </c>
      <c r="N129" s="238" t="s">
        <v>41</v>
      </c>
      <c r="O129" s="92"/>
      <c r="P129" s="239">
        <f>O129*H129</f>
        <v>0</v>
      </c>
      <c r="Q129" s="239">
        <v>0</v>
      </c>
      <c r="R129" s="239">
        <f>Q129*H129</f>
        <v>0</v>
      </c>
      <c r="S129" s="239">
        <v>0</v>
      </c>
      <c r="T129" s="24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1" t="s">
        <v>209</v>
      </c>
      <c r="AT129" s="241" t="s">
        <v>205</v>
      </c>
      <c r="AU129" s="241" t="s">
        <v>83</v>
      </c>
      <c r="AY129" s="18" t="s">
        <v>203</v>
      </c>
      <c r="BE129" s="242">
        <f>IF(N129="základní",J129,0)</f>
        <v>0</v>
      </c>
      <c r="BF129" s="242">
        <f>IF(N129="snížená",J129,0)</f>
        <v>0</v>
      </c>
      <c r="BG129" s="242">
        <f>IF(N129="zákl. přenesená",J129,0)</f>
        <v>0</v>
      </c>
      <c r="BH129" s="242">
        <f>IF(N129="sníž. přenesená",J129,0)</f>
        <v>0</v>
      </c>
      <c r="BI129" s="242">
        <f>IF(N129="nulová",J129,0)</f>
        <v>0</v>
      </c>
      <c r="BJ129" s="18" t="s">
        <v>83</v>
      </c>
      <c r="BK129" s="242">
        <f>ROUND(I129*H129,2)</f>
        <v>0</v>
      </c>
      <c r="BL129" s="18" t="s">
        <v>209</v>
      </c>
      <c r="BM129" s="241" t="s">
        <v>85</v>
      </c>
    </row>
    <row r="130" s="2" customFormat="1" ht="16.5" customHeight="1">
      <c r="A130" s="39"/>
      <c r="B130" s="40"/>
      <c r="C130" s="229" t="s">
        <v>85</v>
      </c>
      <c r="D130" s="229" t="s">
        <v>205</v>
      </c>
      <c r="E130" s="230" t="s">
        <v>85</v>
      </c>
      <c r="F130" s="231" t="s">
        <v>2164</v>
      </c>
      <c r="G130" s="232" t="s">
        <v>336</v>
      </c>
      <c r="H130" s="233">
        <v>40</v>
      </c>
      <c r="I130" s="234"/>
      <c r="J130" s="235">
        <f>ROUND(I130*H130,2)</f>
        <v>0</v>
      </c>
      <c r="K130" s="236"/>
      <c r="L130" s="45"/>
      <c r="M130" s="237" t="s">
        <v>1</v>
      </c>
      <c r="N130" s="238" t="s">
        <v>41</v>
      </c>
      <c r="O130" s="92"/>
      <c r="P130" s="239">
        <f>O130*H130</f>
        <v>0</v>
      </c>
      <c r="Q130" s="239">
        <v>0</v>
      </c>
      <c r="R130" s="239">
        <f>Q130*H130</f>
        <v>0</v>
      </c>
      <c r="S130" s="239">
        <v>0</v>
      </c>
      <c r="T130" s="24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1" t="s">
        <v>209</v>
      </c>
      <c r="AT130" s="241" t="s">
        <v>205</v>
      </c>
      <c r="AU130" s="241" t="s">
        <v>83</v>
      </c>
      <c r="AY130" s="18" t="s">
        <v>203</v>
      </c>
      <c r="BE130" s="242">
        <f>IF(N130="základní",J130,0)</f>
        <v>0</v>
      </c>
      <c r="BF130" s="242">
        <f>IF(N130="snížená",J130,0)</f>
        <v>0</v>
      </c>
      <c r="BG130" s="242">
        <f>IF(N130="zákl. přenesená",J130,0)</f>
        <v>0</v>
      </c>
      <c r="BH130" s="242">
        <f>IF(N130="sníž. přenesená",J130,0)</f>
        <v>0</v>
      </c>
      <c r="BI130" s="242">
        <f>IF(N130="nulová",J130,0)</f>
        <v>0</v>
      </c>
      <c r="BJ130" s="18" t="s">
        <v>83</v>
      </c>
      <c r="BK130" s="242">
        <f>ROUND(I130*H130,2)</f>
        <v>0</v>
      </c>
      <c r="BL130" s="18" t="s">
        <v>209</v>
      </c>
      <c r="BM130" s="241" t="s">
        <v>209</v>
      </c>
    </row>
    <row r="131" s="2" customFormat="1" ht="16.5" customHeight="1">
      <c r="A131" s="39"/>
      <c r="B131" s="40"/>
      <c r="C131" s="229" t="s">
        <v>108</v>
      </c>
      <c r="D131" s="229" t="s">
        <v>205</v>
      </c>
      <c r="E131" s="230" t="s">
        <v>108</v>
      </c>
      <c r="F131" s="231" t="s">
        <v>2165</v>
      </c>
      <c r="G131" s="232" t="s">
        <v>336</v>
      </c>
      <c r="H131" s="233">
        <v>77</v>
      </c>
      <c r="I131" s="234"/>
      <c r="J131" s="235">
        <f>ROUND(I131*H131,2)</f>
        <v>0</v>
      </c>
      <c r="K131" s="236"/>
      <c r="L131" s="45"/>
      <c r="M131" s="237" t="s">
        <v>1</v>
      </c>
      <c r="N131" s="238" t="s">
        <v>41</v>
      </c>
      <c r="O131" s="92"/>
      <c r="P131" s="239">
        <f>O131*H131</f>
        <v>0</v>
      </c>
      <c r="Q131" s="239">
        <v>0</v>
      </c>
      <c r="R131" s="239">
        <f>Q131*H131</f>
        <v>0</v>
      </c>
      <c r="S131" s="239">
        <v>0</v>
      </c>
      <c r="T131" s="24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1" t="s">
        <v>209</v>
      </c>
      <c r="AT131" s="241" t="s">
        <v>205</v>
      </c>
      <c r="AU131" s="241" t="s">
        <v>83</v>
      </c>
      <c r="AY131" s="18" t="s">
        <v>203</v>
      </c>
      <c r="BE131" s="242">
        <f>IF(N131="základní",J131,0)</f>
        <v>0</v>
      </c>
      <c r="BF131" s="242">
        <f>IF(N131="snížená",J131,0)</f>
        <v>0</v>
      </c>
      <c r="BG131" s="242">
        <f>IF(N131="zákl. přenesená",J131,0)</f>
        <v>0</v>
      </c>
      <c r="BH131" s="242">
        <f>IF(N131="sníž. přenesená",J131,0)</f>
        <v>0</v>
      </c>
      <c r="BI131" s="242">
        <f>IF(N131="nulová",J131,0)</f>
        <v>0</v>
      </c>
      <c r="BJ131" s="18" t="s">
        <v>83</v>
      </c>
      <c r="BK131" s="242">
        <f>ROUND(I131*H131,2)</f>
        <v>0</v>
      </c>
      <c r="BL131" s="18" t="s">
        <v>209</v>
      </c>
      <c r="BM131" s="241" t="s">
        <v>226</v>
      </c>
    </row>
    <row r="132" s="2" customFormat="1" ht="16.5" customHeight="1">
      <c r="A132" s="39"/>
      <c r="B132" s="40"/>
      <c r="C132" s="229" t="s">
        <v>209</v>
      </c>
      <c r="D132" s="229" t="s">
        <v>205</v>
      </c>
      <c r="E132" s="230" t="s">
        <v>209</v>
      </c>
      <c r="F132" s="231" t="s">
        <v>2166</v>
      </c>
      <c r="G132" s="232" t="s">
        <v>336</v>
      </c>
      <c r="H132" s="233">
        <v>75</v>
      </c>
      <c r="I132" s="234"/>
      <c r="J132" s="235">
        <f>ROUND(I132*H132,2)</f>
        <v>0</v>
      </c>
      <c r="K132" s="236"/>
      <c r="L132" s="45"/>
      <c r="M132" s="237" t="s">
        <v>1</v>
      </c>
      <c r="N132" s="238" t="s">
        <v>41</v>
      </c>
      <c r="O132" s="92"/>
      <c r="P132" s="239">
        <f>O132*H132</f>
        <v>0</v>
      </c>
      <c r="Q132" s="239">
        <v>0</v>
      </c>
      <c r="R132" s="239">
        <f>Q132*H132</f>
        <v>0</v>
      </c>
      <c r="S132" s="239">
        <v>0</v>
      </c>
      <c r="T132" s="24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1" t="s">
        <v>209</v>
      </c>
      <c r="AT132" s="241" t="s">
        <v>205</v>
      </c>
      <c r="AU132" s="241" t="s">
        <v>83</v>
      </c>
      <c r="AY132" s="18" t="s">
        <v>203</v>
      </c>
      <c r="BE132" s="242">
        <f>IF(N132="základní",J132,0)</f>
        <v>0</v>
      </c>
      <c r="BF132" s="242">
        <f>IF(N132="snížená",J132,0)</f>
        <v>0</v>
      </c>
      <c r="BG132" s="242">
        <f>IF(N132="zákl. přenesená",J132,0)</f>
        <v>0</v>
      </c>
      <c r="BH132" s="242">
        <f>IF(N132="sníž. přenesená",J132,0)</f>
        <v>0</v>
      </c>
      <c r="BI132" s="242">
        <f>IF(N132="nulová",J132,0)</f>
        <v>0</v>
      </c>
      <c r="BJ132" s="18" t="s">
        <v>83</v>
      </c>
      <c r="BK132" s="242">
        <f>ROUND(I132*H132,2)</f>
        <v>0</v>
      </c>
      <c r="BL132" s="18" t="s">
        <v>209</v>
      </c>
      <c r="BM132" s="241" t="s">
        <v>234</v>
      </c>
    </row>
    <row r="133" s="2" customFormat="1" ht="21.75" customHeight="1">
      <c r="A133" s="39"/>
      <c r="B133" s="40"/>
      <c r="C133" s="229" t="s">
        <v>222</v>
      </c>
      <c r="D133" s="229" t="s">
        <v>205</v>
      </c>
      <c r="E133" s="230" t="s">
        <v>222</v>
      </c>
      <c r="F133" s="231" t="s">
        <v>3694</v>
      </c>
      <c r="G133" s="232" t="s">
        <v>797</v>
      </c>
      <c r="H133" s="233">
        <v>20</v>
      </c>
      <c r="I133" s="234"/>
      <c r="J133" s="235">
        <f>ROUND(I133*H133,2)</f>
        <v>0</v>
      </c>
      <c r="K133" s="236"/>
      <c r="L133" s="45"/>
      <c r="M133" s="237" t="s">
        <v>1</v>
      </c>
      <c r="N133" s="238" t="s">
        <v>41</v>
      </c>
      <c r="O133" s="92"/>
      <c r="P133" s="239">
        <f>O133*H133</f>
        <v>0</v>
      </c>
      <c r="Q133" s="239">
        <v>0</v>
      </c>
      <c r="R133" s="239">
        <f>Q133*H133</f>
        <v>0</v>
      </c>
      <c r="S133" s="239">
        <v>0</v>
      </c>
      <c r="T133" s="24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1" t="s">
        <v>209</v>
      </c>
      <c r="AT133" s="241" t="s">
        <v>205</v>
      </c>
      <c r="AU133" s="241" t="s">
        <v>83</v>
      </c>
      <c r="AY133" s="18" t="s">
        <v>203</v>
      </c>
      <c r="BE133" s="242">
        <f>IF(N133="základní",J133,0)</f>
        <v>0</v>
      </c>
      <c r="BF133" s="242">
        <f>IF(N133="snížená",J133,0)</f>
        <v>0</v>
      </c>
      <c r="BG133" s="242">
        <f>IF(N133="zákl. přenesená",J133,0)</f>
        <v>0</v>
      </c>
      <c r="BH133" s="242">
        <f>IF(N133="sníž. přenesená",J133,0)</f>
        <v>0</v>
      </c>
      <c r="BI133" s="242">
        <f>IF(N133="nulová",J133,0)</f>
        <v>0</v>
      </c>
      <c r="BJ133" s="18" t="s">
        <v>83</v>
      </c>
      <c r="BK133" s="242">
        <f>ROUND(I133*H133,2)</f>
        <v>0</v>
      </c>
      <c r="BL133" s="18" t="s">
        <v>209</v>
      </c>
      <c r="BM133" s="241" t="s">
        <v>248</v>
      </c>
    </row>
    <row r="134" s="2" customFormat="1" ht="21.75" customHeight="1">
      <c r="A134" s="39"/>
      <c r="B134" s="40"/>
      <c r="C134" s="229" t="s">
        <v>226</v>
      </c>
      <c r="D134" s="229" t="s">
        <v>205</v>
      </c>
      <c r="E134" s="230" t="s">
        <v>226</v>
      </c>
      <c r="F134" s="231" t="s">
        <v>3695</v>
      </c>
      <c r="G134" s="232" t="s">
        <v>797</v>
      </c>
      <c r="H134" s="233">
        <v>480</v>
      </c>
      <c r="I134" s="234"/>
      <c r="J134" s="235">
        <f>ROUND(I134*H134,2)</f>
        <v>0</v>
      </c>
      <c r="K134" s="236"/>
      <c r="L134" s="45"/>
      <c r="M134" s="237" t="s">
        <v>1</v>
      </c>
      <c r="N134" s="238" t="s">
        <v>41</v>
      </c>
      <c r="O134" s="92"/>
      <c r="P134" s="239">
        <f>O134*H134</f>
        <v>0</v>
      </c>
      <c r="Q134" s="239">
        <v>0</v>
      </c>
      <c r="R134" s="239">
        <f>Q134*H134</f>
        <v>0</v>
      </c>
      <c r="S134" s="239">
        <v>0</v>
      </c>
      <c r="T134" s="24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1" t="s">
        <v>209</v>
      </c>
      <c r="AT134" s="241" t="s">
        <v>205</v>
      </c>
      <c r="AU134" s="241" t="s">
        <v>83</v>
      </c>
      <c r="AY134" s="18" t="s">
        <v>203</v>
      </c>
      <c r="BE134" s="242">
        <f>IF(N134="základní",J134,0)</f>
        <v>0</v>
      </c>
      <c r="BF134" s="242">
        <f>IF(N134="snížená",J134,0)</f>
        <v>0</v>
      </c>
      <c r="BG134" s="242">
        <f>IF(N134="zákl. přenesená",J134,0)</f>
        <v>0</v>
      </c>
      <c r="BH134" s="242">
        <f>IF(N134="sníž. přenesená",J134,0)</f>
        <v>0</v>
      </c>
      <c r="BI134" s="242">
        <f>IF(N134="nulová",J134,0)</f>
        <v>0</v>
      </c>
      <c r="BJ134" s="18" t="s">
        <v>83</v>
      </c>
      <c r="BK134" s="242">
        <f>ROUND(I134*H134,2)</f>
        <v>0</v>
      </c>
      <c r="BL134" s="18" t="s">
        <v>209</v>
      </c>
      <c r="BM134" s="241" t="s">
        <v>8</v>
      </c>
    </row>
    <row r="135" s="2" customFormat="1" ht="21.75" customHeight="1">
      <c r="A135" s="39"/>
      <c r="B135" s="40"/>
      <c r="C135" s="229" t="s">
        <v>230</v>
      </c>
      <c r="D135" s="229" t="s">
        <v>205</v>
      </c>
      <c r="E135" s="230" t="s">
        <v>230</v>
      </c>
      <c r="F135" s="231" t="s">
        <v>2169</v>
      </c>
      <c r="G135" s="232" t="s">
        <v>797</v>
      </c>
      <c r="H135" s="233">
        <v>37</v>
      </c>
      <c r="I135" s="234"/>
      <c r="J135" s="235">
        <f>ROUND(I135*H135,2)</f>
        <v>0</v>
      </c>
      <c r="K135" s="236"/>
      <c r="L135" s="45"/>
      <c r="M135" s="237" t="s">
        <v>1</v>
      </c>
      <c r="N135" s="238" t="s">
        <v>41</v>
      </c>
      <c r="O135" s="92"/>
      <c r="P135" s="239">
        <f>O135*H135</f>
        <v>0</v>
      </c>
      <c r="Q135" s="239">
        <v>0</v>
      </c>
      <c r="R135" s="239">
        <f>Q135*H135</f>
        <v>0</v>
      </c>
      <c r="S135" s="239">
        <v>0</v>
      </c>
      <c r="T135" s="24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1" t="s">
        <v>209</v>
      </c>
      <c r="AT135" s="241" t="s">
        <v>205</v>
      </c>
      <c r="AU135" s="241" t="s">
        <v>83</v>
      </c>
      <c r="AY135" s="18" t="s">
        <v>203</v>
      </c>
      <c r="BE135" s="242">
        <f>IF(N135="základní",J135,0)</f>
        <v>0</v>
      </c>
      <c r="BF135" s="242">
        <f>IF(N135="snížená",J135,0)</f>
        <v>0</v>
      </c>
      <c r="BG135" s="242">
        <f>IF(N135="zákl. přenesená",J135,0)</f>
        <v>0</v>
      </c>
      <c r="BH135" s="242">
        <f>IF(N135="sníž. přenesená",J135,0)</f>
        <v>0</v>
      </c>
      <c r="BI135" s="242">
        <f>IF(N135="nulová",J135,0)</f>
        <v>0</v>
      </c>
      <c r="BJ135" s="18" t="s">
        <v>83</v>
      </c>
      <c r="BK135" s="242">
        <f>ROUND(I135*H135,2)</f>
        <v>0</v>
      </c>
      <c r="BL135" s="18" t="s">
        <v>209</v>
      </c>
      <c r="BM135" s="241" t="s">
        <v>267</v>
      </c>
    </row>
    <row r="136" s="2" customFormat="1" ht="21.75" customHeight="1">
      <c r="A136" s="39"/>
      <c r="B136" s="40"/>
      <c r="C136" s="229" t="s">
        <v>234</v>
      </c>
      <c r="D136" s="229" t="s">
        <v>205</v>
      </c>
      <c r="E136" s="230" t="s">
        <v>234</v>
      </c>
      <c r="F136" s="231" t="s">
        <v>2170</v>
      </c>
      <c r="G136" s="232" t="s">
        <v>797</v>
      </c>
      <c r="H136" s="233">
        <v>37</v>
      </c>
      <c r="I136" s="234"/>
      <c r="J136" s="235">
        <f>ROUND(I136*H136,2)</f>
        <v>0</v>
      </c>
      <c r="K136" s="236"/>
      <c r="L136" s="45"/>
      <c r="M136" s="237" t="s">
        <v>1</v>
      </c>
      <c r="N136" s="238" t="s">
        <v>41</v>
      </c>
      <c r="O136" s="92"/>
      <c r="P136" s="239">
        <f>O136*H136</f>
        <v>0</v>
      </c>
      <c r="Q136" s="239">
        <v>0</v>
      </c>
      <c r="R136" s="239">
        <f>Q136*H136</f>
        <v>0</v>
      </c>
      <c r="S136" s="239">
        <v>0</v>
      </c>
      <c r="T136" s="24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1" t="s">
        <v>209</v>
      </c>
      <c r="AT136" s="241" t="s">
        <v>205</v>
      </c>
      <c r="AU136" s="241" t="s">
        <v>83</v>
      </c>
      <c r="AY136" s="18" t="s">
        <v>203</v>
      </c>
      <c r="BE136" s="242">
        <f>IF(N136="základní",J136,0)</f>
        <v>0</v>
      </c>
      <c r="BF136" s="242">
        <f>IF(N136="snížená",J136,0)</f>
        <v>0</v>
      </c>
      <c r="BG136" s="242">
        <f>IF(N136="zákl. přenesená",J136,0)</f>
        <v>0</v>
      </c>
      <c r="BH136" s="242">
        <f>IF(N136="sníž. přenesená",J136,0)</f>
        <v>0</v>
      </c>
      <c r="BI136" s="242">
        <f>IF(N136="nulová",J136,0)</f>
        <v>0</v>
      </c>
      <c r="BJ136" s="18" t="s">
        <v>83</v>
      </c>
      <c r="BK136" s="242">
        <f>ROUND(I136*H136,2)</f>
        <v>0</v>
      </c>
      <c r="BL136" s="18" t="s">
        <v>209</v>
      </c>
      <c r="BM136" s="241" t="s">
        <v>277</v>
      </c>
    </row>
    <row r="137" s="2" customFormat="1" ht="21.75" customHeight="1">
      <c r="A137" s="39"/>
      <c r="B137" s="40"/>
      <c r="C137" s="229" t="s">
        <v>238</v>
      </c>
      <c r="D137" s="229" t="s">
        <v>205</v>
      </c>
      <c r="E137" s="230" t="s">
        <v>238</v>
      </c>
      <c r="F137" s="231" t="s">
        <v>2171</v>
      </c>
      <c r="G137" s="232" t="s">
        <v>797</v>
      </c>
      <c r="H137" s="233">
        <v>15</v>
      </c>
      <c r="I137" s="234"/>
      <c r="J137" s="235">
        <f>ROUND(I137*H137,2)</f>
        <v>0</v>
      </c>
      <c r="K137" s="236"/>
      <c r="L137" s="45"/>
      <c r="M137" s="237" t="s">
        <v>1</v>
      </c>
      <c r="N137" s="238" t="s">
        <v>41</v>
      </c>
      <c r="O137" s="92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1" t="s">
        <v>209</v>
      </c>
      <c r="AT137" s="241" t="s">
        <v>205</v>
      </c>
      <c r="AU137" s="241" t="s">
        <v>83</v>
      </c>
      <c r="AY137" s="18" t="s">
        <v>203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8" t="s">
        <v>83</v>
      </c>
      <c r="BK137" s="242">
        <f>ROUND(I137*H137,2)</f>
        <v>0</v>
      </c>
      <c r="BL137" s="18" t="s">
        <v>209</v>
      </c>
      <c r="BM137" s="241" t="s">
        <v>288</v>
      </c>
    </row>
    <row r="138" s="2" customFormat="1" ht="21.75" customHeight="1">
      <c r="A138" s="39"/>
      <c r="B138" s="40"/>
      <c r="C138" s="229" t="s">
        <v>248</v>
      </c>
      <c r="D138" s="229" t="s">
        <v>205</v>
      </c>
      <c r="E138" s="230" t="s">
        <v>248</v>
      </c>
      <c r="F138" s="231" t="s">
        <v>2172</v>
      </c>
      <c r="G138" s="232" t="s">
        <v>797</v>
      </c>
      <c r="H138" s="233">
        <v>15</v>
      </c>
      <c r="I138" s="234"/>
      <c r="J138" s="235">
        <f>ROUND(I138*H138,2)</f>
        <v>0</v>
      </c>
      <c r="K138" s="236"/>
      <c r="L138" s="45"/>
      <c r="M138" s="237" t="s">
        <v>1</v>
      </c>
      <c r="N138" s="238" t="s">
        <v>41</v>
      </c>
      <c r="O138" s="92"/>
      <c r="P138" s="239">
        <f>O138*H138</f>
        <v>0</v>
      </c>
      <c r="Q138" s="239">
        <v>0</v>
      </c>
      <c r="R138" s="239">
        <f>Q138*H138</f>
        <v>0</v>
      </c>
      <c r="S138" s="239">
        <v>0</v>
      </c>
      <c r="T138" s="24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1" t="s">
        <v>209</v>
      </c>
      <c r="AT138" s="241" t="s">
        <v>205</v>
      </c>
      <c r="AU138" s="241" t="s">
        <v>83</v>
      </c>
      <c r="AY138" s="18" t="s">
        <v>203</v>
      </c>
      <c r="BE138" s="242">
        <f>IF(N138="základní",J138,0)</f>
        <v>0</v>
      </c>
      <c r="BF138" s="242">
        <f>IF(N138="snížená",J138,0)</f>
        <v>0</v>
      </c>
      <c r="BG138" s="242">
        <f>IF(N138="zákl. přenesená",J138,0)</f>
        <v>0</v>
      </c>
      <c r="BH138" s="242">
        <f>IF(N138="sníž. přenesená",J138,0)</f>
        <v>0</v>
      </c>
      <c r="BI138" s="242">
        <f>IF(N138="nulová",J138,0)</f>
        <v>0</v>
      </c>
      <c r="BJ138" s="18" t="s">
        <v>83</v>
      </c>
      <c r="BK138" s="242">
        <f>ROUND(I138*H138,2)</f>
        <v>0</v>
      </c>
      <c r="BL138" s="18" t="s">
        <v>209</v>
      </c>
      <c r="BM138" s="241" t="s">
        <v>299</v>
      </c>
    </row>
    <row r="139" s="2" customFormat="1" ht="21.75" customHeight="1">
      <c r="A139" s="39"/>
      <c r="B139" s="40"/>
      <c r="C139" s="229" t="s">
        <v>253</v>
      </c>
      <c r="D139" s="229" t="s">
        <v>205</v>
      </c>
      <c r="E139" s="230" t="s">
        <v>253</v>
      </c>
      <c r="F139" s="231" t="s">
        <v>2173</v>
      </c>
      <c r="G139" s="232" t="s">
        <v>797</v>
      </c>
      <c r="H139" s="233">
        <v>92</v>
      </c>
      <c r="I139" s="234"/>
      <c r="J139" s="235">
        <f>ROUND(I139*H139,2)</f>
        <v>0</v>
      </c>
      <c r="K139" s="236"/>
      <c r="L139" s="45"/>
      <c r="M139" s="237" t="s">
        <v>1</v>
      </c>
      <c r="N139" s="238" t="s">
        <v>41</v>
      </c>
      <c r="O139" s="92"/>
      <c r="P139" s="239">
        <f>O139*H139</f>
        <v>0</v>
      </c>
      <c r="Q139" s="239">
        <v>0</v>
      </c>
      <c r="R139" s="239">
        <f>Q139*H139</f>
        <v>0</v>
      </c>
      <c r="S139" s="239">
        <v>0</v>
      </c>
      <c r="T139" s="24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1" t="s">
        <v>209</v>
      </c>
      <c r="AT139" s="241" t="s">
        <v>205</v>
      </c>
      <c r="AU139" s="241" t="s">
        <v>83</v>
      </c>
      <c r="AY139" s="18" t="s">
        <v>203</v>
      </c>
      <c r="BE139" s="242">
        <f>IF(N139="základní",J139,0)</f>
        <v>0</v>
      </c>
      <c r="BF139" s="242">
        <f>IF(N139="snížená",J139,0)</f>
        <v>0</v>
      </c>
      <c r="BG139" s="242">
        <f>IF(N139="zákl. přenesená",J139,0)</f>
        <v>0</v>
      </c>
      <c r="BH139" s="242">
        <f>IF(N139="sníž. přenesená",J139,0)</f>
        <v>0</v>
      </c>
      <c r="BI139" s="242">
        <f>IF(N139="nulová",J139,0)</f>
        <v>0</v>
      </c>
      <c r="BJ139" s="18" t="s">
        <v>83</v>
      </c>
      <c r="BK139" s="242">
        <f>ROUND(I139*H139,2)</f>
        <v>0</v>
      </c>
      <c r="BL139" s="18" t="s">
        <v>209</v>
      </c>
      <c r="BM139" s="241" t="s">
        <v>306</v>
      </c>
    </row>
    <row r="140" s="2" customFormat="1" ht="21.75" customHeight="1">
      <c r="A140" s="39"/>
      <c r="B140" s="40"/>
      <c r="C140" s="229" t="s">
        <v>8</v>
      </c>
      <c r="D140" s="229" t="s">
        <v>205</v>
      </c>
      <c r="E140" s="230" t="s">
        <v>8</v>
      </c>
      <c r="F140" s="231" t="s">
        <v>2174</v>
      </c>
      <c r="G140" s="232" t="s">
        <v>797</v>
      </c>
      <c r="H140" s="233">
        <v>3</v>
      </c>
      <c r="I140" s="234"/>
      <c r="J140" s="235">
        <f>ROUND(I140*H140,2)</f>
        <v>0</v>
      </c>
      <c r="K140" s="236"/>
      <c r="L140" s="45"/>
      <c r="M140" s="237" t="s">
        <v>1</v>
      </c>
      <c r="N140" s="238" t="s">
        <v>41</v>
      </c>
      <c r="O140" s="92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1" t="s">
        <v>209</v>
      </c>
      <c r="AT140" s="241" t="s">
        <v>205</v>
      </c>
      <c r="AU140" s="241" t="s">
        <v>83</v>
      </c>
      <c r="AY140" s="18" t="s">
        <v>203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8" t="s">
        <v>83</v>
      </c>
      <c r="BK140" s="242">
        <f>ROUND(I140*H140,2)</f>
        <v>0</v>
      </c>
      <c r="BL140" s="18" t="s">
        <v>209</v>
      </c>
      <c r="BM140" s="241" t="s">
        <v>316</v>
      </c>
    </row>
    <row r="141" s="2" customFormat="1" ht="24.15" customHeight="1">
      <c r="A141" s="39"/>
      <c r="B141" s="40"/>
      <c r="C141" s="229" t="s">
        <v>261</v>
      </c>
      <c r="D141" s="229" t="s">
        <v>205</v>
      </c>
      <c r="E141" s="230" t="s">
        <v>261</v>
      </c>
      <c r="F141" s="231" t="s">
        <v>2175</v>
      </c>
      <c r="G141" s="232" t="s">
        <v>336</v>
      </c>
      <c r="H141" s="233">
        <v>122</v>
      </c>
      <c r="I141" s="234"/>
      <c r="J141" s="235">
        <f>ROUND(I141*H141,2)</f>
        <v>0</v>
      </c>
      <c r="K141" s="236"/>
      <c r="L141" s="45"/>
      <c r="M141" s="237" t="s">
        <v>1</v>
      </c>
      <c r="N141" s="238" t="s">
        <v>41</v>
      </c>
      <c r="O141" s="92"/>
      <c r="P141" s="239">
        <f>O141*H141</f>
        <v>0</v>
      </c>
      <c r="Q141" s="239">
        <v>0</v>
      </c>
      <c r="R141" s="239">
        <f>Q141*H141</f>
        <v>0</v>
      </c>
      <c r="S141" s="239">
        <v>0</v>
      </c>
      <c r="T141" s="24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1" t="s">
        <v>209</v>
      </c>
      <c r="AT141" s="241" t="s">
        <v>205</v>
      </c>
      <c r="AU141" s="241" t="s">
        <v>83</v>
      </c>
      <c r="AY141" s="18" t="s">
        <v>203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8" t="s">
        <v>83</v>
      </c>
      <c r="BK141" s="242">
        <f>ROUND(I141*H141,2)</f>
        <v>0</v>
      </c>
      <c r="BL141" s="18" t="s">
        <v>209</v>
      </c>
      <c r="BM141" s="241" t="s">
        <v>329</v>
      </c>
    </row>
    <row r="142" s="2" customFormat="1" ht="24.15" customHeight="1">
      <c r="A142" s="39"/>
      <c r="B142" s="40"/>
      <c r="C142" s="229" t="s">
        <v>267</v>
      </c>
      <c r="D142" s="229" t="s">
        <v>205</v>
      </c>
      <c r="E142" s="230" t="s">
        <v>267</v>
      </c>
      <c r="F142" s="231" t="s">
        <v>2176</v>
      </c>
      <c r="G142" s="232" t="s">
        <v>797</v>
      </c>
      <c r="H142" s="233">
        <v>3</v>
      </c>
      <c r="I142" s="234"/>
      <c r="J142" s="235">
        <f>ROUND(I142*H142,2)</f>
        <v>0</v>
      </c>
      <c r="K142" s="236"/>
      <c r="L142" s="45"/>
      <c r="M142" s="237" t="s">
        <v>1</v>
      </c>
      <c r="N142" s="238" t="s">
        <v>41</v>
      </c>
      <c r="O142" s="92"/>
      <c r="P142" s="239">
        <f>O142*H142</f>
        <v>0</v>
      </c>
      <c r="Q142" s="239">
        <v>0</v>
      </c>
      <c r="R142" s="239">
        <f>Q142*H142</f>
        <v>0</v>
      </c>
      <c r="S142" s="239">
        <v>0</v>
      </c>
      <c r="T142" s="24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1" t="s">
        <v>209</v>
      </c>
      <c r="AT142" s="241" t="s">
        <v>205</v>
      </c>
      <c r="AU142" s="241" t="s">
        <v>83</v>
      </c>
      <c r="AY142" s="18" t="s">
        <v>203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18" t="s">
        <v>83</v>
      </c>
      <c r="BK142" s="242">
        <f>ROUND(I142*H142,2)</f>
        <v>0</v>
      </c>
      <c r="BL142" s="18" t="s">
        <v>209</v>
      </c>
      <c r="BM142" s="241" t="s">
        <v>338</v>
      </c>
    </row>
    <row r="143" s="2" customFormat="1" ht="24.15" customHeight="1">
      <c r="A143" s="39"/>
      <c r="B143" s="40"/>
      <c r="C143" s="229" t="s">
        <v>272</v>
      </c>
      <c r="D143" s="229" t="s">
        <v>205</v>
      </c>
      <c r="E143" s="230" t="s">
        <v>272</v>
      </c>
      <c r="F143" s="231" t="s">
        <v>2177</v>
      </c>
      <c r="G143" s="232" t="s">
        <v>797</v>
      </c>
      <c r="H143" s="233">
        <v>6</v>
      </c>
      <c r="I143" s="234"/>
      <c r="J143" s="235">
        <f>ROUND(I143*H143,2)</f>
        <v>0</v>
      </c>
      <c r="K143" s="236"/>
      <c r="L143" s="45"/>
      <c r="M143" s="237" t="s">
        <v>1</v>
      </c>
      <c r="N143" s="238" t="s">
        <v>41</v>
      </c>
      <c r="O143" s="92"/>
      <c r="P143" s="239">
        <f>O143*H143</f>
        <v>0</v>
      </c>
      <c r="Q143" s="239">
        <v>0</v>
      </c>
      <c r="R143" s="239">
        <f>Q143*H143</f>
        <v>0</v>
      </c>
      <c r="S143" s="239">
        <v>0</v>
      </c>
      <c r="T143" s="24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209</v>
      </c>
      <c r="AT143" s="241" t="s">
        <v>205</v>
      </c>
      <c r="AU143" s="241" t="s">
        <v>83</v>
      </c>
      <c r="AY143" s="18" t="s">
        <v>203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83</v>
      </c>
      <c r="BK143" s="242">
        <f>ROUND(I143*H143,2)</f>
        <v>0</v>
      </c>
      <c r="BL143" s="18" t="s">
        <v>209</v>
      </c>
      <c r="BM143" s="241" t="s">
        <v>210</v>
      </c>
    </row>
    <row r="144" s="2" customFormat="1" ht="16.5" customHeight="1">
      <c r="A144" s="39"/>
      <c r="B144" s="40"/>
      <c r="C144" s="229" t="s">
        <v>277</v>
      </c>
      <c r="D144" s="229" t="s">
        <v>205</v>
      </c>
      <c r="E144" s="230" t="s">
        <v>277</v>
      </c>
      <c r="F144" s="231" t="s">
        <v>2178</v>
      </c>
      <c r="G144" s="232" t="s">
        <v>797</v>
      </c>
      <c r="H144" s="233">
        <v>59</v>
      </c>
      <c r="I144" s="234"/>
      <c r="J144" s="235">
        <f>ROUND(I144*H144,2)</f>
        <v>0</v>
      </c>
      <c r="K144" s="236"/>
      <c r="L144" s="45"/>
      <c r="M144" s="237" t="s">
        <v>1</v>
      </c>
      <c r="N144" s="238" t="s">
        <v>41</v>
      </c>
      <c r="O144" s="92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1" t="s">
        <v>209</v>
      </c>
      <c r="AT144" s="241" t="s">
        <v>205</v>
      </c>
      <c r="AU144" s="241" t="s">
        <v>83</v>
      </c>
      <c r="AY144" s="18" t="s">
        <v>203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8" t="s">
        <v>83</v>
      </c>
      <c r="BK144" s="242">
        <f>ROUND(I144*H144,2)</f>
        <v>0</v>
      </c>
      <c r="BL144" s="18" t="s">
        <v>209</v>
      </c>
      <c r="BM144" s="241" t="s">
        <v>214</v>
      </c>
    </row>
    <row r="145" s="2" customFormat="1" ht="16.5" customHeight="1">
      <c r="A145" s="39"/>
      <c r="B145" s="40"/>
      <c r="C145" s="229" t="s">
        <v>283</v>
      </c>
      <c r="D145" s="229" t="s">
        <v>205</v>
      </c>
      <c r="E145" s="230" t="s">
        <v>283</v>
      </c>
      <c r="F145" s="231" t="s">
        <v>2179</v>
      </c>
      <c r="G145" s="232" t="s">
        <v>797</v>
      </c>
      <c r="H145" s="233">
        <v>15</v>
      </c>
      <c r="I145" s="234"/>
      <c r="J145" s="235">
        <f>ROUND(I145*H145,2)</f>
        <v>0</v>
      </c>
      <c r="K145" s="236"/>
      <c r="L145" s="45"/>
      <c r="M145" s="237" t="s">
        <v>1</v>
      </c>
      <c r="N145" s="238" t="s">
        <v>41</v>
      </c>
      <c r="O145" s="92"/>
      <c r="P145" s="239">
        <f>O145*H145</f>
        <v>0</v>
      </c>
      <c r="Q145" s="239">
        <v>0</v>
      </c>
      <c r="R145" s="239">
        <f>Q145*H145</f>
        <v>0</v>
      </c>
      <c r="S145" s="239">
        <v>0</v>
      </c>
      <c r="T145" s="24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1" t="s">
        <v>209</v>
      </c>
      <c r="AT145" s="241" t="s">
        <v>205</v>
      </c>
      <c r="AU145" s="241" t="s">
        <v>83</v>
      </c>
      <c r="AY145" s="18" t="s">
        <v>203</v>
      </c>
      <c r="BE145" s="242">
        <f>IF(N145="základní",J145,0)</f>
        <v>0</v>
      </c>
      <c r="BF145" s="242">
        <f>IF(N145="snížená",J145,0)</f>
        <v>0</v>
      </c>
      <c r="BG145" s="242">
        <f>IF(N145="zákl. přenesená",J145,0)</f>
        <v>0</v>
      </c>
      <c r="BH145" s="242">
        <f>IF(N145="sníž. přenesená",J145,0)</f>
        <v>0</v>
      </c>
      <c r="BI145" s="242">
        <f>IF(N145="nulová",J145,0)</f>
        <v>0</v>
      </c>
      <c r="BJ145" s="18" t="s">
        <v>83</v>
      </c>
      <c r="BK145" s="242">
        <f>ROUND(I145*H145,2)</f>
        <v>0</v>
      </c>
      <c r="BL145" s="18" t="s">
        <v>209</v>
      </c>
      <c r="BM145" s="241" t="s">
        <v>381</v>
      </c>
    </row>
    <row r="146" s="2" customFormat="1" ht="16.5" customHeight="1">
      <c r="A146" s="39"/>
      <c r="B146" s="40"/>
      <c r="C146" s="229" t="s">
        <v>288</v>
      </c>
      <c r="D146" s="229" t="s">
        <v>205</v>
      </c>
      <c r="E146" s="230" t="s">
        <v>288</v>
      </c>
      <c r="F146" s="231" t="s">
        <v>2180</v>
      </c>
      <c r="G146" s="232" t="s">
        <v>797</v>
      </c>
      <c r="H146" s="233">
        <v>59</v>
      </c>
      <c r="I146" s="234"/>
      <c r="J146" s="235">
        <f>ROUND(I146*H146,2)</f>
        <v>0</v>
      </c>
      <c r="K146" s="236"/>
      <c r="L146" s="45"/>
      <c r="M146" s="237" t="s">
        <v>1</v>
      </c>
      <c r="N146" s="238" t="s">
        <v>41</v>
      </c>
      <c r="O146" s="92"/>
      <c r="P146" s="239">
        <f>O146*H146</f>
        <v>0</v>
      </c>
      <c r="Q146" s="239">
        <v>0</v>
      </c>
      <c r="R146" s="239">
        <f>Q146*H146</f>
        <v>0</v>
      </c>
      <c r="S146" s="239">
        <v>0</v>
      </c>
      <c r="T146" s="24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1" t="s">
        <v>209</v>
      </c>
      <c r="AT146" s="241" t="s">
        <v>205</v>
      </c>
      <c r="AU146" s="241" t="s">
        <v>83</v>
      </c>
      <c r="AY146" s="18" t="s">
        <v>203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8" t="s">
        <v>83</v>
      </c>
      <c r="BK146" s="242">
        <f>ROUND(I146*H146,2)</f>
        <v>0</v>
      </c>
      <c r="BL146" s="18" t="s">
        <v>209</v>
      </c>
      <c r="BM146" s="241" t="s">
        <v>217</v>
      </c>
    </row>
    <row r="147" s="2" customFormat="1" ht="16.5" customHeight="1">
      <c r="A147" s="39"/>
      <c r="B147" s="40"/>
      <c r="C147" s="229" t="s">
        <v>294</v>
      </c>
      <c r="D147" s="229" t="s">
        <v>205</v>
      </c>
      <c r="E147" s="230" t="s">
        <v>294</v>
      </c>
      <c r="F147" s="231" t="s">
        <v>2181</v>
      </c>
      <c r="G147" s="232" t="s">
        <v>797</v>
      </c>
      <c r="H147" s="233">
        <v>59</v>
      </c>
      <c r="I147" s="234"/>
      <c r="J147" s="235">
        <f>ROUND(I147*H147,2)</f>
        <v>0</v>
      </c>
      <c r="K147" s="236"/>
      <c r="L147" s="45"/>
      <c r="M147" s="237" t="s">
        <v>1</v>
      </c>
      <c r="N147" s="238" t="s">
        <v>41</v>
      </c>
      <c r="O147" s="92"/>
      <c r="P147" s="239">
        <f>O147*H147</f>
        <v>0</v>
      </c>
      <c r="Q147" s="239">
        <v>0</v>
      </c>
      <c r="R147" s="239">
        <f>Q147*H147</f>
        <v>0</v>
      </c>
      <c r="S147" s="239">
        <v>0</v>
      </c>
      <c r="T147" s="24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1" t="s">
        <v>209</v>
      </c>
      <c r="AT147" s="241" t="s">
        <v>205</v>
      </c>
      <c r="AU147" s="241" t="s">
        <v>83</v>
      </c>
      <c r="AY147" s="18" t="s">
        <v>203</v>
      </c>
      <c r="BE147" s="242">
        <f>IF(N147="základní",J147,0)</f>
        <v>0</v>
      </c>
      <c r="BF147" s="242">
        <f>IF(N147="snížená",J147,0)</f>
        <v>0</v>
      </c>
      <c r="BG147" s="242">
        <f>IF(N147="zákl. přenesená",J147,0)</f>
        <v>0</v>
      </c>
      <c r="BH147" s="242">
        <f>IF(N147="sníž. přenesená",J147,0)</f>
        <v>0</v>
      </c>
      <c r="BI147" s="242">
        <f>IF(N147="nulová",J147,0)</f>
        <v>0</v>
      </c>
      <c r="BJ147" s="18" t="s">
        <v>83</v>
      </c>
      <c r="BK147" s="242">
        <f>ROUND(I147*H147,2)</f>
        <v>0</v>
      </c>
      <c r="BL147" s="18" t="s">
        <v>209</v>
      </c>
      <c r="BM147" s="241" t="s">
        <v>413</v>
      </c>
    </row>
    <row r="148" s="2" customFormat="1" ht="21.75" customHeight="1">
      <c r="A148" s="39"/>
      <c r="B148" s="40"/>
      <c r="C148" s="229" t="s">
        <v>299</v>
      </c>
      <c r="D148" s="229" t="s">
        <v>205</v>
      </c>
      <c r="E148" s="230" t="s">
        <v>299</v>
      </c>
      <c r="F148" s="231" t="s">
        <v>2182</v>
      </c>
      <c r="G148" s="232" t="s">
        <v>797</v>
      </c>
      <c r="H148" s="233">
        <v>15</v>
      </c>
      <c r="I148" s="234"/>
      <c r="J148" s="235">
        <f>ROUND(I148*H148,2)</f>
        <v>0</v>
      </c>
      <c r="K148" s="236"/>
      <c r="L148" s="45"/>
      <c r="M148" s="237" t="s">
        <v>1</v>
      </c>
      <c r="N148" s="238" t="s">
        <v>41</v>
      </c>
      <c r="O148" s="92"/>
      <c r="P148" s="239">
        <f>O148*H148</f>
        <v>0</v>
      </c>
      <c r="Q148" s="239">
        <v>0</v>
      </c>
      <c r="R148" s="239">
        <f>Q148*H148</f>
        <v>0</v>
      </c>
      <c r="S148" s="239">
        <v>0</v>
      </c>
      <c r="T148" s="24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1" t="s">
        <v>209</v>
      </c>
      <c r="AT148" s="241" t="s">
        <v>205</v>
      </c>
      <c r="AU148" s="241" t="s">
        <v>83</v>
      </c>
      <c r="AY148" s="18" t="s">
        <v>203</v>
      </c>
      <c r="BE148" s="242">
        <f>IF(N148="základní",J148,0)</f>
        <v>0</v>
      </c>
      <c r="BF148" s="242">
        <f>IF(N148="snížená",J148,0)</f>
        <v>0</v>
      </c>
      <c r="BG148" s="242">
        <f>IF(N148="zákl. přenesená",J148,0)</f>
        <v>0</v>
      </c>
      <c r="BH148" s="242">
        <f>IF(N148="sníž. přenesená",J148,0)</f>
        <v>0</v>
      </c>
      <c r="BI148" s="242">
        <f>IF(N148="nulová",J148,0)</f>
        <v>0</v>
      </c>
      <c r="BJ148" s="18" t="s">
        <v>83</v>
      </c>
      <c r="BK148" s="242">
        <f>ROUND(I148*H148,2)</f>
        <v>0</v>
      </c>
      <c r="BL148" s="18" t="s">
        <v>209</v>
      </c>
      <c r="BM148" s="241" t="s">
        <v>424</v>
      </c>
    </row>
    <row r="149" s="2" customFormat="1" ht="24.15" customHeight="1">
      <c r="A149" s="39"/>
      <c r="B149" s="40"/>
      <c r="C149" s="229" t="s">
        <v>7</v>
      </c>
      <c r="D149" s="229" t="s">
        <v>205</v>
      </c>
      <c r="E149" s="230" t="s">
        <v>7</v>
      </c>
      <c r="F149" s="231" t="s">
        <v>2183</v>
      </c>
      <c r="G149" s="232" t="s">
        <v>797</v>
      </c>
      <c r="H149" s="233">
        <v>3</v>
      </c>
      <c r="I149" s="234"/>
      <c r="J149" s="235">
        <f>ROUND(I149*H149,2)</f>
        <v>0</v>
      </c>
      <c r="K149" s="236"/>
      <c r="L149" s="45"/>
      <c r="M149" s="237" t="s">
        <v>1</v>
      </c>
      <c r="N149" s="238" t="s">
        <v>41</v>
      </c>
      <c r="O149" s="92"/>
      <c r="P149" s="239">
        <f>O149*H149</f>
        <v>0</v>
      </c>
      <c r="Q149" s="239">
        <v>0</v>
      </c>
      <c r="R149" s="239">
        <f>Q149*H149</f>
        <v>0</v>
      </c>
      <c r="S149" s="239">
        <v>0</v>
      </c>
      <c r="T149" s="24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1" t="s">
        <v>209</v>
      </c>
      <c r="AT149" s="241" t="s">
        <v>205</v>
      </c>
      <c r="AU149" s="241" t="s">
        <v>83</v>
      </c>
      <c r="AY149" s="18" t="s">
        <v>203</v>
      </c>
      <c r="BE149" s="242">
        <f>IF(N149="základní",J149,0)</f>
        <v>0</v>
      </c>
      <c r="BF149" s="242">
        <f>IF(N149="snížená",J149,0)</f>
        <v>0</v>
      </c>
      <c r="BG149" s="242">
        <f>IF(N149="zákl. přenesená",J149,0)</f>
        <v>0</v>
      </c>
      <c r="BH149" s="242">
        <f>IF(N149="sníž. přenesená",J149,0)</f>
        <v>0</v>
      </c>
      <c r="BI149" s="242">
        <f>IF(N149="nulová",J149,0)</f>
        <v>0</v>
      </c>
      <c r="BJ149" s="18" t="s">
        <v>83</v>
      </c>
      <c r="BK149" s="242">
        <f>ROUND(I149*H149,2)</f>
        <v>0</v>
      </c>
      <c r="BL149" s="18" t="s">
        <v>209</v>
      </c>
      <c r="BM149" s="241" t="s">
        <v>221</v>
      </c>
    </row>
    <row r="150" s="2" customFormat="1" ht="21.75" customHeight="1">
      <c r="A150" s="39"/>
      <c r="B150" s="40"/>
      <c r="C150" s="229" t="s">
        <v>306</v>
      </c>
      <c r="D150" s="229" t="s">
        <v>205</v>
      </c>
      <c r="E150" s="230" t="s">
        <v>306</v>
      </c>
      <c r="F150" s="231" t="s">
        <v>2184</v>
      </c>
      <c r="G150" s="232" t="s">
        <v>797</v>
      </c>
      <c r="H150" s="233">
        <v>1</v>
      </c>
      <c r="I150" s="234"/>
      <c r="J150" s="235">
        <f>ROUND(I150*H150,2)</f>
        <v>0</v>
      </c>
      <c r="K150" s="236"/>
      <c r="L150" s="45"/>
      <c r="M150" s="237" t="s">
        <v>1</v>
      </c>
      <c r="N150" s="238" t="s">
        <v>41</v>
      </c>
      <c r="O150" s="92"/>
      <c r="P150" s="239">
        <f>O150*H150</f>
        <v>0</v>
      </c>
      <c r="Q150" s="239">
        <v>0</v>
      </c>
      <c r="R150" s="239">
        <f>Q150*H150</f>
        <v>0</v>
      </c>
      <c r="S150" s="239">
        <v>0</v>
      </c>
      <c r="T150" s="24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209</v>
      </c>
      <c r="AT150" s="241" t="s">
        <v>205</v>
      </c>
      <c r="AU150" s="241" t="s">
        <v>83</v>
      </c>
      <c r="AY150" s="18" t="s">
        <v>203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83</v>
      </c>
      <c r="BK150" s="242">
        <f>ROUND(I150*H150,2)</f>
        <v>0</v>
      </c>
      <c r="BL150" s="18" t="s">
        <v>209</v>
      </c>
      <c r="BM150" s="241" t="s">
        <v>225</v>
      </c>
    </row>
    <row r="151" s="2" customFormat="1" ht="16.5" customHeight="1">
      <c r="A151" s="39"/>
      <c r="B151" s="40"/>
      <c r="C151" s="229" t="s">
        <v>312</v>
      </c>
      <c r="D151" s="229" t="s">
        <v>205</v>
      </c>
      <c r="E151" s="230" t="s">
        <v>312</v>
      </c>
      <c r="F151" s="231" t="s">
        <v>2185</v>
      </c>
      <c r="G151" s="232" t="s">
        <v>797</v>
      </c>
      <c r="H151" s="233">
        <v>480</v>
      </c>
      <c r="I151" s="234"/>
      <c r="J151" s="235">
        <f>ROUND(I151*H151,2)</f>
        <v>0</v>
      </c>
      <c r="K151" s="236"/>
      <c r="L151" s="45"/>
      <c r="M151" s="237" t="s">
        <v>1</v>
      </c>
      <c r="N151" s="238" t="s">
        <v>41</v>
      </c>
      <c r="O151" s="92"/>
      <c r="P151" s="239">
        <f>O151*H151</f>
        <v>0</v>
      </c>
      <c r="Q151" s="239">
        <v>0</v>
      </c>
      <c r="R151" s="239">
        <f>Q151*H151</f>
        <v>0</v>
      </c>
      <c r="S151" s="239">
        <v>0</v>
      </c>
      <c r="T151" s="24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1" t="s">
        <v>209</v>
      </c>
      <c r="AT151" s="241" t="s">
        <v>205</v>
      </c>
      <c r="AU151" s="241" t="s">
        <v>83</v>
      </c>
      <c r="AY151" s="18" t="s">
        <v>203</v>
      </c>
      <c r="BE151" s="242">
        <f>IF(N151="základní",J151,0)</f>
        <v>0</v>
      </c>
      <c r="BF151" s="242">
        <f>IF(N151="snížená",J151,0)</f>
        <v>0</v>
      </c>
      <c r="BG151" s="242">
        <f>IF(N151="zákl. přenesená",J151,0)</f>
        <v>0</v>
      </c>
      <c r="BH151" s="242">
        <f>IF(N151="sníž. přenesená",J151,0)</f>
        <v>0</v>
      </c>
      <c r="BI151" s="242">
        <f>IF(N151="nulová",J151,0)</f>
        <v>0</v>
      </c>
      <c r="BJ151" s="18" t="s">
        <v>83</v>
      </c>
      <c r="BK151" s="242">
        <f>ROUND(I151*H151,2)</f>
        <v>0</v>
      </c>
      <c r="BL151" s="18" t="s">
        <v>209</v>
      </c>
      <c r="BM151" s="241" t="s">
        <v>452</v>
      </c>
    </row>
    <row r="152" s="2" customFormat="1" ht="16.5" customHeight="1">
      <c r="A152" s="39"/>
      <c r="B152" s="40"/>
      <c r="C152" s="229" t="s">
        <v>316</v>
      </c>
      <c r="D152" s="229" t="s">
        <v>205</v>
      </c>
      <c r="E152" s="230" t="s">
        <v>316</v>
      </c>
      <c r="F152" s="231" t="s">
        <v>2186</v>
      </c>
      <c r="G152" s="232" t="s">
        <v>2187</v>
      </c>
      <c r="H152" s="233">
        <v>108</v>
      </c>
      <c r="I152" s="234"/>
      <c r="J152" s="235">
        <f>ROUND(I152*H152,2)</f>
        <v>0</v>
      </c>
      <c r="K152" s="236"/>
      <c r="L152" s="45"/>
      <c r="M152" s="237" t="s">
        <v>1</v>
      </c>
      <c r="N152" s="238" t="s">
        <v>41</v>
      </c>
      <c r="O152" s="92"/>
      <c r="P152" s="239">
        <f>O152*H152</f>
        <v>0</v>
      </c>
      <c r="Q152" s="239">
        <v>0</v>
      </c>
      <c r="R152" s="239">
        <f>Q152*H152</f>
        <v>0</v>
      </c>
      <c r="S152" s="239">
        <v>0</v>
      </c>
      <c r="T152" s="24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1" t="s">
        <v>209</v>
      </c>
      <c r="AT152" s="241" t="s">
        <v>205</v>
      </c>
      <c r="AU152" s="241" t="s">
        <v>83</v>
      </c>
      <c r="AY152" s="18" t="s">
        <v>203</v>
      </c>
      <c r="BE152" s="242">
        <f>IF(N152="základní",J152,0)</f>
        <v>0</v>
      </c>
      <c r="BF152" s="242">
        <f>IF(N152="snížená",J152,0)</f>
        <v>0</v>
      </c>
      <c r="BG152" s="242">
        <f>IF(N152="zákl. přenesená",J152,0)</f>
        <v>0</v>
      </c>
      <c r="BH152" s="242">
        <f>IF(N152="sníž. přenesená",J152,0)</f>
        <v>0</v>
      </c>
      <c r="BI152" s="242">
        <f>IF(N152="nulová",J152,0)</f>
        <v>0</v>
      </c>
      <c r="BJ152" s="18" t="s">
        <v>83</v>
      </c>
      <c r="BK152" s="242">
        <f>ROUND(I152*H152,2)</f>
        <v>0</v>
      </c>
      <c r="BL152" s="18" t="s">
        <v>209</v>
      </c>
      <c r="BM152" s="241" t="s">
        <v>462</v>
      </c>
    </row>
    <row r="153" s="2" customFormat="1" ht="24.15" customHeight="1">
      <c r="A153" s="39"/>
      <c r="B153" s="40"/>
      <c r="C153" s="229" t="s">
        <v>324</v>
      </c>
      <c r="D153" s="229" t="s">
        <v>205</v>
      </c>
      <c r="E153" s="230" t="s">
        <v>324</v>
      </c>
      <c r="F153" s="231" t="s">
        <v>2188</v>
      </c>
      <c r="G153" s="232" t="s">
        <v>2187</v>
      </c>
      <c r="H153" s="233">
        <v>108</v>
      </c>
      <c r="I153" s="234"/>
      <c r="J153" s="235">
        <f>ROUND(I153*H153,2)</f>
        <v>0</v>
      </c>
      <c r="K153" s="236"/>
      <c r="L153" s="45"/>
      <c r="M153" s="237" t="s">
        <v>1</v>
      </c>
      <c r="N153" s="238" t="s">
        <v>41</v>
      </c>
      <c r="O153" s="92"/>
      <c r="P153" s="239">
        <f>O153*H153</f>
        <v>0</v>
      </c>
      <c r="Q153" s="239">
        <v>0</v>
      </c>
      <c r="R153" s="239">
        <f>Q153*H153</f>
        <v>0</v>
      </c>
      <c r="S153" s="239">
        <v>0</v>
      </c>
      <c r="T153" s="24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1" t="s">
        <v>209</v>
      </c>
      <c r="AT153" s="241" t="s">
        <v>205</v>
      </c>
      <c r="AU153" s="241" t="s">
        <v>83</v>
      </c>
      <c r="AY153" s="18" t="s">
        <v>203</v>
      </c>
      <c r="BE153" s="242">
        <f>IF(N153="základní",J153,0)</f>
        <v>0</v>
      </c>
      <c r="BF153" s="242">
        <f>IF(N153="snížená",J153,0)</f>
        <v>0</v>
      </c>
      <c r="BG153" s="242">
        <f>IF(N153="zákl. přenesená",J153,0)</f>
        <v>0</v>
      </c>
      <c r="BH153" s="242">
        <f>IF(N153="sníž. přenesená",J153,0)</f>
        <v>0</v>
      </c>
      <c r="BI153" s="242">
        <f>IF(N153="nulová",J153,0)</f>
        <v>0</v>
      </c>
      <c r="BJ153" s="18" t="s">
        <v>83</v>
      </c>
      <c r="BK153" s="242">
        <f>ROUND(I153*H153,2)</f>
        <v>0</v>
      </c>
      <c r="BL153" s="18" t="s">
        <v>209</v>
      </c>
      <c r="BM153" s="241" t="s">
        <v>229</v>
      </c>
    </row>
    <row r="154" s="2" customFormat="1" ht="16.5" customHeight="1">
      <c r="A154" s="39"/>
      <c r="B154" s="40"/>
      <c r="C154" s="229" t="s">
        <v>329</v>
      </c>
      <c r="D154" s="229" t="s">
        <v>205</v>
      </c>
      <c r="E154" s="230" t="s">
        <v>329</v>
      </c>
      <c r="F154" s="231" t="s">
        <v>2189</v>
      </c>
      <c r="G154" s="232" t="s">
        <v>797</v>
      </c>
      <c r="H154" s="233">
        <v>59</v>
      </c>
      <c r="I154" s="234"/>
      <c r="J154" s="235">
        <f>ROUND(I154*H154,2)</f>
        <v>0</v>
      </c>
      <c r="K154" s="236"/>
      <c r="L154" s="45"/>
      <c r="M154" s="237" t="s">
        <v>1</v>
      </c>
      <c r="N154" s="238" t="s">
        <v>41</v>
      </c>
      <c r="O154" s="92"/>
      <c r="P154" s="239">
        <f>O154*H154</f>
        <v>0</v>
      </c>
      <c r="Q154" s="239">
        <v>0</v>
      </c>
      <c r="R154" s="239">
        <f>Q154*H154</f>
        <v>0</v>
      </c>
      <c r="S154" s="239">
        <v>0</v>
      </c>
      <c r="T154" s="24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1" t="s">
        <v>209</v>
      </c>
      <c r="AT154" s="241" t="s">
        <v>205</v>
      </c>
      <c r="AU154" s="241" t="s">
        <v>83</v>
      </c>
      <c r="AY154" s="18" t="s">
        <v>203</v>
      </c>
      <c r="BE154" s="242">
        <f>IF(N154="základní",J154,0)</f>
        <v>0</v>
      </c>
      <c r="BF154" s="242">
        <f>IF(N154="snížená",J154,0)</f>
        <v>0</v>
      </c>
      <c r="BG154" s="242">
        <f>IF(N154="zákl. přenesená",J154,0)</f>
        <v>0</v>
      </c>
      <c r="BH154" s="242">
        <f>IF(N154="sníž. přenesená",J154,0)</f>
        <v>0</v>
      </c>
      <c r="BI154" s="242">
        <f>IF(N154="nulová",J154,0)</f>
        <v>0</v>
      </c>
      <c r="BJ154" s="18" t="s">
        <v>83</v>
      </c>
      <c r="BK154" s="242">
        <f>ROUND(I154*H154,2)</f>
        <v>0</v>
      </c>
      <c r="BL154" s="18" t="s">
        <v>209</v>
      </c>
      <c r="BM154" s="241" t="s">
        <v>233</v>
      </c>
    </row>
    <row r="155" s="2" customFormat="1" ht="49.05" customHeight="1">
      <c r="A155" s="39"/>
      <c r="B155" s="40"/>
      <c r="C155" s="229" t="s">
        <v>333</v>
      </c>
      <c r="D155" s="229" t="s">
        <v>205</v>
      </c>
      <c r="E155" s="230" t="s">
        <v>333</v>
      </c>
      <c r="F155" s="231" t="s">
        <v>2190</v>
      </c>
      <c r="G155" s="232" t="s">
        <v>2191</v>
      </c>
      <c r="H155" s="233">
        <v>30</v>
      </c>
      <c r="I155" s="234"/>
      <c r="J155" s="235">
        <f>ROUND(I155*H155,2)</f>
        <v>0</v>
      </c>
      <c r="K155" s="236"/>
      <c r="L155" s="45"/>
      <c r="M155" s="237" t="s">
        <v>1</v>
      </c>
      <c r="N155" s="238" t="s">
        <v>41</v>
      </c>
      <c r="O155" s="92"/>
      <c r="P155" s="239">
        <f>O155*H155</f>
        <v>0</v>
      </c>
      <c r="Q155" s="239">
        <v>0</v>
      </c>
      <c r="R155" s="239">
        <f>Q155*H155</f>
        <v>0</v>
      </c>
      <c r="S155" s="239">
        <v>0</v>
      </c>
      <c r="T155" s="24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1" t="s">
        <v>209</v>
      </c>
      <c r="AT155" s="241" t="s">
        <v>205</v>
      </c>
      <c r="AU155" s="241" t="s">
        <v>83</v>
      </c>
      <c r="AY155" s="18" t="s">
        <v>203</v>
      </c>
      <c r="BE155" s="242">
        <f>IF(N155="základní",J155,0)</f>
        <v>0</v>
      </c>
      <c r="BF155" s="242">
        <f>IF(N155="snížená",J155,0)</f>
        <v>0</v>
      </c>
      <c r="BG155" s="242">
        <f>IF(N155="zákl. přenesená",J155,0)</f>
        <v>0</v>
      </c>
      <c r="BH155" s="242">
        <f>IF(N155="sníž. přenesená",J155,0)</f>
        <v>0</v>
      </c>
      <c r="BI155" s="242">
        <f>IF(N155="nulová",J155,0)</f>
        <v>0</v>
      </c>
      <c r="BJ155" s="18" t="s">
        <v>83</v>
      </c>
      <c r="BK155" s="242">
        <f>ROUND(I155*H155,2)</f>
        <v>0</v>
      </c>
      <c r="BL155" s="18" t="s">
        <v>209</v>
      </c>
      <c r="BM155" s="241" t="s">
        <v>237</v>
      </c>
    </row>
    <row r="156" s="2" customFormat="1" ht="16.5" customHeight="1">
      <c r="A156" s="39"/>
      <c r="B156" s="40"/>
      <c r="C156" s="229" t="s">
        <v>338</v>
      </c>
      <c r="D156" s="229" t="s">
        <v>205</v>
      </c>
      <c r="E156" s="230" t="s">
        <v>338</v>
      </c>
      <c r="F156" s="231" t="s">
        <v>2192</v>
      </c>
      <c r="G156" s="232" t="s">
        <v>2193</v>
      </c>
      <c r="H156" s="233">
        <v>8</v>
      </c>
      <c r="I156" s="234"/>
      <c r="J156" s="235">
        <f>ROUND(I156*H156,2)</f>
        <v>0</v>
      </c>
      <c r="K156" s="236"/>
      <c r="L156" s="45"/>
      <c r="M156" s="237" t="s">
        <v>1</v>
      </c>
      <c r="N156" s="238" t="s">
        <v>41</v>
      </c>
      <c r="O156" s="92"/>
      <c r="P156" s="239">
        <f>O156*H156</f>
        <v>0</v>
      </c>
      <c r="Q156" s="239">
        <v>0</v>
      </c>
      <c r="R156" s="239">
        <f>Q156*H156</f>
        <v>0</v>
      </c>
      <c r="S156" s="239">
        <v>0</v>
      </c>
      <c r="T156" s="24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1" t="s">
        <v>209</v>
      </c>
      <c r="AT156" s="241" t="s">
        <v>205</v>
      </c>
      <c r="AU156" s="241" t="s">
        <v>83</v>
      </c>
      <c r="AY156" s="18" t="s">
        <v>203</v>
      </c>
      <c r="BE156" s="242">
        <f>IF(N156="základní",J156,0)</f>
        <v>0</v>
      </c>
      <c r="BF156" s="242">
        <f>IF(N156="snížená",J156,0)</f>
        <v>0</v>
      </c>
      <c r="BG156" s="242">
        <f>IF(N156="zákl. přenesená",J156,0)</f>
        <v>0</v>
      </c>
      <c r="BH156" s="242">
        <f>IF(N156="sníž. přenesená",J156,0)</f>
        <v>0</v>
      </c>
      <c r="BI156" s="242">
        <f>IF(N156="nulová",J156,0)</f>
        <v>0</v>
      </c>
      <c r="BJ156" s="18" t="s">
        <v>83</v>
      </c>
      <c r="BK156" s="242">
        <f>ROUND(I156*H156,2)</f>
        <v>0</v>
      </c>
      <c r="BL156" s="18" t="s">
        <v>209</v>
      </c>
      <c r="BM156" s="241" t="s">
        <v>242</v>
      </c>
    </row>
    <row r="157" s="2" customFormat="1" ht="16.5" customHeight="1">
      <c r="A157" s="39"/>
      <c r="B157" s="40"/>
      <c r="C157" s="229" t="s">
        <v>343</v>
      </c>
      <c r="D157" s="229" t="s">
        <v>205</v>
      </c>
      <c r="E157" s="230" t="s">
        <v>343</v>
      </c>
      <c r="F157" s="231" t="s">
        <v>2194</v>
      </c>
      <c r="G157" s="232" t="s">
        <v>2195</v>
      </c>
      <c r="H157" s="233">
        <v>14</v>
      </c>
      <c r="I157" s="234"/>
      <c r="J157" s="235">
        <f>ROUND(I157*H157,2)</f>
        <v>0</v>
      </c>
      <c r="K157" s="236"/>
      <c r="L157" s="45"/>
      <c r="M157" s="237" t="s">
        <v>1</v>
      </c>
      <c r="N157" s="238" t="s">
        <v>41</v>
      </c>
      <c r="O157" s="92"/>
      <c r="P157" s="239">
        <f>O157*H157</f>
        <v>0</v>
      </c>
      <c r="Q157" s="239">
        <v>0</v>
      </c>
      <c r="R157" s="239">
        <f>Q157*H157</f>
        <v>0</v>
      </c>
      <c r="S157" s="239">
        <v>0</v>
      </c>
      <c r="T157" s="24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1" t="s">
        <v>209</v>
      </c>
      <c r="AT157" s="241" t="s">
        <v>205</v>
      </c>
      <c r="AU157" s="241" t="s">
        <v>83</v>
      </c>
      <c r="AY157" s="18" t="s">
        <v>203</v>
      </c>
      <c r="BE157" s="242">
        <f>IF(N157="základní",J157,0)</f>
        <v>0</v>
      </c>
      <c r="BF157" s="242">
        <f>IF(N157="snížená",J157,0)</f>
        <v>0</v>
      </c>
      <c r="BG157" s="242">
        <f>IF(N157="zákl. přenesená",J157,0)</f>
        <v>0</v>
      </c>
      <c r="BH157" s="242">
        <f>IF(N157="sníž. přenesená",J157,0)</f>
        <v>0</v>
      </c>
      <c r="BI157" s="242">
        <f>IF(N157="nulová",J157,0)</f>
        <v>0</v>
      </c>
      <c r="BJ157" s="18" t="s">
        <v>83</v>
      </c>
      <c r="BK157" s="242">
        <f>ROUND(I157*H157,2)</f>
        <v>0</v>
      </c>
      <c r="BL157" s="18" t="s">
        <v>209</v>
      </c>
      <c r="BM157" s="241" t="s">
        <v>251</v>
      </c>
    </row>
    <row r="158" s="2" customFormat="1" ht="16.5" customHeight="1">
      <c r="A158" s="39"/>
      <c r="B158" s="40"/>
      <c r="C158" s="229" t="s">
        <v>210</v>
      </c>
      <c r="D158" s="229" t="s">
        <v>205</v>
      </c>
      <c r="E158" s="230" t="s">
        <v>210</v>
      </c>
      <c r="F158" s="231" t="s">
        <v>2196</v>
      </c>
      <c r="G158" s="232" t="s">
        <v>797</v>
      </c>
      <c r="H158" s="233">
        <v>12</v>
      </c>
      <c r="I158" s="234"/>
      <c r="J158" s="235">
        <f>ROUND(I158*H158,2)</f>
        <v>0</v>
      </c>
      <c r="K158" s="236"/>
      <c r="L158" s="45"/>
      <c r="M158" s="237" t="s">
        <v>1</v>
      </c>
      <c r="N158" s="238" t="s">
        <v>41</v>
      </c>
      <c r="O158" s="92"/>
      <c r="P158" s="239">
        <f>O158*H158</f>
        <v>0</v>
      </c>
      <c r="Q158" s="239">
        <v>0</v>
      </c>
      <c r="R158" s="239">
        <f>Q158*H158</f>
        <v>0</v>
      </c>
      <c r="S158" s="239">
        <v>0</v>
      </c>
      <c r="T158" s="24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1" t="s">
        <v>209</v>
      </c>
      <c r="AT158" s="241" t="s">
        <v>205</v>
      </c>
      <c r="AU158" s="241" t="s">
        <v>83</v>
      </c>
      <c r="AY158" s="18" t="s">
        <v>203</v>
      </c>
      <c r="BE158" s="242">
        <f>IF(N158="základní",J158,0)</f>
        <v>0</v>
      </c>
      <c r="BF158" s="242">
        <f>IF(N158="snížená",J158,0)</f>
        <v>0</v>
      </c>
      <c r="BG158" s="242">
        <f>IF(N158="zákl. přenesená",J158,0)</f>
        <v>0</v>
      </c>
      <c r="BH158" s="242">
        <f>IF(N158="sníž. přenesená",J158,0)</f>
        <v>0</v>
      </c>
      <c r="BI158" s="242">
        <f>IF(N158="nulová",J158,0)</f>
        <v>0</v>
      </c>
      <c r="BJ158" s="18" t="s">
        <v>83</v>
      </c>
      <c r="BK158" s="242">
        <f>ROUND(I158*H158,2)</f>
        <v>0</v>
      </c>
      <c r="BL158" s="18" t="s">
        <v>209</v>
      </c>
      <c r="BM158" s="241" t="s">
        <v>256</v>
      </c>
    </row>
    <row r="159" s="2" customFormat="1" ht="16.5" customHeight="1">
      <c r="A159" s="39"/>
      <c r="B159" s="40"/>
      <c r="C159" s="229" t="s">
        <v>360</v>
      </c>
      <c r="D159" s="229" t="s">
        <v>205</v>
      </c>
      <c r="E159" s="230" t="s">
        <v>360</v>
      </c>
      <c r="F159" s="231" t="s">
        <v>2197</v>
      </c>
      <c r="G159" s="232" t="s">
        <v>797</v>
      </c>
      <c r="H159" s="233">
        <v>28</v>
      </c>
      <c r="I159" s="234"/>
      <c r="J159" s="235">
        <f>ROUND(I159*H159,2)</f>
        <v>0</v>
      </c>
      <c r="K159" s="236"/>
      <c r="L159" s="45"/>
      <c r="M159" s="237" t="s">
        <v>1</v>
      </c>
      <c r="N159" s="238" t="s">
        <v>41</v>
      </c>
      <c r="O159" s="92"/>
      <c r="P159" s="239">
        <f>O159*H159</f>
        <v>0</v>
      </c>
      <c r="Q159" s="239">
        <v>0</v>
      </c>
      <c r="R159" s="239">
        <f>Q159*H159</f>
        <v>0</v>
      </c>
      <c r="S159" s="239">
        <v>0</v>
      </c>
      <c r="T159" s="24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1" t="s">
        <v>209</v>
      </c>
      <c r="AT159" s="241" t="s">
        <v>205</v>
      </c>
      <c r="AU159" s="241" t="s">
        <v>83</v>
      </c>
      <c r="AY159" s="18" t="s">
        <v>203</v>
      </c>
      <c r="BE159" s="242">
        <f>IF(N159="základní",J159,0)</f>
        <v>0</v>
      </c>
      <c r="BF159" s="242">
        <f>IF(N159="snížená",J159,0)</f>
        <v>0</v>
      </c>
      <c r="BG159" s="242">
        <f>IF(N159="zákl. přenesená",J159,0)</f>
        <v>0</v>
      </c>
      <c r="BH159" s="242">
        <f>IF(N159="sníž. přenesená",J159,0)</f>
        <v>0</v>
      </c>
      <c r="BI159" s="242">
        <f>IF(N159="nulová",J159,0)</f>
        <v>0</v>
      </c>
      <c r="BJ159" s="18" t="s">
        <v>83</v>
      </c>
      <c r="BK159" s="242">
        <f>ROUND(I159*H159,2)</f>
        <v>0</v>
      </c>
      <c r="BL159" s="18" t="s">
        <v>209</v>
      </c>
      <c r="BM159" s="241" t="s">
        <v>260</v>
      </c>
    </row>
    <row r="160" s="2" customFormat="1" ht="16.5" customHeight="1">
      <c r="A160" s="39"/>
      <c r="B160" s="40"/>
      <c r="C160" s="229" t="s">
        <v>214</v>
      </c>
      <c r="D160" s="229" t="s">
        <v>205</v>
      </c>
      <c r="E160" s="230" t="s">
        <v>214</v>
      </c>
      <c r="F160" s="231" t="s">
        <v>2198</v>
      </c>
      <c r="G160" s="232" t="s">
        <v>797</v>
      </c>
      <c r="H160" s="233">
        <v>330</v>
      </c>
      <c r="I160" s="234"/>
      <c r="J160" s="235">
        <f>ROUND(I160*H160,2)</f>
        <v>0</v>
      </c>
      <c r="K160" s="236"/>
      <c r="L160" s="45"/>
      <c r="M160" s="237" t="s">
        <v>1</v>
      </c>
      <c r="N160" s="238" t="s">
        <v>41</v>
      </c>
      <c r="O160" s="92"/>
      <c r="P160" s="239">
        <f>O160*H160</f>
        <v>0</v>
      </c>
      <c r="Q160" s="239">
        <v>0</v>
      </c>
      <c r="R160" s="239">
        <f>Q160*H160</f>
        <v>0</v>
      </c>
      <c r="S160" s="239">
        <v>0</v>
      </c>
      <c r="T160" s="24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1" t="s">
        <v>209</v>
      </c>
      <c r="AT160" s="241" t="s">
        <v>205</v>
      </c>
      <c r="AU160" s="241" t="s">
        <v>83</v>
      </c>
      <c r="AY160" s="18" t="s">
        <v>203</v>
      </c>
      <c r="BE160" s="242">
        <f>IF(N160="základní",J160,0)</f>
        <v>0</v>
      </c>
      <c r="BF160" s="242">
        <f>IF(N160="snížená",J160,0)</f>
        <v>0</v>
      </c>
      <c r="BG160" s="242">
        <f>IF(N160="zákl. přenesená",J160,0)</f>
        <v>0</v>
      </c>
      <c r="BH160" s="242">
        <f>IF(N160="sníž. přenesená",J160,0)</f>
        <v>0</v>
      </c>
      <c r="BI160" s="242">
        <f>IF(N160="nulová",J160,0)</f>
        <v>0</v>
      </c>
      <c r="BJ160" s="18" t="s">
        <v>83</v>
      </c>
      <c r="BK160" s="242">
        <f>ROUND(I160*H160,2)</f>
        <v>0</v>
      </c>
      <c r="BL160" s="18" t="s">
        <v>209</v>
      </c>
      <c r="BM160" s="241" t="s">
        <v>536</v>
      </c>
    </row>
    <row r="161" s="2" customFormat="1" ht="16.5" customHeight="1">
      <c r="A161" s="39"/>
      <c r="B161" s="40"/>
      <c r="C161" s="229" t="s">
        <v>374</v>
      </c>
      <c r="D161" s="229" t="s">
        <v>205</v>
      </c>
      <c r="E161" s="230" t="s">
        <v>374</v>
      </c>
      <c r="F161" s="231" t="s">
        <v>2199</v>
      </c>
      <c r="G161" s="232" t="s">
        <v>797</v>
      </c>
      <c r="H161" s="233">
        <v>69</v>
      </c>
      <c r="I161" s="234"/>
      <c r="J161" s="235">
        <f>ROUND(I161*H161,2)</f>
        <v>0</v>
      </c>
      <c r="K161" s="236"/>
      <c r="L161" s="45"/>
      <c r="M161" s="237" t="s">
        <v>1</v>
      </c>
      <c r="N161" s="238" t="s">
        <v>41</v>
      </c>
      <c r="O161" s="92"/>
      <c r="P161" s="239">
        <f>O161*H161</f>
        <v>0</v>
      </c>
      <c r="Q161" s="239">
        <v>0</v>
      </c>
      <c r="R161" s="239">
        <f>Q161*H161</f>
        <v>0</v>
      </c>
      <c r="S161" s="239">
        <v>0</v>
      </c>
      <c r="T161" s="24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1" t="s">
        <v>209</v>
      </c>
      <c r="AT161" s="241" t="s">
        <v>205</v>
      </c>
      <c r="AU161" s="241" t="s">
        <v>83</v>
      </c>
      <c r="AY161" s="18" t="s">
        <v>203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18" t="s">
        <v>83</v>
      </c>
      <c r="BK161" s="242">
        <f>ROUND(I161*H161,2)</f>
        <v>0</v>
      </c>
      <c r="BL161" s="18" t="s">
        <v>209</v>
      </c>
      <c r="BM161" s="241" t="s">
        <v>264</v>
      </c>
    </row>
    <row r="162" s="2" customFormat="1" ht="37.8" customHeight="1">
      <c r="A162" s="39"/>
      <c r="B162" s="40"/>
      <c r="C162" s="229" t="s">
        <v>381</v>
      </c>
      <c r="D162" s="229" t="s">
        <v>205</v>
      </c>
      <c r="E162" s="230" t="s">
        <v>381</v>
      </c>
      <c r="F162" s="231" t="s">
        <v>2200</v>
      </c>
      <c r="G162" s="232" t="s">
        <v>797</v>
      </c>
      <c r="H162" s="233">
        <v>2</v>
      </c>
      <c r="I162" s="234"/>
      <c r="J162" s="235">
        <f>ROUND(I162*H162,2)</f>
        <v>0</v>
      </c>
      <c r="K162" s="236"/>
      <c r="L162" s="45"/>
      <c r="M162" s="237" t="s">
        <v>1</v>
      </c>
      <c r="N162" s="238" t="s">
        <v>41</v>
      </c>
      <c r="O162" s="92"/>
      <c r="P162" s="239">
        <f>O162*H162</f>
        <v>0</v>
      </c>
      <c r="Q162" s="239">
        <v>0</v>
      </c>
      <c r="R162" s="239">
        <f>Q162*H162</f>
        <v>0</v>
      </c>
      <c r="S162" s="239">
        <v>0</v>
      </c>
      <c r="T162" s="24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1" t="s">
        <v>209</v>
      </c>
      <c r="AT162" s="241" t="s">
        <v>205</v>
      </c>
      <c r="AU162" s="241" t="s">
        <v>83</v>
      </c>
      <c r="AY162" s="18" t="s">
        <v>203</v>
      </c>
      <c r="BE162" s="242">
        <f>IF(N162="základní",J162,0)</f>
        <v>0</v>
      </c>
      <c r="BF162" s="242">
        <f>IF(N162="snížená",J162,0)</f>
        <v>0</v>
      </c>
      <c r="BG162" s="242">
        <f>IF(N162="zákl. přenesená",J162,0)</f>
        <v>0</v>
      </c>
      <c r="BH162" s="242">
        <f>IF(N162="sníž. přenesená",J162,0)</f>
        <v>0</v>
      </c>
      <c r="BI162" s="242">
        <f>IF(N162="nulová",J162,0)</f>
        <v>0</v>
      </c>
      <c r="BJ162" s="18" t="s">
        <v>83</v>
      </c>
      <c r="BK162" s="242">
        <f>ROUND(I162*H162,2)</f>
        <v>0</v>
      </c>
      <c r="BL162" s="18" t="s">
        <v>209</v>
      </c>
      <c r="BM162" s="241" t="s">
        <v>270</v>
      </c>
    </row>
    <row r="163" s="2" customFormat="1" ht="37.8" customHeight="1">
      <c r="A163" s="39"/>
      <c r="B163" s="40"/>
      <c r="C163" s="229" t="s">
        <v>386</v>
      </c>
      <c r="D163" s="229" t="s">
        <v>205</v>
      </c>
      <c r="E163" s="230" t="s">
        <v>386</v>
      </c>
      <c r="F163" s="231" t="s">
        <v>2201</v>
      </c>
      <c r="G163" s="232" t="s">
        <v>1</v>
      </c>
      <c r="H163" s="233">
        <v>23</v>
      </c>
      <c r="I163" s="234"/>
      <c r="J163" s="235">
        <f>ROUND(I163*H163,2)</f>
        <v>0</v>
      </c>
      <c r="K163" s="236"/>
      <c r="L163" s="45"/>
      <c r="M163" s="237" t="s">
        <v>1</v>
      </c>
      <c r="N163" s="238" t="s">
        <v>41</v>
      </c>
      <c r="O163" s="92"/>
      <c r="P163" s="239">
        <f>O163*H163</f>
        <v>0</v>
      </c>
      <c r="Q163" s="239">
        <v>0</v>
      </c>
      <c r="R163" s="239">
        <f>Q163*H163</f>
        <v>0</v>
      </c>
      <c r="S163" s="239">
        <v>0</v>
      </c>
      <c r="T163" s="24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1" t="s">
        <v>209</v>
      </c>
      <c r="AT163" s="241" t="s">
        <v>205</v>
      </c>
      <c r="AU163" s="241" t="s">
        <v>83</v>
      </c>
      <c r="AY163" s="18" t="s">
        <v>203</v>
      </c>
      <c r="BE163" s="242">
        <f>IF(N163="základní",J163,0)</f>
        <v>0</v>
      </c>
      <c r="BF163" s="242">
        <f>IF(N163="snížená",J163,0)</f>
        <v>0</v>
      </c>
      <c r="BG163" s="242">
        <f>IF(N163="zákl. přenesená",J163,0)</f>
        <v>0</v>
      </c>
      <c r="BH163" s="242">
        <f>IF(N163="sníž. přenesená",J163,0)</f>
        <v>0</v>
      </c>
      <c r="BI163" s="242">
        <f>IF(N163="nulová",J163,0)</f>
        <v>0</v>
      </c>
      <c r="BJ163" s="18" t="s">
        <v>83</v>
      </c>
      <c r="BK163" s="242">
        <f>ROUND(I163*H163,2)</f>
        <v>0</v>
      </c>
      <c r="BL163" s="18" t="s">
        <v>209</v>
      </c>
      <c r="BM163" s="241" t="s">
        <v>564</v>
      </c>
    </row>
    <row r="164" s="12" customFormat="1" ht="25.92" customHeight="1">
      <c r="A164" s="12"/>
      <c r="B164" s="213"/>
      <c r="C164" s="214"/>
      <c r="D164" s="215" t="s">
        <v>75</v>
      </c>
      <c r="E164" s="216" t="s">
        <v>2202</v>
      </c>
      <c r="F164" s="216" t="s">
        <v>2203</v>
      </c>
      <c r="G164" s="214"/>
      <c r="H164" s="214"/>
      <c r="I164" s="217"/>
      <c r="J164" s="218">
        <f>BK164</f>
        <v>0</v>
      </c>
      <c r="K164" s="214"/>
      <c r="L164" s="219"/>
      <c r="M164" s="220"/>
      <c r="N164" s="221"/>
      <c r="O164" s="221"/>
      <c r="P164" s="222">
        <f>SUM(P165:P178)</f>
        <v>0</v>
      </c>
      <c r="Q164" s="221"/>
      <c r="R164" s="222">
        <f>SUM(R165:R178)</f>
        <v>0</v>
      </c>
      <c r="S164" s="221"/>
      <c r="T164" s="223">
        <f>SUM(T165:T178)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24" t="s">
        <v>83</v>
      </c>
      <c r="AT164" s="225" t="s">
        <v>75</v>
      </c>
      <c r="AU164" s="225" t="s">
        <v>76</v>
      </c>
      <c r="AY164" s="224" t="s">
        <v>203</v>
      </c>
      <c r="BK164" s="226">
        <f>SUM(BK165:BK178)</f>
        <v>0</v>
      </c>
    </row>
    <row r="165" s="2" customFormat="1" ht="24.15" customHeight="1">
      <c r="A165" s="39"/>
      <c r="B165" s="40"/>
      <c r="C165" s="229" t="s">
        <v>217</v>
      </c>
      <c r="D165" s="229" t="s">
        <v>205</v>
      </c>
      <c r="E165" s="230" t="s">
        <v>217</v>
      </c>
      <c r="F165" s="231" t="s">
        <v>2204</v>
      </c>
      <c r="G165" s="232" t="s">
        <v>797</v>
      </c>
      <c r="H165" s="233">
        <v>0.29999999999999999</v>
      </c>
      <c r="I165" s="234"/>
      <c r="J165" s="235">
        <f>ROUND(I165*H165,2)</f>
        <v>0</v>
      </c>
      <c r="K165" s="236"/>
      <c r="L165" s="45"/>
      <c r="M165" s="237" t="s">
        <v>1</v>
      </c>
      <c r="N165" s="238" t="s">
        <v>41</v>
      </c>
      <c r="O165" s="92"/>
      <c r="P165" s="239">
        <f>O165*H165</f>
        <v>0</v>
      </c>
      <c r="Q165" s="239">
        <v>0</v>
      </c>
      <c r="R165" s="239">
        <f>Q165*H165</f>
        <v>0</v>
      </c>
      <c r="S165" s="239">
        <v>0</v>
      </c>
      <c r="T165" s="24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1" t="s">
        <v>209</v>
      </c>
      <c r="AT165" s="241" t="s">
        <v>205</v>
      </c>
      <c r="AU165" s="241" t="s">
        <v>83</v>
      </c>
      <c r="AY165" s="18" t="s">
        <v>203</v>
      </c>
      <c r="BE165" s="242">
        <f>IF(N165="základní",J165,0)</f>
        <v>0</v>
      </c>
      <c r="BF165" s="242">
        <f>IF(N165="snížená",J165,0)</f>
        <v>0</v>
      </c>
      <c r="BG165" s="242">
        <f>IF(N165="zákl. přenesená",J165,0)</f>
        <v>0</v>
      </c>
      <c r="BH165" s="242">
        <f>IF(N165="sníž. přenesená",J165,0)</f>
        <v>0</v>
      </c>
      <c r="BI165" s="242">
        <f>IF(N165="nulová",J165,0)</f>
        <v>0</v>
      </c>
      <c r="BJ165" s="18" t="s">
        <v>83</v>
      </c>
      <c r="BK165" s="242">
        <f>ROUND(I165*H165,2)</f>
        <v>0</v>
      </c>
      <c r="BL165" s="18" t="s">
        <v>209</v>
      </c>
      <c r="BM165" s="241" t="s">
        <v>574</v>
      </c>
    </row>
    <row r="166" s="2" customFormat="1" ht="16.5" customHeight="1">
      <c r="A166" s="39"/>
      <c r="B166" s="40"/>
      <c r="C166" s="229" t="s">
        <v>407</v>
      </c>
      <c r="D166" s="229" t="s">
        <v>205</v>
      </c>
      <c r="E166" s="230" t="s">
        <v>407</v>
      </c>
      <c r="F166" s="231" t="s">
        <v>2205</v>
      </c>
      <c r="G166" s="232" t="s">
        <v>797</v>
      </c>
      <c r="H166" s="233">
        <v>2</v>
      </c>
      <c r="I166" s="234"/>
      <c r="J166" s="235">
        <f>ROUND(I166*H166,2)</f>
        <v>0</v>
      </c>
      <c r="K166" s="236"/>
      <c r="L166" s="45"/>
      <c r="M166" s="237" t="s">
        <v>1</v>
      </c>
      <c r="N166" s="238" t="s">
        <v>41</v>
      </c>
      <c r="O166" s="92"/>
      <c r="P166" s="239">
        <f>O166*H166</f>
        <v>0</v>
      </c>
      <c r="Q166" s="239">
        <v>0</v>
      </c>
      <c r="R166" s="239">
        <f>Q166*H166</f>
        <v>0</v>
      </c>
      <c r="S166" s="239">
        <v>0</v>
      </c>
      <c r="T166" s="24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1" t="s">
        <v>209</v>
      </c>
      <c r="AT166" s="241" t="s">
        <v>205</v>
      </c>
      <c r="AU166" s="241" t="s">
        <v>83</v>
      </c>
      <c r="AY166" s="18" t="s">
        <v>203</v>
      </c>
      <c r="BE166" s="242">
        <f>IF(N166="základní",J166,0)</f>
        <v>0</v>
      </c>
      <c r="BF166" s="242">
        <f>IF(N166="snížená",J166,0)</f>
        <v>0</v>
      </c>
      <c r="BG166" s="242">
        <f>IF(N166="zákl. přenesená",J166,0)</f>
        <v>0</v>
      </c>
      <c r="BH166" s="242">
        <f>IF(N166="sníž. přenesená",J166,0)</f>
        <v>0</v>
      </c>
      <c r="BI166" s="242">
        <f>IF(N166="nulová",J166,0)</f>
        <v>0</v>
      </c>
      <c r="BJ166" s="18" t="s">
        <v>83</v>
      </c>
      <c r="BK166" s="242">
        <f>ROUND(I166*H166,2)</f>
        <v>0</v>
      </c>
      <c r="BL166" s="18" t="s">
        <v>209</v>
      </c>
      <c r="BM166" s="241" t="s">
        <v>275</v>
      </c>
    </row>
    <row r="167" s="2" customFormat="1" ht="24.15" customHeight="1">
      <c r="A167" s="39"/>
      <c r="B167" s="40"/>
      <c r="C167" s="229" t="s">
        <v>413</v>
      </c>
      <c r="D167" s="229" t="s">
        <v>205</v>
      </c>
      <c r="E167" s="230" t="s">
        <v>413</v>
      </c>
      <c r="F167" s="231" t="s">
        <v>2206</v>
      </c>
      <c r="G167" s="232" t="s">
        <v>797</v>
      </c>
      <c r="H167" s="233">
        <v>2</v>
      </c>
      <c r="I167" s="234"/>
      <c r="J167" s="235">
        <f>ROUND(I167*H167,2)</f>
        <v>0</v>
      </c>
      <c r="K167" s="236"/>
      <c r="L167" s="45"/>
      <c r="M167" s="237" t="s">
        <v>1</v>
      </c>
      <c r="N167" s="238" t="s">
        <v>41</v>
      </c>
      <c r="O167" s="92"/>
      <c r="P167" s="239">
        <f>O167*H167</f>
        <v>0</v>
      </c>
      <c r="Q167" s="239">
        <v>0</v>
      </c>
      <c r="R167" s="239">
        <f>Q167*H167</f>
        <v>0</v>
      </c>
      <c r="S167" s="239">
        <v>0</v>
      </c>
      <c r="T167" s="24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1" t="s">
        <v>209</v>
      </c>
      <c r="AT167" s="241" t="s">
        <v>205</v>
      </c>
      <c r="AU167" s="241" t="s">
        <v>83</v>
      </c>
      <c r="AY167" s="18" t="s">
        <v>203</v>
      </c>
      <c r="BE167" s="242">
        <f>IF(N167="základní",J167,0)</f>
        <v>0</v>
      </c>
      <c r="BF167" s="242">
        <f>IF(N167="snížená",J167,0)</f>
        <v>0</v>
      </c>
      <c r="BG167" s="242">
        <f>IF(N167="zákl. přenesená",J167,0)</f>
        <v>0</v>
      </c>
      <c r="BH167" s="242">
        <f>IF(N167="sníž. přenesená",J167,0)</f>
        <v>0</v>
      </c>
      <c r="BI167" s="242">
        <f>IF(N167="nulová",J167,0)</f>
        <v>0</v>
      </c>
      <c r="BJ167" s="18" t="s">
        <v>83</v>
      </c>
      <c r="BK167" s="242">
        <f>ROUND(I167*H167,2)</f>
        <v>0</v>
      </c>
      <c r="BL167" s="18" t="s">
        <v>209</v>
      </c>
      <c r="BM167" s="241" t="s">
        <v>280</v>
      </c>
    </row>
    <row r="168" s="2" customFormat="1" ht="24.15" customHeight="1">
      <c r="A168" s="39"/>
      <c r="B168" s="40"/>
      <c r="C168" s="229" t="s">
        <v>418</v>
      </c>
      <c r="D168" s="229" t="s">
        <v>205</v>
      </c>
      <c r="E168" s="230" t="s">
        <v>418</v>
      </c>
      <c r="F168" s="231" t="s">
        <v>2207</v>
      </c>
      <c r="G168" s="232" t="s">
        <v>797</v>
      </c>
      <c r="H168" s="233">
        <v>5</v>
      </c>
      <c r="I168" s="234"/>
      <c r="J168" s="235">
        <f>ROUND(I168*H168,2)</f>
        <v>0</v>
      </c>
      <c r="K168" s="236"/>
      <c r="L168" s="45"/>
      <c r="M168" s="237" t="s">
        <v>1</v>
      </c>
      <c r="N168" s="238" t="s">
        <v>41</v>
      </c>
      <c r="O168" s="92"/>
      <c r="P168" s="239">
        <f>O168*H168</f>
        <v>0</v>
      </c>
      <c r="Q168" s="239">
        <v>0</v>
      </c>
      <c r="R168" s="239">
        <f>Q168*H168</f>
        <v>0</v>
      </c>
      <c r="S168" s="239">
        <v>0</v>
      </c>
      <c r="T168" s="24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1" t="s">
        <v>209</v>
      </c>
      <c r="AT168" s="241" t="s">
        <v>205</v>
      </c>
      <c r="AU168" s="241" t="s">
        <v>83</v>
      </c>
      <c r="AY168" s="18" t="s">
        <v>203</v>
      </c>
      <c r="BE168" s="242">
        <f>IF(N168="základní",J168,0)</f>
        <v>0</v>
      </c>
      <c r="BF168" s="242">
        <f>IF(N168="snížená",J168,0)</f>
        <v>0</v>
      </c>
      <c r="BG168" s="242">
        <f>IF(N168="zákl. přenesená",J168,0)</f>
        <v>0</v>
      </c>
      <c r="BH168" s="242">
        <f>IF(N168="sníž. přenesená",J168,0)</f>
        <v>0</v>
      </c>
      <c r="BI168" s="242">
        <f>IF(N168="nulová",J168,0)</f>
        <v>0</v>
      </c>
      <c r="BJ168" s="18" t="s">
        <v>83</v>
      </c>
      <c r="BK168" s="242">
        <f>ROUND(I168*H168,2)</f>
        <v>0</v>
      </c>
      <c r="BL168" s="18" t="s">
        <v>209</v>
      </c>
      <c r="BM168" s="241" t="s">
        <v>286</v>
      </c>
    </row>
    <row r="169" s="2" customFormat="1" ht="16.5" customHeight="1">
      <c r="A169" s="39"/>
      <c r="B169" s="40"/>
      <c r="C169" s="229" t="s">
        <v>424</v>
      </c>
      <c r="D169" s="229" t="s">
        <v>205</v>
      </c>
      <c r="E169" s="230" t="s">
        <v>424</v>
      </c>
      <c r="F169" s="231" t="s">
        <v>2208</v>
      </c>
      <c r="G169" s="232" t="s">
        <v>797</v>
      </c>
      <c r="H169" s="233">
        <v>2</v>
      </c>
      <c r="I169" s="234"/>
      <c r="J169" s="235">
        <f>ROUND(I169*H169,2)</f>
        <v>0</v>
      </c>
      <c r="K169" s="236"/>
      <c r="L169" s="45"/>
      <c r="M169" s="237" t="s">
        <v>1</v>
      </c>
      <c r="N169" s="238" t="s">
        <v>41</v>
      </c>
      <c r="O169" s="92"/>
      <c r="P169" s="239">
        <f>O169*H169</f>
        <v>0</v>
      </c>
      <c r="Q169" s="239">
        <v>0</v>
      </c>
      <c r="R169" s="239">
        <f>Q169*H169</f>
        <v>0</v>
      </c>
      <c r="S169" s="239">
        <v>0</v>
      </c>
      <c r="T169" s="24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1" t="s">
        <v>209</v>
      </c>
      <c r="AT169" s="241" t="s">
        <v>205</v>
      </c>
      <c r="AU169" s="241" t="s">
        <v>83</v>
      </c>
      <c r="AY169" s="18" t="s">
        <v>203</v>
      </c>
      <c r="BE169" s="242">
        <f>IF(N169="základní",J169,0)</f>
        <v>0</v>
      </c>
      <c r="BF169" s="242">
        <f>IF(N169="snížená",J169,0)</f>
        <v>0</v>
      </c>
      <c r="BG169" s="242">
        <f>IF(N169="zákl. přenesená",J169,0)</f>
        <v>0</v>
      </c>
      <c r="BH169" s="242">
        <f>IF(N169="sníž. přenesená",J169,0)</f>
        <v>0</v>
      </c>
      <c r="BI169" s="242">
        <f>IF(N169="nulová",J169,0)</f>
        <v>0</v>
      </c>
      <c r="BJ169" s="18" t="s">
        <v>83</v>
      </c>
      <c r="BK169" s="242">
        <f>ROUND(I169*H169,2)</f>
        <v>0</v>
      </c>
      <c r="BL169" s="18" t="s">
        <v>209</v>
      </c>
      <c r="BM169" s="241" t="s">
        <v>617</v>
      </c>
    </row>
    <row r="170" s="2" customFormat="1" ht="24.15" customHeight="1">
      <c r="A170" s="39"/>
      <c r="B170" s="40"/>
      <c r="C170" s="229" t="s">
        <v>429</v>
      </c>
      <c r="D170" s="229" t="s">
        <v>205</v>
      </c>
      <c r="E170" s="230" t="s">
        <v>429</v>
      </c>
      <c r="F170" s="231" t="s">
        <v>2209</v>
      </c>
      <c r="G170" s="232" t="s">
        <v>797</v>
      </c>
      <c r="H170" s="233">
        <v>2</v>
      </c>
      <c r="I170" s="234"/>
      <c r="J170" s="235">
        <f>ROUND(I170*H170,2)</f>
        <v>0</v>
      </c>
      <c r="K170" s="236"/>
      <c r="L170" s="45"/>
      <c r="M170" s="237" t="s">
        <v>1</v>
      </c>
      <c r="N170" s="238" t="s">
        <v>41</v>
      </c>
      <c r="O170" s="92"/>
      <c r="P170" s="239">
        <f>O170*H170</f>
        <v>0</v>
      </c>
      <c r="Q170" s="239">
        <v>0</v>
      </c>
      <c r="R170" s="239">
        <f>Q170*H170</f>
        <v>0</v>
      </c>
      <c r="S170" s="239">
        <v>0</v>
      </c>
      <c r="T170" s="24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1" t="s">
        <v>209</v>
      </c>
      <c r="AT170" s="241" t="s">
        <v>205</v>
      </c>
      <c r="AU170" s="241" t="s">
        <v>83</v>
      </c>
      <c r="AY170" s="18" t="s">
        <v>203</v>
      </c>
      <c r="BE170" s="242">
        <f>IF(N170="základní",J170,0)</f>
        <v>0</v>
      </c>
      <c r="BF170" s="242">
        <f>IF(N170="snížená",J170,0)</f>
        <v>0</v>
      </c>
      <c r="BG170" s="242">
        <f>IF(N170="zákl. přenesená",J170,0)</f>
        <v>0</v>
      </c>
      <c r="BH170" s="242">
        <f>IF(N170="sníž. přenesená",J170,0)</f>
        <v>0</v>
      </c>
      <c r="BI170" s="242">
        <f>IF(N170="nulová",J170,0)</f>
        <v>0</v>
      </c>
      <c r="BJ170" s="18" t="s">
        <v>83</v>
      </c>
      <c r="BK170" s="242">
        <f>ROUND(I170*H170,2)</f>
        <v>0</v>
      </c>
      <c r="BL170" s="18" t="s">
        <v>209</v>
      </c>
      <c r="BM170" s="241" t="s">
        <v>629</v>
      </c>
    </row>
    <row r="171" s="2" customFormat="1" ht="24.15" customHeight="1">
      <c r="A171" s="39"/>
      <c r="B171" s="40"/>
      <c r="C171" s="229" t="s">
        <v>221</v>
      </c>
      <c r="D171" s="229" t="s">
        <v>205</v>
      </c>
      <c r="E171" s="230" t="s">
        <v>221</v>
      </c>
      <c r="F171" s="231" t="s">
        <v>2210</v>
      </c>
      <c r="G171" s="232" t="s">
        <v>797</v>
      </c>
      <c r="H171" s="233">
        <v>14</v>
      </c>
      <c r="I171" s="234"/>
      <c r="J171" s="235">
        <f>ROUND(I171*H171,2)</f>
        <v>0</v>
      </c>
      <c r="K171" s="236"/>
      <c r="L171" s="45"/>
      <c r="M171" s="237" t="s">
        <v>1</v>
      </c>
      <c r="N171" s="238" t="s">
        <v>41</v>
      </c>
      <c r="O171" s="92"/>
      <c r="P171" s="239">
        <f>O171*H171</f>
        <v>0</v>
      </c>
      <c r="Q171" s="239">
        <v>0</v>
      </c>
      <c r="R171" s="239">
        <f>Q171*H171</f>
        <v>0</v>
      </c>
      <c r="S171" s="239">
        <v>0</v>
      </c>
      <c r="T171" s="24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1" t="s">
        <v>209</v>
      </c>
      <c r="AT171" s="241" t="s">
        <v>205</v>
      </c>
      <c r="AU171" s="241" t="s">
        <v>83</v>
      </c>
      <c r="AY171" s="18" t="s">
        <v>203</v>
      </c>
      <c r="BE171" s="242">
        <f>IF(N171="základní",J171,0)</f>
        <v>0</v>
      </c>
      <c r="BF171" s="242">
        <f>IF(N171="snížená",J171,0)</f>
        <v>0</v>
      </c>
      <c r="BG171" s="242">
        <f>IF(N171="zákl. přenesená",J171,0)</f>
        <v>0</v>
      </c>
      <c r="BH171" s="242">
        <f>IF(N171="sníž. přenesená",J171,0)</f>
        <v>0</v>
      </c>
      <c r="BI171" s="242">
        <f>IF(N171="nulová",J171,0)</f>
        <v>0</v>
      </c>
      <c r="BJ171" s="18" t="s">
        <v>83</v>
      </c>
      <c r="BK171" s="242">
        <f>ROUND(I171*H171,2)</f>
        <v>0</v>
      </c>
      <c r="BL171" s="18" t="s">
        <v>209</v>
      </c>
      <c r="BM171" s="241" t="s">
        <v>642</v>
      </c>
    </row>
    <row r="172" s="2" customFormat="1" ht="21.75" customHeight="1">
      <c r="A172" s="39"/>
      <c r="B172" s="40"/>
      <c r="C172" s="229" t="s">
        <v>437</v>
      </c>
      <c r="D172" s="229" t="s">
        <v>205</v>
      </c>
      <c r="E172" s="230" t="s">
        <v>437</v>
      </c>
      <c r="F172" s="231" t="s">
        <v>2211</v>
      </c>
      <c r="G172" s="232" t="s">
        <v>797</v>
      </c>
      <c r="H172" s="233">
        <v>12</v>
      </c>
      <c r="I172" s="234"/>
      <c r="J172" s="235">
        <f>ROUND(I172*H172,2)</f>
        <v>0</v>
      </c>
      <c r="K172" s="236"/>
      <c r="L172" s="45"/>
      <c r="M172" s="237" t="s">
        <v>1</v>
      </c>
      <c r="N172" s="238" t="s">
        <v>41</v>
      </c>
      <c r="O172" s="92"/>
      <c r="P172" s="239">
        <f>O172*H172</f>
        <v>0</v>
      </c>
      <c r="Q172" s="239">
        <v>0</v>
      </c>
      <c r="R172" s="239">
        <f>Q172*H172</f>
        <v>0</v>
      </c>
      <c r="S172" s="239">
        <v>0</v>
      </c>
      <c r="T172" s="24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1" t="s">
        <v>209</v>
      </c>
      <c r="AT172" s="241" t="s">
        <v>205</v>
      </c>
      <c r="AU172" s="241" t="s">
        <v>83</v>
      </c>
      <c r="AY172" s="18" t="s">
        <v>203</v>
      </c>
      <c r="BE172" s="242">
        <f>IF(N172="základní",J172,0)</f>
        <v>0</v>
      </c>
      <c r="BF172" s="242">
        <f>IF(N172="snížená",J172,0)</f>
        <v>0</v>
      </c>
      <c r="BG172" s="242">
        <f>IF(N172="zákl. přenesená",J172,0)</f>
        <v>0</v>
      </c>
      <c r="BH172" s="242">
        <f>IF(N172="sníž. přenesená",J172,0)</f>
        <v>0</v>
      </c>
      <c r="BI172" s="242">
        <f>IF(N172="nulová",J172,0)</f>
        <v>0</v>
      </c>
      <c r="BJ172" s="18" t="s">
        <v>83</v>
      </c>
      <c r="BK172" s="242">
        <f>ROUND(I172*H172,2)</f>
        <v>0</v>
      </c>
      <c r="BL172" s="18" t="s">
        <v>209</v>
      </c>
      <c r="BM172" s="241" t="s">
        <v>655</v>
      </c>
    </row>
    <row r="173" s="2" customFormat="1" ht="21.75" customHeight="1">
      <c r="A173" s="39"/>
      <c r="B173" s="40"/>
      <c r="C173" s="229" t="s">
        <v>225</v>
      </c>
      <c r="D173" s="229" t="s">
        <v>205</v>
      </c>
      <c r="E173" s="230" t="s">
        <v>225</v>
      </c>
      <c r="F173" s="231" t="s">
        <v>2212</v>
      </c>
      <c r="G173" s="232" t="s">
        <v>797</v>
      </c>
      <c r="H173" s="233">
        <v>3</v>
      </c>
      <c r="I173" s="234"/>
      <c r="J173" s="235">
        <f>ROUND(I173*H173,2)</f>
        <v>0</v>
      </c>
      <c r="K173" s="236"/>
      <c r="L173" s="45"/>
      <c r="M173" s="237" t="s">
        <v>1</v>
      </c>
      <c r="N173" s="238" t="s">
        <v>41</v>
      </c>
      <c r="O173" s="92"/>
      <c r="P173" s="239">
        <f>O173*H173</f>
        <v>0</v>
      </c>
      <c r="Q173" s="239">
        <v>0</v>
      </c>
      <c r="R173" s="239">
        <f>Q173*H173</f>
        <v>0</v>
      </c>
      <c r="S173" s="239">
        <v>0</v>
      </c>
      <c r="T173" s="24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1" t="s">
        <v>209</v>
      </c>
      <c r="AT173" s="241" t="s">
        <v>205</v>
      </c>
      <c r="AU173" s="241" t="s">
        <v>83</v>
      </c>
      <c r="AY173" s="18" t="s">
        <v>203</v>
      </c>
      <c r="BE173" s="242">
        <f>IF(N173="základní",J173,0)</f>
        <v>0</v>
      </c>
      <c r="BF173" s="242">
        <f>IF(N173="snížená",J173,0)</f>
        <v>0</v>
      </c>
      <c r="BG173" s="242">
        <f>IF(N173="zákl. přenesená",J173,0)</f>
        <v>0</v>
      </c>
      <c r="BH173" s="242">
        <f>IF(N173="sníž. přenesená",J173,0)</f>
        <v>0</v>
      </c>
      <c r="BI173" s="242">
        <f>IF(N173="nulová",J173,0)</f>
        <v>0</v>
      </c>
      <c r="BJ173" s="18" t="s">
        <v>83</v>
      </c>
      <c r="BK173" s="242">
        <f>ROUND(I173*H173,2)</f>
        <v>0</v>
      </c>
      <c r="BL173" s="18" t="s">
        <v>209</v>
      </c>
      <c r="BM173" s="241" t="s">
        <v>671</v>
      </c>
    </row>
    <row r="174" s="2" customFormat="1" ht="24.15" customHeight="1">
      <c r="A174" s="39"/>
      <c r="B174" s="40"/>
      <c r="C174" s="229" t="s">
        <v>445</v>
      </c>
      <c r="D174" s="229" t="s">
        <v>205</v>
      </c>
      <c r="E174" s="230" t="s">
        <v>445</v>
      </c>
      <c r="F174" s="231" t="s">
        <v>2213</v>
      </c>
      <c r="G174" s="232" t="s">
        <v>797</v>
      </c>
      <c r="H174" s="233">
        <v>5</v>
      </c>
      <c r="I174" s="234"/>
      <c r="J174" s="235">
        <f>ROUND(I174*H174,2)</f>
        <v>0</v>
      </c>
      <c r="K174" s="236"/>
      <c r="L174" s="45"/>
      <c r="M174" s="237" t="s">
        <v>1</v>
      </c>
      <c r="N174" s="238" t="s">
        <v>41</v>
      </c>
      <c r="O174" s="92"/>
      <c r="P174" s="239">
        <f>O174*H174</f>
        <v>0</v>
      </c>
      <c r="Q174" s="239">
        <v>0</v>
      </c>
      <c r="R174" s="239">
        <f>Q174*H174</f>
        <v>0</v>
      </c>
      <c r="S174" s="239">
        <v>0</v>
      </c>
      <c r="T174" s="24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1" t="s">
        <v>209</v>
      </c>
      <c r="AT174" s="241" t="s">
        <v>205</v>
      </c>
      <c r="AU174" s="241" t="s">
        <v>83</v>
      </c>
      <c r="AY174" s="18" t="s">
        <v>203</v>
      </c>
      <c r="BE174" s="242">
        <f>IF(N174="základní",J174,0)</f>
        <v>0</v>
      </c>
      <c r="BF174" s="242">
        <f>IF(N174="snížená",J174,0)</f>
        <v>0</v>
      </c>
      <c r="BG174" s="242">
        <f>IF(N174="zákl. přenesená",J174,0)</f>
        <v>0</v>
      </c>
      <c r="BH174" s="242">
        <f>IF(N174="sníž. přenesená",J174,0)</f>
        <v>0</v>
      </c>
      <c r="BI174" s="242">
        <f>IF(N174="nulová",J174,0)</f>
        <v>0</v>
      </c>
      <c r="BJ174" s="18" t="s">
        <v>83</v>
      </c>
      <c r="BK174" s="242">
        <f>ROUND(I174*H174,2)</f>
        <v>0</v>
      </c>
      <c r="BL174" s="18" t="s">
        <v>209</v>
      </c>
      <c r="BM174" s="241" t="s">
        <v>681</v>
      </c>
    </row>
    <row r="175" s="2" customFormat="1" ht="16.5" customHeight="1">
      <c r="A175" s="39"/>
      <c r="B175" s="40"/>
      <c r="C175" s="229" t="s">
        <v>452</v>
      </c>
      <c r="D175" s="229" t="s">
        <v>205</v>
      </c>
      <c r="E175" s="230" t="s">
        <v>452</v>
      </c>
      <c r="F175" s="231" t="s">
        <v>2214</v>
      </c>
      <c r="G175" s="232" t="s">
        <v>797</v>
      </c>
      <c r="H175" s="233">
        <v>5</v>
      </c>
      <c r="I175" s="234"/>
      <c r="J175" s="235">
        <f>ROUND(I175*H175,2)</f>
        <v>0</v>
      </c>
      <c r="K175" s="236"/>
      <c r="L175" s="45"/>
      <c r="M175" s="237" t="s">
        <v>1</v>
      </c>
      <c r="N175" s="238" t="s">
        <v>41</v>
      </c>
      <c r="O175" s="92"/>
      <c r="P175" s="239">
        <f>O175*H175</f>
        <v>0</v>
      </c>
      <c r="Q175" s="239">
        <v>0</v>
      </c>
      <c r="R175" s="239">
        <f>Q175*H175</f>
        <v>0</v>
      </c>
      <c r="S175" s="239">
        <v>0</v>
      </c>
      <c r="T175" s="24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1" t="s">
        <v>209</v>
      </c>
      <c r="AT175" s="241" t="s">
        <v>205</v>
      </c>
      <c r="AU175" s="241" t="s">
        <v>83</v>
      </c>
      <c r="AY175" s="18" t="s">
        <v>203</v>
      </c>
      <c r="BE175" s="242">
        <f>IF(N175="základní",J175,0)</f>
        <v>0</v>
      </c>
      <c r="BF175" s="242">
        <f>IF(N175="snížená",J175,0)</f>
        <v>0</v>
      </c>
      <c r="BG175" s="242">
        <f>IF(N175="zákl. přenesená",J175,0)</f>
        <v>0</v>
      </c>
      <c r="BH175" s="242">
        <f>IF(N175="sníž. přenesená",J175,0)</f>
        <v>0</v>
      </c>
      <c r="BI175" s="242">
        <f>IF(N175="nulová",J175,0)</f>
        <v>0</v>
      </c>
      <c r="BJ175" s="18" t="s">
        <v>83</v>
      </c>
      <c r="BK175" s="242">
        <f>ROUND(I175*H175,2)</f>
        <v>0</v>
      </c>
      <c r="BL175" s="18" t="s">
        <v>209</v>
      </c>
      <c r="BM175" s="241" t="s">
        <v>692</v>
      </c>
    </row>
    <row r="176" s="2" customFormat="1" ht="16.5" customHeight="1">
      <c r="A176" s="39"/>
      <c r="B176" s="40"/>
      <c r="C176" s="229" t="s">
        <v>458</v>
      </c>
      <c r="D176" s="229" t="s">
        <v>205</v>
      </c>
      <c r="E176" s="230" t="s">
        <v>458</v>
      </c>
      <c r="F176" s="231" t="s">
        <v>2215</v>
      </c>
      <c r="G176" s="232" t="s">
        <v>797</v>
      </c>
      <c r="H176" s="233">
        <v>2</v>
      </c>
      <c r="I176" s="234"/>
      <c r="J176" s="235">
        <f>ROUND(I176*H176,2)</f>
        <v>0</v>
      </c>
      <c r="K176" s="236"/>
      <c r="L176" s="45"/>
      <c r="M176" s="237" t="s">
        <v>1</v>
      </c>
      <c r="N176" s="238" t="s">
        <v>41</v>
      </c>
      <c r="O176" s="92"/>
      <c r="P176" s="239">
        <f>O176*H176</f>
        <v>0</v>
      </c>
      <c r="Q176" s="239">
        <v>0</v>
      </c>
      <c r="R176" s="239">
        <f>Q176*H176</f>
        <v>0</v>
      </c>
      <c r="S176" s="239">
        <v>0</v>
      </c>
      <c r="T176" s="24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1" t="s">
        <v>209</v>
      </c>
      <c r="AT176" s="241" t="s">
        <v>205</v>
      </c>
      <c r="AU176" s="241" t="s">
        <v>83</v>
      </c>
      <c r="AY176" s="18" t="s">
        <v>203</v>
      </c>
      <c r="BE176" s="242">
        <f>IF(N176="základní",J176,0)</f>
        <v>0</v>
      </c>
      <c r="BF176" s="242">
        <f>IF(N176="snížená",J176,0)</f>
        <v>0</v>
      </c>
      <c r="BG176" s="242">
        <f>IF(N176="zákl. přenesená",J176,0)</f>
        <v>0</v>
      </c>
      <c r="BH176" s="242">
        <f>IF(N176="sníž. přenesená",J176,0)</f>
        <v>0</v>
      </c>
      <c r="BI176" s="242">
        <f>IF(N176="nulová",J176,0)</f>
        <v>0</v>
      </c>
      <c r="BJ176" s="18" t="s">
        <v>83</v>
      </c>
      <c r="BK176" s="242">
        <f>ROUND(I176*H176,2)</f>
        <v>0</v>
      </c>
      <c r="BL176" s="18" t="s">
        <v>209</v>
      </c>
      <c r="BM176" s="241" t="s">
        <v>291</v>
      </c>
    </row>
    <row r="177" s="2" customFormat="1" ht="16.5" customHeight="1">
      <c r="A177" s="39"/>
      <c r="B177" s="40"/>
      <c r="C177" s="229" t="s">
        <v>462</v>
      </c>
      <c r="D177" s="229" t="s">
        <v>205</v>
      </c>
      <c r="E177" s="230" t="s">
        <v>462</v>
      </c>
      <c r="F177" s="231" t="s">
        <v>2216</v>
      </c>
      <c r="G177" s="232" t="s">
        <v>797</v>
      </c>
      <c r="H177" s="233">
        <v>1</v>
      </c>
      <c r="I177" s="234"/>
      <c r="J177" s="235">
        <f>ROUND(I177*H177,2)</f>
        <v>0</v>
      </c>
      <c r="K177" s="236"/>
      <c r="L177" s="45"/>
      <c r="M177" s="237" t="s">
        <v>1</v>
      </c>
      <c r="N177" s="238" t="s">
        <v>41</v>
      </c>
      <c r="O177" s="92"/>
      <c r="P177" s="239">
        <f>O177*H177</f>
        <v>0</v>
      </c>
      <c r="Q177" s="239">
        <v>0</v>
      </c>
      <c r="R177" s="239">
        <f>Q177*H177</f>
        <v>0</v>
      </c>
      <c r="S177" s="239">
        <v>0</v>
      </c>
      <c r="T177" s="24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1" t="s">
        <v>209</v>
      </c>
      <c r="AT177" s="241" t="s">
        <v>205</v>
      </c>
      <c r="AU177" s="241" t="s">
        <v>83</v>
      </c>
      <c r="AY177" s="18" t="s">
        <v>203</v>
      </c>
      <c r="BE177" s="242">
        <f>IF(N177="základní",J177,0)</f>
        <v>0</v>
      </c>
      <c r="BF177" s="242">
        <f>IF(N177="snížená",J177,0)</f>
        <v>0</v>
      </c>
      <c r="BG177" s="242">
        <f>IF(N177="zákl. přenesená",J177,0)</f>
        <v>0</v>
      </c>
      <c r="BH177" s="242">
        <f>IF(N177="sníž. přenesená",J177,0)</f>
        <v>0</v>
      </c>
      <c r="BI177" s="242">
        <f>IF(N177="nulová",J177,0)</f>
        <v>0</v>
      </c>
      <c r="BJ177" s="18" t="s">
        <v>83</v>
      </c>
      <c r="BK177" s="242">
        <f>ROUND(I177*H177,2)</f>
        <v>0</v>
      </c>
      <c r="BL177" s="18" t="s">
        <v>209</v>
      </c>
      <c r="BM177" s="241" t="s">
        <v>297</v>
      </c>
    </row>
    <row r="178" s="2" customFormat="1" ht="16.5" customHeight="1">
      <c r="A178" s="39"/>
      <c r="B178" s="40"/>
      <c r="C178" s="229" t="s">
        <v>466</v>
      </c>
      <c r="D178" s="229" t="s">
        <v>205</v>
      </c>
      <c r="E178" s="230" t="s">
        <v>466</v>
      </c>
      <c r="F178" s="231" t="s">
        <v>2217</v>
      </c>
      <c r="G178" s="232" t="s">
        <v>797</v>
      </c>
      <c r="H178" s="233">
        <v>1</v>
      </c>
      <c r="I178" s="234"/>
      <c r="J178" s="235">
        <f>ROUND(I178*H178,2)</f>
        <v>0</v>
      </c>
      <c r="K178" s="236"/>
      <c r="L178" s="45"/>
      <c r="M178" s="237" t="s">
        <v>1</v>
      </c>
      <c r="N178" s="238" t="s">
        <v>41</v>
      </c>
      <c r="O178" s="92"/>
      <c r="P178" s="239">
        <f>O178*H178</f>
        <v>0</v>
      </c>
      <c r="Q178" s="239">
        <v>0</v>
      </c>
      <c r="R178" s="239">
        <f>Q178*H178</f>
        <v>0</v>
      </c>
      <c r="S178" s="239">
        <v>0</v>
      </c>
      <c r="T178" s="24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1" t="s">
        <v>209</v>
      </c>
      <c r="AT178" s="241" t="s">
        <v>205</v>
      </c>
      <c r="AU178" s="241" t="s">
        <v>83</v>
      </c>
      <c r="AY178" s="18" t="s">
        <v>203</v>
      </c>
      <c r="BE178" s="242">
        <f>IF(N178="základní",J178,0)</f>
        <v>0</v>
      </c>
      <c r="BF178" s="242">
        <f>IF(N178="snížená",J178,0)</f>
        <v>0</v>
      </c>
      <c r="BG178" s="242">
        <f>IF(N178="zákl. přenesená",J178,0)</f>
        <v>0</v>
      </c>
      <c r="BH178" s="242">
        <f>IF(N178="sníž. přenesená",J178,0)</f>
        <v>0</v>
      </c>
      <c r="BI178" s="242">
        <f>IF(N178="nulová",J178,0)</f>
        <v>0</v>
      </c>
      <c r="BJ178" s="18" t="s">
        <v>83</v>
      </c>
      <c r="BK178" s="242">
        <f>ROUND(I178*H178,2)</f>
        <v>0</v>
      </c>
      <c r="BL178" s="18" t="s">
        <v>209</v>
      </c>
      <c r="BM178" s="241" t="s">
        <v>302</v>
      </c>
    </row>
    <row r="179" s="12" customFormat="1" ht="25.92" customHeight="1">
      <c r="A179" s="12"/>
      <c r="B179" s="213"/>
      <c r="C179" s="214"/>
      <c r="D179" s="215" t="s">
        <v>75</v>
      </c>
      <c r="E179" s="216" t="s">
        <v>2218</v>
      </c>
      <c r="F179" s="216" t="s">
        <v>2332</v>
      </c>
      <c r="G179" s="214"/>
      <c r="H179" s="214"/>
      <c r="I179" s="217"/>
      <c r="J179" s="218">
        <f>BK179</f>
        <v>0</v>
      </c>
      <c r="K179" s="214"/>
      <c r="L179" s="219"/>
      <c r="M179" s="220"/>
      <c r="N179" s="221"/>
      <c r="O179" s="221"/>
      <c r="P179" s="222">
        <f>SUM(P180:P181)</f>
        <v>0</v>
      </c>
      <c r="Q179" s="221"/>
      <c r="R179" s="222">
        <f>SUM(R180:R181)</f>
        <v>0</v>
      </c>
      <c r="S179" s="221"/>
      <c r="T179" s="223">
        <f>SUM(T180:T181)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24" t="s">
        <v>83</v>
      </c>
      <c r="AT179" s="225" t="s">
        <v>75</v>
      </c>
      <c r="AU179" s="225" t="s">
        <v>76</v>
      </c>
      <c r="AY179" s="224" t="s">
        <v>203</v>
      </c>
      <c r="BK179" s="226">
        <f>SUM(BK180:BK181)</f>
        <v>0</v>
      </c>
    </row>
    <row r="180" s="2" customFormat="1" ht="24.15" customHeight="1">
      <c r="A180" s="39"/>
      <c r="B180" s="40"/>
      <c r="C180" s="229" t="s">
        <v>229</v>
      </c>
      <c r="D180" s="229" t="s">
        <v>205</v>
      </c>
      <c r="E180" s="230" t="s">
        <v>229</v>
      </c>
      <c r="F180" s="231" t="s">
        <v>2219</v>
      </c>
      <c r="G180" s="232" t="s">
        <v>1524</v>
      </c>
      <c r="H180" s="233">
        <v>1</v>
      </c>
      <c r="I180" s="234"/>
      <c r="J180" s="235">
        <f>ROUND(I180*H180,2)</f>
        <v>0</v>
      </c>
      <c r="K180" s="236"/>
      <c r="L180" s="45"/>
      <c r="M180" s="237" t="s">
        <v>1</v>
      </c>
      <c r="N180" s="238" t="s">
        <v>41</v>
      </c>
      <c r="O180" s="92"/>
      <c r="P180" s="239">
        <f>O180*H180</f>
        <v>0</v>
      </c>
      <c r="Q180" s="239">
        <v>0</v>
      </c>
      <c r="R180" s="239">
        <f>Q180*H180</f>
        <v>0</v>
      </c>
      <c r="S180" s="239">
        <v>0</v>
      </c>
      <c r="T180" s="24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1" t="s">
        <v>209</v>
      </c>
      <c r="AT180" s="241" t="s">
        <v>205</v>
      </c>
      <c r="AU180" s="241" t="s">
        <v>83</v>
      </c>
      <c r="AY180" s="18" t="s">
        <v>203</v>
      </c>
      <c r="BE180" s="242">
        <f>IF(N180="základní",J180,0)</f>
        <v>0</v>
      </c>
      <c r="BF180" s="242">
        <f>IF(N180="snížená",J180,0)</f>
        <v>0</v>
      </c>
      <c r="BG180" s="242">
        <f>IF(N180="zákl. přenesená",J180,0)</f>
        <v>0</v>
      </c>
      <c r="BH180" s="242">
        <f>IF(N180="sníž. přenesená",J180,0)</f>
        <v>0</v>
      </c>
      <c r="BI180" s="242">
        <f>IF(N180="nulová",J180,0)</f>
        <v>0</v>
      </c>
      <c r="BJ180" s="18" t="s">
        <v>83</v>
      </c>
      <c r="BK180" s="242">
        <f>ROUND(I180*H180,2)</f>
        <v>0</v>
      </c>
      <c r="BL180" s="18" t="s">
        <v>209</v>
      </c>
      <c r="BM180" s="241" t="s">
        <v>305</v>
      </c>
    </row>
    <row r="181" s="2" customFormat="1" ht="24.15" customHeight="1">
      <c r="A181" s="39"/>
      <c r="B181" s="40"/>
      <c r="C181" s="229" t="s">
        <v>477</v>
      </c>
      <c r="D181" s="229" t="s">
        <v>205</v>
      </c>
      <c r="E181" s="230" t="s">
        <v>477</v>
      </c>
      <c r="F181" s="231" t="s">
        <v>2220</v>
      </c>
      <c r="G181" s="232" t="s">
        <v>1524</v>
      </c>
      <c r="H181" s="233">
        <v>1</v>
      </c>
      <c r="I181" s="234"/>
      <c r="J181" s="235">
        <f>ROUND(I181*H181,2)</f>
        <v>0</v>
      </c>
      <c r="K181" s="236"/>
      <c r="L181" s="45"/>
      <c r="M181" s="306" t="s">
        <v>1</v>
      </c>
      <c r="N181" s="307" t="s">
        <v>41</v>
      </c>
      <c r="O181" s="308"/>
      <c r="P181" s="309">
        <f>O181*H181</f>
        <v>0</v>
      </c>
      <c r="Q181" s="309">
        <v>0</v>
      </c>
      <c r="R181" s="309">
        <f>Q181*H181</f>
        <v>0</v>
      </c>
      <c r="S181" s="309">
        <v>0</v>
      </c>
      <c r="T181" s="31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1" t="s">
        <v>209</v>
      </c>
      <c r="AT181" s="241" t="s">
        <v>205</v>
      </c>
      <c r="AU181" s="241" t="s">
        <v>83</v>
      </c>
      <c r="AY181" s="18" t="s">
        <v>203</v>
      </c>
      <c r="BE181" s="242">
        <f>IF(N181="základní",J181,0)</f>
        <v>0</v>
      </c>
      <c r="BF181" s="242">
        <f>IF(N181="snížená",J181,0)</f>
        <v>0</v>
      </c>
      <c r="BG181" s="242">
        <f>IF(N181="zákl. přenesená",J181,0)</f>
        <v>0</v>
      </c>
      <c r="BH181" s="242">
        <f>IF(N181="sníž. přenesená",J181,0)</f>
        <v>0</v>
      </c>
      <c r="BI181" s="242">
        <f>IF(N181="nulová",J181,0)</f>
        <v>0</v>
      </c>
      <c r="BJ181" s="18" t="s">
        <v>83</v>
      </c>
      <c r="BK181" s="242">
        <f>ROUND(I181*H181,2)</f>
        <v>0</v>
      </c>
      <c r="BL181" s="18" t="s">
        <v>209</v>
      </c>
      <c r="BM181" s="241" t="s">
        <v>309</v>
      </c>
    </row>
    <row r="182" s="2" customFormat="1" ht="6.96" customHeight="1">
      <c r="A182" s="39"/>
      <c r="B182" s="67"/>
      <c r="C182" s="68"/>
      <c r="D182" s="68"/>
      <c r="E182" s="68"/>
      <c r="F182" s="68"/>
      <c r="G182" s="68"/>
      <c r="H182" s="68"/>
      <c r="I182" s="68"/>
      <c r="J182" s="68"/>
      <c r="K182" s="68"/>
      <c r="L182" s="45"/>
      <c r="M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</row>
  </sheetData>
  <sheetProtection sheet="1" autoFilter="0" formatColumns="0" formatRows="0" objects="1" scenarios="1" spinCount="100000" saltValue="t+sbI9+FSiLOrw44Xn4vcKGBPOgSECYNLaSH6GH4kaOSAkIeB8WfukmvqwrHmm08ahtFvAVAWsZei1qK9SGtxw==" hashValue="atzyzQWQjSzFtcVrbvHWGaRbt6tzoOJHckGPBgCKdKzpZFtq17Y/L1GcCpRbIi9nqqYrSnQA7M7SNXYKH738ug==" algorithmName="SHA-512" password="99DC"/>
  <autoFilter ref="C126:K181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3:H113"/>
    <mergeCell ref="E117:H117"/>
    <mergeCell ref="E115:H115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148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157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Objekty OU, část D a DM</v>
      </c>
      <c r="F7" s="152"/>
      <c r="G7" s="152"/>
      <c r="H7" s="152"/>
      <c r="L7" s="21"/>
    </row>
    <row r="8">
      <c r="B8" s="21"/>
      <c r="D8" s="152" t="s">
        <v>158</v>
      </c>
      <c r="L8" s="21"/>
    </row>
    <row r="9" s="1" customFormat="1" ht="16.5" customHeight="1">
      <c r="B9" s="21"/>
      <c r="E9" s="153" t="s">
        <v>2591</v>
      </c>
      <c r="F9" s="1"/>
      <c r="G9" s="1"/>
      <c r="H9" s="1"/>
      <c r="L9" s="21"/>
    </row>
    <row r="10" s="1" customFormat="1" ht="12" customHeight="1">
      <c r="B10" s="21"/>
      <c r="D10" s="152" t="s">
        <v>160</v>
      </c>
      <c r="L10" s="21"/>
    </row>
    <row r="11" s="2" customFormat="1" ht="16.5" customHeight="1">
      <c r="A11" s="39"/>
      <c r="B11" s="45"/>
      <c r="C11" s="39"/>
      <c r="D11" s="39"/>
      <c r="E11" s="164" t="s">
        <v>2154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2155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4" t="s">
        <v>3696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5" t="str">
        <f>'Rekapitulace stavby'!AN8</f>
        <v>31. 8. 2018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26</v>
      </c>
      <c r="F19" s="39"/>
      <c r="G19" s="39"/>
      <c r="H19" s="39"/>
      <c r="I19" s="152" t="s">
        <v>27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28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27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30</v>
      </c>
      <c r="E24" s="39"/>
      <c r="F24" s="39"/>
      <c r="G24" s="39"/>
      <c r="H24" s="39"/>
      <c r="I24" s="152" t="s">
        <v>25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31</v>
      </c>
      <c r="F25" s="39"/>
      <c r="G25" s="39"/>
      <c r="H25" s="39"/>
      <c r="I25" s="152" t="s">
        <v>27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33</v>
      </c>
      <c r="E27" s="39"/>
      <c r="F27" s="39"/>
      <c r="G27" s="39"/>
      <c r="H27" s="39"/>
      <c r="I27" s="152" t="s">
        <v>25</v>
      </c>
      <c r="J27" s="142" t="str">
        <f>IF('Rekapitulace stavby'!AN19="","",'Rekapitulace stavby'!AN19)</f>
        <v/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tr">
        <f>IF('Rekapitulace stavby'!E20="","",'Rekapitulace stavby'!E20)</f>
        <v xml:space="preserve"> </v>
      </c>
      <c r="F28" s="39"/>
      <c r="G28" s="39"/>
      <c r="H28" s="39"/>
      <c r="I28" s="152" t="s">
        <v>27</v>
      </c>
      <c r="J28" s="142" t="str">
        <f>IF('Rekapitulace stavby'!AN20="","",'Rekapitulace stavby'!AN20)</f>
        <v/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34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43.25" customHeight="1">
      <c r="A31" s="156"/>
      <c r="B31" s="157"/>
      <c r="C31" s="156"/>
      <c r="D31" s="156"/>
      <c r="E31" s="158" t="s">
        <v>3692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1" t="s">
        <v>36</v>
      </c>
      <c r="E34" s="39"/>
      <c r="F34" s="39"/>
      <c r="G34" s="39"/>
      <c r="H34" s="39"/>
      <c r="I34" s="39"/>
      <c r="J34" s="162">
        <f>ROUND(J126,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0"/>
      <c r="E35" s="160"/>
      <c r="F35" s="160"/>
      <c r="G35" s="160"/>
      <c r="H35" s="160"/>
      <c r="I35" s="160"/>
      <c r="J35" s="160"/>
      <c r="K35" s="160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3" t="s">
        <v>38</v>
      </c>
      <c r="G36" s="39"/>
      <c r="H36" s="39"/>
      <c r="I36" s="163" t="s">
        <v>37</v>
      </c>
      <c r="J36" s="163" t="s">
        <v>39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4" t="s">
        <v>40</v>
      </c>
      <c r="E37" s="152" t="s">
        <v>41</v>
      </c>
      <c r="F37" s="165">
        <f>ROUND((SUM(BE126:BE166)),  2)</f>
        <v>0</v>
      </c>
      <c r="G37" s="39"/>
      <c r="H37" s="39"/>
      <c r="I37" s="166">
        <v>0.20999999999999999</v>
      </c>
      <c r="J37" s="165">
        <f>ROUND(((SUM(BE126:BE166))*I37),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42</v>
      </c>
      <c r="F38" s="165">
        <f>ROUND((SUM(BF126:BF166)),  2)</f>
        <v>0</v>
      </c>
      <c r="G38" s="39"/>
      <c r="H38" s="39"/>
      <c r="I38" s="166">
        <v>0.12</v>
      </c>
      <c r="J38" s="165">
        <f>ROUND(((SUM(BF126:BF166))*I38),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43</v>
      </c>
      <c r="F39" s="165">
        <f>ROUND((SUM(BG126:BG166)),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44</v>
      </c>
      <c r="F40" s="165">
        <f>ROUND((SUM(BH126:BH166)),  2)</f>
        <v>0</v>
      </c>
      <c r="G40" s="39"/>
      <c r="H40" s="39"/>
      <c r="I40" s="166">
        <v>0.12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45</v>
      </c>
      <c r="F41" s="165">
        <f>ROUND((SUM(BI126:BI166)),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46</v>
      </c>
      <c r="E43" s="169"/>
      <c r="F43" s="169"/>
      <c r="G43" s="170" t="s">
        <v>47</v>
      </c>
      <c r="H43" s="171" t="s">
        <v>48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Objekty OU, část D a DM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158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2591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160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311" t="s">
        <v>2154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2155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D.1.4.4b - Elektrická požární signalizace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 xml:space="preserve"> </v>
      </c>
      <c r="G93" s="41"/>
      <c r="H93" s="41"/>
      <c r="I93" s="33" t="s">
        <v>22</v>
      </c>
      <c r="J93" s="80" t="str">
        <f>IF(J16="","",J16)</f>
        <v>31. 8. 2018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Ostravská univerzita</v>
      </c>
      <c r="G95" s="41"/>
      <c r="H95" s="41"/>
      <c r="I95" s="33" t="s">
        <v>30</v>
      </c>
      <c r="J95" s="37" t="str">
        <f>E25</f>
        <v>Marpo s.r.o.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33</v>
      </c>
      <c r="J96" s="37" t="str">
        <f>E28</f>
        <v xml:space="preserve"> 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6" t="s">
        <v>164</v>
      </c>
      <c r="D98" s="187"/>
      <c r="E98" s="187"/>
      <c r="F98" s="187"/>
      <c r="G98" s="187"/>
      <c r="H98" s="187"/>
      <c r="I98" s="187"/>
      <c r="J98" s="188" t="s">
        <v>165</v>
      </c>
      <c r="K98" s="187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89" t="s">
        <v>166</v>
      </c>
      <c r="D100" s="41"/>
      <c r="E100" s="41"/>
      <c r="F100" s="41"/>
      <c r="G100" s="41"/>
      <c r="H100" s="41"/>
      <c r="I100" s="41"/>
      <c r="J100" s="111">
        <f>J126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167</v>
      </c>
    </row>
    <row r="101" s="9" customFormat="1" ht="24.96" customHeight="1">
      <c r="A101" s="9"/>
      <c r="B101" s="190"/>
      <c r="C101" s="191"/>
      <c r="D101" s="192" t="s">
        <v>3697</v>
      </c>
      <c r="E101" s="193"/>
      <c r="F101" s="193"/>
      <c r="G101" s="193"/>
      <c r="H101" s="193"/>
      <c r="I101" s="193"/>
      <c r="J101" s="194">
        <f>J127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2223</v>
      </c>
      <c r="E102" s="193"/>
      <c r="F102" s="193"/>
      <c r="G102" s="193"/>
      <c r="H102" s="193"/>
      <c r="I102" s="193"/>
      <c r="J102" s="194">
        <f>J164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188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5" t="str">
        <f>E7</f>
        <v>Objekty OU, část D a DM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158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1" customFormat="1" ht="16.5" customHeight="1">
      <c r="B114" s="22"/>
      <c r="C114" s="23"/>
      <c r="D114" s="23"/>
      <c r="E114" s="185" t="s">
        <v>2591</v>
      </c>
      <c r="F114" s="23"/>
      <c r="G114" s="23"/>
      <c r="H114" s="23"/>
      <c r="I114" s="23"/>
      <c r="J114" s="23"/>
      <c r="K114" s="23"/>
      <c r="L114" s="21"/>
    </row>
    <row r="115" s="1" customFormat="1" ht="12" customHeight="1">
      <c r="B115" s="22"/>
      <c r="C115" s="33" t="s">
        <v>160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="2" customFormat="1" ht="16.5" customHeight="1">
      <c r="A116" s="39"/>
      <c r="B116" s="40"/>
      <c r="C116" s="41"/>
      <c r="D116" s="41"/>
      <c r="E116" s="311" t="s">
        <v>2154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2155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77" t="str">
        <f>E13</f>
        <v>D.1.4.4b - Elektrická požární signalizace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20</v>
      </c>
      <c r="D120" s="41"/>
      <c r="E120" s="41"/>
      <c r="F120" s="28" t="str">
        <f>F16</f>
        <v xml:space="preserve"> </v>
      </c>
      <c r="G120" s="41"/>
      <c r="H120" s="41"/>
      <c r="I120" s="33" t="s">
        <v>22</v>
      </c>
      <c r="J120" s="80" t="str">
        <f>IF(J16="","",J16)</f>
        <v>31. 8. 2018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24</v>
      </c>
      <c r="D122" s="41"/>
      <c r="E122" s="41"/>
      <c r="F122" s="28" t="str">
        <f>E19</f>
        <v>Ostravská univerzita</v>
      </c>
      <c r="G122" s="41"/>
      <c r="H122" s="41"/>
      <c r="I122" s="33" t="s">
        <v>30</v>
      </c>
      <c r="J122" s="37" t="str">
        <f>E25</f>
        <v>Marpo s.r.o.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28</v>
      </c>
      <c r="D123" s="41"/>
      <c r="E123" s="41"/>
      <c r="F123" s="28" t="str">
        <f>IF(E22="","",E22)</f>
        <v>Vyplň údaj</v>
      </c>
      <c r="G123" s="41"/>
      <c r="H123" s="41"/>
      <c r="I123" s="33" t="s">
        <v>33</v>
      </c>
      <c r="J123" s="37" t="str">
        <f>E28</f>
        <v xml:space="preserve"> 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201"/>
      <c r="B125" s="202"/>
      <c r="C125" s="203" t="s">
        <v>189</v>
      </c>
      <c r="D125" s="204" t="s">
        <v>61</v>
      </c>
      <c r="E125" s="204" t="s">
        <v>57</v>
      </c>
      <c r="F125" s="204" t="s">
        <v>58</v>
      </c>
      <c r="G125" s="204" t="s">
        <v>190</v>
      </c>
      <c r="H125" s="204" t="s">
        <v>191</v>
      </c>
      <c r="I125" s="204" t="s">
        <v>192</v>
      </c>
      <c r="J125" s="205" t="s">
        <v>165</v>
      </c>
      <c r="K125" s="206" t="s">
        <v>193</v>
      </c>
      <c r="L125" s="207"/>
      <c r="M125" s="101" t="s">
        <v>1</v>
      </c>
      <c r="N125" s="102" t="s">
        <v>40</v>
      </c>
      <c r="O125" s="102" t="s">
        <v>194</v>
      </c>
      <c r="P125" s="102" t="s">
        <v>195</v>
      </c>
      <c r="Q125" s="102" t="s">
        <v>196</v>
      </c>
      <c r="R125" s="102" t="s">
        <v>197</v>
      </c>
      <c r="S125" s="102" t="s">
        <v>198</v>
      </c>
      <c r="T125" s="103" t="s">
        <v>199</v>
      </c>
      <c r="U125" s="201"/>
      <c r="V125" s="201"/>
      <c r="W125" s="201"/>
      <c r="X125" s="201"/>
      <c r="Y125" s="201"/>
      <c r="Z125" s="201"/>
      <c r="AA125" s="201"/>
      <c r="AB125" s="201"/>
      <c r="AC125" s="201"/>
      <c r="AD125" s="201"/>
      <c r="AE125" s="201"/>
    </row>
    <row r="126" s="2" customFormat="1" ht="22.8" customHeight="1">
      <c r="A126" s="39"/>
      <c r="B126" s="40"/>
      <c r="C126" s="108" t="s">
        <v>200</v>
      </c>
      <c r="D126" s="41"/>
      <c r="E126" s="41"/>
      <c r="F126" s="41"/>
      <c r="G126" s="41"/>
      <c r="H126" s="41"/>
      <c r="I126" s="41"/>
      <c r="J126" s="208">
        <f>BK126</f>
        <v>0</v>
      </c>
      <c r="K126" s="41"/>
      <c r="L126" s="45"/>
      <c r="M126" s="104"/>
      <c r="N126" s="209"/>
      <c r="O126" s="105"/>
      <c r="P126" s="210">
        <f>P127+P164</f>
        <v>0</v>
      </c>
      <c r="Q126" s="105"/>
      <c r="R126" s="210">
        <f>R127+R164</f>
        <v>0</v>
      </c>
      <c r="S126" s="105"/>
      <c r="T126" s="211">
        <f>T127+T164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75</v>
      </c>
      <c r="AU126" s="18" t="s">
        <v>167</v>
      </c>
      <c r="BK126" s="212">
        <f>BK127+BK164</f>
        <v>0</v>
      </c>
    </row>
    <row r="127" s="12" customFormat="1" ht="25.92" customHeight="1">
      <c r="A127" s="12"/>
      <c r="B127" s="213"/>
      <c r="C127" s="214"/>
      <c r="D127" s="215" t="s">
        <v>75</v>
      </c>
      <c r="E127" s="216" t="s">
        <v>2161</v>
      </c>
      <c r="F127" s="216" t="s">
        <v>147</v>
      </c>
      <c r="G127" s="214"/>
      <c r="H127" s="214"/>
      <c r="I127" s="217"/>
      <c r="J127" s="218">
        <f>BK127</f>
        <v>0</v>
      </c>
      <c r="K127" s="214"/>
      <c r="L127" s="219"/>
      <c r="M127" s="220"/>
      <c r="N127" s="221"/>
      <c r="O127" s="221"/>
      <c r="P127" s="222">
        <f>SUM(P128:P163)</f>
        <v>0</v>
      </c>
      <c r="Q127" s="221"/>
      <c r="R127" s="222">
        <f>SUM(R128:R163)</f>
        <v>0</v>
      </c>
      <c r="S127" s="221"/>
      <c r="T127" s="223">
        <f>SUM(T128:T163)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4" t="s">
        <v>83</v>
      </c>
      <c r="AT127" s="225" t="s">
        <v>75</v>
      </c>
      <c r="AU127" s="225" t="s">
        <v>76</v>
      </c>
      <c r="AY127" s="224" t="s">
        <v>203</v>
      </c>
      <c r="BK127" s="226">
        <f>SUM(BK128:BK163)</f>
        <v>0</v>
      </c>
    </row>
    <row r="128" s="2" customFormat="1" ht="21.75" customHeight="1">
      <c r="A128" s="39"/>
      <c r="B128" s="40"/>
      <c r="C128" s="229" t="s">
        <v>83</v>
      </c>
      <c r="D128" s="229" t="s">
        <v>205</v>
      </c>
      <c r="E128" s="230" t="s">
        <v>83</v>
      </c>
      <c r="F128" s="231" t="s">
        <v>3698</v>
      </c>
      <c r="G128" s="232" t="s">
        <v>797</v>
      </c>
      <c r="H128" s="233">
        <v>1</v>
      </c>
      <c r="I128" s="234"/>
      <c r="J128" s="235">
        <f>ROUND(I128*H128,2)</f>
        <v>0</v>
      </c>
      <c r="K128" s="236"/>
      <c r="L128" s="45"/>
      <c r="M128" s="237" t="s">
        <v>1</v>
      </c>
      <c r="N128" s="238" t="s">
        <v>41</v>
      </c>
      <c r="O128" s="92"/>
      <c r="P128" s="239">
        <f>O128*H128</f>
        <v>0</v>
      </c>
      <c r="Q128" s="239">
        <v>0</v>
      </c>
      <c r="R128" s="239">
        <f>Q128*H128</f>
        <v>0</v>
      </c>
      <c r="S128" s="239">
        <v>0</v>
      </c>
      <c r="T128" s="24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41" t="s">
        <v>209</v>
      </c>
      <c r="AT128" s="241" t="s">
        <v>205</v>
      </c>
      <c r="AU128" s="241" t="s">
        <v>83</v>
      </c>
      <c r="AY128" s="18" t="s">
        <v>203</v>
      </c>
      <c r="BE128" s="242">
        <f>IF(N128="základní",J128,0)</f>
        <v>0</v>
      </c>
      <c r="BF128" s="242">
        <f>IF(N128="snížená",J128,0)</f>
        <v>0</v>
      </c>
      <c r="BG128" s="242">
        <f>IF(N128="zákl. přenesená",J128,0)</f>
        <v>0</v>
      </c>
      <c r="BH128" s="242">
        <f>IF(N128="sníž. přenesená",J128,0)</f>
        <v>0</v>
      </c>
      <c r="BI128" s="242">
        <f>IF(N128="nulová",J128,0)</f>
        <v>0</v>
      </c>
      <c r="BJ128" s="18" t="s">
        <v>83</v>
      </c>
      <c r="BK128" s="242">
        <f>ROUND(I128*H128,2)</f>
        <v>0</v>
      </c>
      <c r="BL128" s="18" t="s">
        <v>209</v>
      </c>
      <c r="BM128" s="241" t="s">
        <v>85</v>
      </c>
    </row>
    <row r="129" s="2" customFormat="1" ht="16.5" customHeight="1">
      <c r="A129" s="39"/>
      <c r="B129" s="40"/>
      <c r="C129" s="229" t="s">
        <v>85</v>
      </c>
      <c r="D129" s="229" t="s">
        <v>205</v>
      </c>
      <c r="E129" s="230" t="s">
        <v>85</v>
      </c>
      <c r="F129" s="231" t="s">
        <v>3699</v>
      </c>
      <c r="G129" s="232" t="s">
        <v>797</v>
      </c>
      <c r="H129" s="233">
        <v>1</v>
      </c>
      <c r="I129" s="234"/>
      <c r="J129" s="235">
        <f>ROUND(I129*H129,2)</f>
        <v>0</v>
      </c>
      <c r="K129" s="236"/>
      <c r="L129" s="45"/>
      <c r="M129" s="237" t="s">
        <v>1</v>
      </c>
      <c r="N129" s="238" t="s">
        <v>41</v>
      </c>
      <c r="O129" s="92"/>
      <c r="P129" s="239">
        <f>O129*H129</f>
        <v>0</v>
      </c>
      <c r="Q129" s="239">
        <v>0</v>
      </c>
      <c r="R129" s="239">
        <f>Q129*H129</f>
        <v>0</v>
      </c>
      <c r="S129" s="239">
        <v>0</v>
      </c>
      <c r="T129" s="24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1" t="s">
        <v>209</v>
      </c>
      <c r="AT129" s="241" t="s">
        <v>205</v>
      </c>
      <c r="AU129" s="241" t="s">
        <v>83</v>
      </c>
      <c r="AY129" s="18" t="s">
        <v>203</v>
      </c>
      <c r="BE129" s="242">
        <f>IF(N129="základní",J129,0)</f>
        <v>0</v>
      </c>
      <c r="BF129" s="242">
        <f>IF(N129="snížená",J129,0)</f>
        <v>0</v>
      </c>
      <c r="BG129" s="242">
        <f>IF(N129="zákl. přenesená",J129,0)</f>
        <v>0</v>
      </c>
      <c r="BH129" s="242">
        <f>IF(N129="sníž. přenesená",J129,0)</f>
        <v>0</v>
      </c>
      <c r="BI129" s="242">
        <f>IF(N129="nulová",J129,0)</f>
        <v>0</v>
      </c>
      <c r="BJ129" s="18" t="s">
        <v>83</v>
      </c>
      <c r="BK129" s="242">
        <f>ROUND(I129*H129,2)</f>
        <v>0</v>
      </c>
      <c r="BL129" s="18" t="s">
        <v>209</v>
      </c>
      <c r="BM129" s="241" t="s">
        <v>209</v>
      </c>
    </row>
    <row r="130" s="2" customFormat="1" ht="16.5" customHeight="1">
      <c r="A130" s="39"/>
      <c r="B130" s="40"/>
      <c r="C130" s="229" t="s">
        <v>108</v>
      </c>
      <c r="D130" s="229" t="s">
        <v>205</v>
      </c>
      <c r="E130" s="230" t="s">
        <v>108</v>
      </c>
      <c r="F130" s="231" t="s">
        <v>3700</v>
      </c>
      <c r="G130" s="232" t="s">
        <v>797</v>
      </c>
      <c r="H130" s="233">
        <v>1</v>
      </c>
      <c r="I130" s="234"/>
      <c r="J130" s="235">
        <f>ROUND(I130*H130,2)</f>
        <v>0</v>
      </c>
      <c r="K130" s="236"/>
      <c r="L130" s="45"/>
      <c r="M130" s="237" t="s">
        <v>1</v>
      </c>
      <c r="N130" s="238" t="s">
        <v>41</v>
      </c>
      <c r="O130" s="92"/>
      <c r="P130" s="239">
        <f>O130*H130</f>
        <v>0</v>
      </c>
      <c r="Q130" s="239">
        <v>0</v>
      </c>
      <c r="R130" s="239">
        <f>Q130*H130</f>
        <v>0</v>
      </c>
      <c r="S130" s="239">
        <v>0</v>
      </c>
      <c r="T130" s="24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1" t="s">
        <v>209</v>
      </c>
      <c r="AT130" s="241" t="s">
        <v>205</v>
      </c>
      <c r="AU130" s="241" t="s">
        <v>83</v>
      </c>
      <c r="AY130" s="18" t="s">
        <v>203</v>
      </c>
      <c r="BE130" s="242">
        <f>IF(N130="základní",J130,0)</f>
        <v>0</v>
      </c>
      <c r="BF130" s="242">
        <f>IF(N130="snížená",J130,0)</f>
        <v>0</v>
      </c>
      <c r="BG130" s="242">
        <f>IF(N130="zákl. přenesená",J130,0)</f>
        <v>0</v>
      </c>
      <c r="BH130" s="242">
        <f>IF(N130="sníž. přenesená",J130,0)</f>
        <v>0</v>
      </c>
      <c r="BI130" s="242">
        <f>IF(N130="nulová",J130,0)</f>
        <v>0</v>
      </c>
      <c r="BJ130" s="18" t="s">
        <v>83</v>
      </c>
      <c r="BK130" s="242">
        <f>ROUND(I130*H130,2)</f>
        <v>0</v>
      </c>
      <c r="BL130" s="18" t="s">
        <v>209</v>
      </c>
      <c r="BM130" s="241" t="s">
        <v>226</v>
      </c>
    </row>
    <row r="131" s="2" customFormat="1" ht="16.5" customHeight="1">
      <c r="A131" s="39"/>
      <c r="B131" s="40"/>
      <c r="C131" s="229" t="s">
        <v>209</v>
      </c>
      <c r="D131" s="229" t="s">
        <v>205</v>
      </c>
      <c r="E131" s="230" t="s">
        <v>209</v>
      </c>
      <c r="F131" s="231" t="s">
        <v>3701</v>
      </c>
      <c r="G131" s="232" t="s">
        <v>797</v>
      </c>
      <c r="H131" s="233">
        <v>2</v>
      </c>
      <c r="I131" s="234"/>
      <c r="J131" s="235">
        <f>ROUND(I131*H131,2)</f>
        <v>0</v>
      </c>
      <c r="K131" s="236"/>
      <c r="L131" s="45"/>
      <c r="M131" s="237" t="s">
        <v>1</v>
      </c>
      <c r="N131" s="238" t="s">
        <v>41</v>
      </c>
      <c r="O131" s="92"/>
      <c r="P131" s="239">
        <f>O131*H131</f>
        <v>0</v>
      </c>
      <c r="Q131" s="239">
        <v>0</v>
      </c>
      <c r="R131" s="239">
        <f>Q131*H131</f>
        <v>0</v>
      </c>
      <c r="S131" s="239">
        <v>0</v>
      </c>
      <c r="T131" s="24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1" t="s">
        <v>209</v>
      </c>
      <c r="AT131" s="241" t="s">
        <v>205</v>
      </c>
      <c r="AU131" s="241" t="s">
        <v>83</v>
      </c>
      <c r="AY131" s="18" t="s">
        <v>203</v>
      </c>
      <c r="BE131" s="242">
        <f>IF(N131="základní",J131,0)</f>
        <v>0</v>
      </c>
      <c r="BF131" s="242">
        <f>IF(N131="snížená",J131,0)</f>
        <v>0</v>
      </c>
      <c r="BG131" s="242">
        <f>IF(N131="zákl. přenesená",J131,0)</f>
        <v>0</v>
      </c>
      <c r="BH131" s="242">
        <f>IF(N131="sníž. přenesená",J131,0)</f>
        <v>0</v>
      </c>
      <c r="BI131" s="242">
        <f>IF(N131="nulová",J131,0)</f>
        <v>0</v>
      </c>
      <c r="BJ131" s="18" t="s">
        <v>83</v>
      </c>
      <c r="BK131" s="242">
        <f>ROUND(I131*H131,2)</f>
        <v>0</v>
      </c>
      <c r="BL131" s="18" t="s">
        <v>209</v>
      </c>
      <c r="BM131" s="241" t="s">
        <v>234</v>
      </c>
    </row>
    <row r="132" s="2" customFormat="1" ht="16.5" customHeight="1">
      <c r="A132" s="39"/>
      <c r="B132" s="40"/>
      <c r="C132" s="229" t="s">
        <v>222</v>
      </c>
      <c r="D132" s="229" t="s">
        <v>205</v>
      </c>
      <c r="E132" s="230" t="s">
        <v>222</v>
      </c>
      <c r="F132" s="231" t="s">
        <v>3702</v>
      </c>
      <c r="G132" s="232" t="s">
        <v>797</v>
      </c>
      <c r="H132" s="233">
        <v>1</v>
      </c>
      <c r="I132" s="234"/>
      <c r="J132" s="235">
        <f>ROUND(I132*H132,2)</f>
        <v>0</v>
      </c>
      <c r="K132" s="236"/>
      <c r="L132" s="45"/>
      <c r="M132" s="237" t="s">
        <v>1</v>
      </c>
      <c r="N132" s="238" t="s">
        <v>41</v>
      </c>
      <c r="O132" s="92"/>
      <c r="P132" s="239">
        <f>O132*H132</f>
        <v>0</v>
      </c>
      <c r="Q132" s="239">
        <v>0</v>
      </c>
      <c r="R132" s="239">
        <f>Q132*H132</f>
        <v>0</v>
      </c>
      <c r="S132" s="239">
        <v>0</v>
      </c>
      <c r="T132" s="24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1" t="s">
        <v>209</v>
      </c>
      <c r="AT132" s="241" t="s">
        <v>205</v>
      </c>
      <c r="AU132" s="241" t="s">
        <v>83</v>
      </c>
      <c r="AY132" s="18" t="s">
        <v>203</v>
      </c>
      <c r="BE132" s="242">
        <f>IF(N132="základní",J132,0)</f>
        <v>0</v>
      </c>
      <c r="BF132" s="242">
        <f>IF(N132="snížená",J132,0)</f>
        <v>0</v>
      </c>
      <c r="BG132" s="242">
        <f>IF(N132="zákl. přenesená",J132,0)</f>
        <v>0</v>
      </c>
      <c r="BH132" s="242">
        <f>IF(N132="sníž. přenesená",J132,0)</f>
        <v>0</v>
      </c>
      <c r="BI132" s="242">
        <f>IF(N132="nulová",J132,0)</f>
        <v>0</v>
      </c>
      <c r="BJ132" s="18" t="s">
        <v>83</v>
      </c>
      <c r="BK132" s="242">
        <f>ROUND(I132*H132,2)</f>
        <v>0</v>
      </c>
      <c r="BL132" s="18" t="s">
        <v>209</v>
      </c>
      <c r="BM132" s="241" t="s">
        <v>248</v>
      </c>
    </row>
    <row r="133" s="2" customFormat="1" ht="16.5" customHeight="1">
      <c r="A133" s="39"/>
      <c r="B133" s="40"/>
      <c r="C133" s="229" t="s">
        <v>226</v>
      </c>
      <c r="D133" s="229" t="s">
        <v>205</v>
      </c>
      <c r="E133" s="230" t="s">
        <v>226</v>
      </c>
      <c r="F133" s="231" t="s">
        <v>3703</v>
      </c>
      <c r="G133" s="232" t="s">
        <v>797</v>
      </c>
      <c r="H133" s="233">
        <v>1</v>
      </c>
      <c r="I133" s="234"/>
      <c r="J133" s="235">
        <f>ROUND(I133*H133,2)</f>
        <v>0</v>
      </c>
      <c r="K133" s="236"/>
      <c r="L133" s="45"/>
      <c r="M133" s="237" t="s">
        <v>1</v>
      </c>
      <c r="N133" s="238" t="s">
        <v>41</v>
      </c>
      <c r="O133" s="92"/>
      <c r="P133" s="239">
        <f>O133*H133</f>
        <v>0</v>
      </c>
      <c r="Q133" s="239">
        <v>0</v>
      </c>
      <c r="R133" s="239">
        <f>Q133*H133</f>
        <v>0</v>
      </c>
      <c r="S133" s="239">
        <v>0</v>
      </c>
      <c r="T133" s="24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1" t="s">
        <v>209</v>
      </c>
      <c r="AT133" s="241" t="s">
        <v>205</v>
      </c>
      <c r="AU133" s="241" t="s">
        <v>83</v>
      </c>
      <c r="AY133" s="18" t="s">
        <v>203</v>
      </c>
      <c r="BE133" s="242">
        <f>IF(N133="základní",J133,0)</f>
        <v>0</v>
      </c>
      <c r="BF133" s="242">
        <f>IF(N133="snížená",J133,0)</f>
        <v>0</v>
      </c>
      <c r="BG133" s="242">
        <f>IF(N133="zákl. přenesená",J133,0)</f>
        <v>0</v>
      </c>
      <c r="BH133" s="242">
        <f>IF(N133="sníž. přenesená",J133,0)</f>
        <v>0</v>
      </c>
      <c r="BI133" s="242">
        <f>IF(N133="nulová",J133,0)</f>
        <v>0</v>
      </c>
      <c r="BJ133" s="18" t="s">
        <v>83</v>
      </c>
      <c r="BK133" s="242">
        <f>ROUND(I133*H133,2)</f>
        <v>0</v>
      </c>
      <c r="BL133" s="18" t="s">
        <v>209</v>
      </c>
      <c r="BM133" s="241" t="s">
        <v>8</v>
      </c>
    </row>
    <row r="134" s="2" customFormat="1" ht="16.5" customHeight="1">
      <c r="A134" s="39"/>
      <c r="B134" s="40"/>
      <c r="C134" s="229" t="s">
        <v>230</v>
      </c>
      <c r="D134" s="229" t="s">
        <v>205</v>
      </c>
      <c r="E134" s="230" t="s">
        <v>230</v>
      </c>
      <c r="F134" s="231" t="s">
        <v>3704</v>
      </c>
      <c r="G134" s="232" t="s">
        <v>797</v>
      </c>
      <c r="H134" s="233">
        <v>1</v>
      </c>
      <c r="I134" s="234"/>
      <c r="J134" s="235">
        <f>ROUND(I134*H134,2)</f>
        <v>0</v>
      </c>
      <c r="K134" s="236"/>
      <c r="L134" s="45"/>
      <c r="M134" s="237" t="s">
        <v>1</v>
      </c>
      <c r="N134" s="238" t="s">
        <v>41</v>
      </c>
      <c r="O134" s="92"/>
      <c r="P134" s="239">
        <f>O134*H134</f>
        <v>0</v>
      </c>
      <c r="Q134" s="239">
        <v>0</v>
      </c>
      <c r="R134" s="239">
        <f>Q134*H134</f>
        <v>0</v>
      </c>
      <c r="S134" s="239">
        <v>0</v>
      </c>
      <c r="T134" s="24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1" t="s">
        <v>209</v>
      </c>
      <c r="AT134" s="241" t="s">
        <v>205</v>
      </c>
      <c r="AU134" s="241" t="s">
        <v>83</v>
      </c>
      <c r="AY134" s="18" t="s">
        <v>203</v>
      </c>
      <c r="BE134" s="242">
        <f>IF(N134="základní",J134,0)</f>
        <v>0</v>
      </c>
      <c r="BF134" s="242">
        <f>IF(N134="snížená",J134,0)</f>
        <v>0</v>
      </c>
      <c r="BG134" s="242">
        <f>IF(N134="zákl. přenesená",J134,0)</f>
        <v>0</v>
      </c>
      <c r="BH134" s="242">
        <f>IF(N134="sníž. přenesená",J134,0)</f>
        <v>0</v>
      </c>
      <c r="BI134" s="242">
        <f>IF(N134="nulová",J134,0)</f>
        <v>0</v>
      </c>
      <c r="BJ134" s="18" t="s">
        <v>83</v>
      </c>
      <c r="BK134" s="242">
        <f>ROUND(I134*H134,2)</f>
        <v>0</v>
      </c>
      <c r="BL134" s="18" t="s">
        <v>209</v>
      </c>
      <c r="BM134" s="241" t="s">
        <v>267</v>
      </c>
    </row>
    <row r="135" s="2" customFormat="1" ht="16.5" customHeight="1">
      <c r="A135" s="39"/>
      <c r="B135" s="40"/>
      <c r="C135" s="229" t="s">
        <v>234</v>
      </c>
      <c r="D135" s="229" t="s">
        <v>205</v>
      </c>
      <c r="E135" s="230" t="s">
        <v>234</v>
      </c>
      <c r="F135" s="231" t="s">
        <v>3705</v>
      </c>
      <c r="G135" s="232" t="s">
        <v>797</v>
      </c>
      <c r="H135" s="233">
        <v>260</v>
      </c>
      <c r="I135" s="234"/>
      <c r="J135" s="235">
        <f>ROUND(I135*H135,2)</f>
        <v>0</v>
      </c>
      <c r="K135" s="236"/>
      <c r="L135" s="45"/>
      <c r="M135" s="237" t="s">
        <v>1</v>
      </c>
      <c r="N135" s="238" t="s">
        <v>41</v>
      </c>
      <c r="O135" s="92"/>
      <c r="P135" s="239">
        <f>O135*H135</f>
        <v>0</v>
      </c>
      <c r="Q135" s="239">
        <v>0</v>
      </c>
      <c r="R135" s="239">
        <f>Q135*H135</f>
        <v>0</v>
      </c>
      <c r="S135" s="239">
        <v>0</v>
      </c>
      <c r="T135" s="24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1" t="s">
        <v>209</v>
      </c>
      <c r="AT135" s="241" t="s">
        <v>205</v>
      </c>
      <c r="AU135" s="241" t="s">
        <v>83</v>
      </c>
      <c r="AY135" s="18" t="s">
        <v>203</v>
      </c>
      <c r="BE135" s="242">
        <f>IF(N135="základní",J135,0)</f>
        <v>0</v>
      </c>
      <c r="BF135" s="242">
        <f>IF(N135="snížená",J135,0)</f>
        <v>0</v>
      </c>
      <c r="BG135" s="242">
        <f>IF(N135="zákl. přenesená",J135,0)</f>
        <v>0</v>
      </c>
      <c r="BH135" s="242">
        <f>IF(N135="sníž. přenesená",J135,0)</f>
        <v>0</v>
      </c>
      <c r="BI135" s="242">
        <f>IF(N135="nulová",J135,0)</f>
        <v>0</v>
      </c>
      <c r="BJ135" s="18" t="s">
        <v>83</v>
      </c>
      <c r="BK135" s="242">
        <f>ROUND(I135*H135,2)</f>
        <v>0</v>
      </c>
      <c r="BL135" s="18" t="s">
        <v>209</v>
      </c>
      <c r="BM135" s="241" t="s">
        <v>277</v>
      </c>
    </row>
    <row r="136" s="2" customFormat="1" ht="16.5" customHeight="1">
      <c r="A136" s="39"/>
      <c r="B136" s="40"/>
      <c r="C136" s="229" t="s">
        <v>238</v>
      </c>
      <c r="D136" s="229" t="s">
        <v>205</v>
      </c>
      <c r="E136" s="230" t="s">
        <v>238</v>
      </c>
      <c r="F136" s="231" t="s">
        <v>3706</v>
      </c>
      <c r="G136" s="232" t="s">
        <v>797</v>
      </c>
      <c r="H136" s="233">
        <v>260</v>
      </c>
      <c r="I136" s="234"/>
      <c r="J136" s="235">
        <f>ROUND(I136*H136,2)</f>
        <v>0</v>
      </c>
      <c r="K136" s="236"/>
      <c r="L136" s="45"/>
      <c r="M136" s="237" t="s">
        <v>1</v>
      </c>
      <c r="N136" s="238" t="s">
        <v>41</v>
      </c>
      <c r="O136" s="92"/>
      <c r="P136" s="239">
        <f>O136*H136</f>
        <v>0</v>
      </c>
      <c r="Q136" s="239">
        <v>0</v>
      </c>
      <c r="R136" s="239">
        <f>Q136*H136</f>
        <v>0</v>
      </c>
      <c r="S136" s="239">
        <v>0</v>
      </c>
      <c r="T136" s="24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1" t="s">
        <v>209</v>
      </c>
      <c r="AT136" s="241" t="s">
        <v>205</v>
      </c>
      <c r="AU136" s="241" t="s">
        <v>83</v>
      </c>
      <c r="AY136" s="18" t="s">
        <v>203</v>
      </c>
      <c r="BE136" s="242">
        <f>IF(N136="základní",J136,0)</f>
        <v>0</v>
      </c>
      <c r="BF136" s="242">
        <f>IF(N136="snížená",J136,0)</f>
        <v>0</v>
      </c>
      <c r="BG136" s="242">
        <f>IF(N136="zákl. přenesená",J136,0)</f>
        <v>0</v>
      </c>
      <c r="BH136" s="242">
        <f>IF(N136="sníž. přenesená",J136,0)</f>
        <v>0</v>
      </c>
      <c r="BI136" s="242">
        <f>IF(N136="nulová",J136,0)</f>
        <v>0</v>
      </c>
      <c r="BJ136" s="18" t="s">
        <v>83</v>
      </c>
      <c r="BK136" s="242">
        <f>ROUND(I136*H136,2)</f>
        <v>0</v>
      </c>
      <c r="BL136" s="18" t="s">
        <v>209</v>
      </c>
      <c r="BM136" s="241" t="s">
        <v>288</v>
      </c>
    </row>
    <row r="137" s="2" customFormat="1" ht="21.75" customHeight="1">
      <c r="A137" s="39"/>
      <c r="B137" s="40"/>
      <c r="C137" s="229" t="s">
        <v>248</v>
      </c>
      <c r="D137" s="229" t="s">
        <v>205</v>
      </c>
      <c r="E137" s="230" t="s">
        <v>248</v>
      </c>
      <c r="F137" s="231" t="s">
        <v>3707</v>
      </c>
      <c r="G137" s="232" t="s">
        <v>797</v>
      </c>
      <c r="H137" s="233">
        <v>40</v>
      </c>
      <c r="I137" s="234"/>
      <c r="J137" s="235">
        <f>ROUND(I137*H137,2)</f>
        <v>0</v>
      </c>
      <c r="K137" s="236"/>
      <c r="L137" s="45"/>
      <c r="M137" s="237" t="s">
        <v>1</v>
      </c>
      <c r="N137" s="238" t="s">
        <v>41</v>
      </c>
      <c r="O137" s="92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1" t="s">
        <v>209</v>
      </c>
      <c r="AT137" s="241" t="s">
        <v>205</v>
      </c>
      <c r="AU137" s="241" t="s">
        <v>83</v>
      </c>
      <c r="AY137" s="18" t="s">
        <v>203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8" t="s">
        <v>83</v>
      </c>
      <c r="BK137" s="242">
        <f>ROUND(I137*H137,2)</f>
        <v>0</v>
      </c>
      <c r="BL137" s="18" t="s">
        <v>209</v>
      </c>
      <c r="BM137" s="241" t="s">
        <v>299</v>
      </c>
    </row>
    <row r="138" s="2" customFormat="1" ht="16.5" customHeight="1">
      <c r="A138" s="39"/>
      <c r="B138" s="40"/>
      <c r="C138" s="229" t="s">
        <v>253</v>
      </c>
      <c r="D138" s="229" t="s">
        <v>205</v>
      </c>
      <c r="E138" s="230" t="s">
        <v>253</v>
      </c>
      <c r="F138" s="231" t="s">
        <v>3708</v>
      </c>
      <c r="G138" s="232" t="s">
        <v>797</v>
      </c>
      <c r="H138" s="233">
        <v>41</v>
      </c>
      <c r="I138" s="234"/>
      <c r="J138" s="235">
        <f>ROUND(I138*H138,2)</f>
        <v>0</v>
      </c>
      <c r="K138" s="236"/>
      <c r="L138" s="45"/>
      <c r="M138" s="237" t="s">
        <v>1</v>
      </c>
      <c r="N138" s="238" t="s">
        <v>41</v>
      </c>
      <c r="O138" s="92"/>
      <c r="P138" s="239">
        <f>O138*H138</f>
        <v>0</v>
      </c>
      <c r="Q138" s="239">
        <v>0</v>
      </c>
      <c r="R138" s="239">
        <f>Q138*H138</f>
        <v>0</v>
      </c>
      <c r="S138" s="239">
        <v>0</v>
      </c>
      <c r="T138" s="24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1" t="s">
        <v>209</v>
      </c>
      <c r="AT138" s="241" t="s">
        <v>205</v>
      </c>
      <c r="AU138" s="241" t="s">
        <v>83</v>
      </c>
      <c r="AY138" s="18" t="s">
        <v>203</v>
      </c>
      <c r="BE138" s="242">
        <f>IF(N138="základní",J138,0)</f>
        <v>0</v>
      </c>
      <c r="BF138" s="242">
        <f>IF(N138="snížená",J138,0)</f>
        <v>0</v>
      </c>
      <c r="BG138" s="242">
        <f>IF(N138="zákl. přenesená",J138,0)</f>
        <v>0</v>
      </c>
      <c r="BH138" s="242">
        <f>IF(N138="sníž. přenesená",J138,0)</f>
        <v>0</v>
      </c>
      <c r="BI138" s="242">
        <f>IF(N138="nulová",J138,0)</f>
        <v>0</v>
      </c>
      <c r="BJ138" s="18" t="s">
        <v>83</v>
      </c>
      <c r="BK138" s="242">
        <f>ROUND(I138*H138,2)</f>
        <v>0</v>
      </c>
      <c r="BL138" s="18" t="s">
        <v>209</v>
      </c>
      <c r="BM138" s="241" t="s">
        <v>306</v>
      </c>
    </row>
    <row r="139" s="2" customFormat="1" ht="16.5" customHeight="1">
      <c r="A139" s="39"/>
      <c r="B139" s="40"/>
      <c r="C139" s="229" t="s">
        <v>8</v>
      </c>
      <c r="D139" s="229" t="s">
        <v>205</v>
      </c>
      <c r="E139" s="230" t="s">
        <v>8</v>
      </c>
      <c r="F139" s="231" t="s">
        <v>3709</v>
      </c>
      <c r="G139" s="232" t="s">
        <v>797</v>
      </c>
      <c r="H139" s="233">
        <v>6</v>
      </c>
      <c r="I139" s="234"/>
      <c r="J139" s="235">
        <f>ROUND(I139*H139,2)</f>
        <v>0</v>
      </c>
      <c r="K139" s="236"/>
      <c r="L139" s="45"/>
      <c r="M139" s="237" t="s">
        <v>1</v>
      </c>
      <c r="N139" s="238" t="s">
        <v>41</v>
      </c>
      <c r="O139" s="92"/>
      <c r="P139" s="239">
        <f>O139*H139</f>
        <v>0</v>
      </c>
      <c r="Q139" s="239">
        <v>0</v>
      </c>
      <c r="R139" s="239">
        <f>Q139*H139</f>
        <v>0</v>
      </c>
      <c r="S139" s="239">
        <v>0</v>
      </c>
      <c r="T139" s="24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1" t="s">
        <v>209</v>
      </c>
      <c r="AT139" s="241" t="s">
        <v>205</v>
      </c>
      <c r="AU139" s="241" t="s">
        <v>83</v>
      </c>
      <c r="AY139" s="18" t="s">
        <v>203</v>
      </c>
      <c r="BE139" s="242">
        <f>IF(N139="základní",J139,0)</f>
        <v>0</v>
      </c>
      <c r="BF139" s="242">
        <f>IF(N139="snížená",J139,0)</f>
        <v>0</v>
      </c>
      <c r="BG139" s="242">
        <f>IF(N139="zákl. přenesená",J139,0)</f>
        <v>0</v>
      </c>
      <c r="BH139" s="242">
        <f>IF(N139="sníž. přenesená",J139,0)</f>
        <v>0</v>
      </c>
      <c r="BI139" s="242">
        <f>IF(N139="nulová",J139,0)</f>
        <v>0</v>
      </c>
      <c r="BJ139" s="18" t="s">
        <v>83</v>
      </c>
      <c r="BK139" s="242">
        <f>ROUND(I139*H139,2)</f>
        <v>0</v>
      </c>
      <c r="BL139" s="18" t="s">
        <v>209</v>
      </c>
      <c r="BM139" s="241" t="s">
        <v>316</v>
      </c>
    </row>
    <row r="140" s="2" customFormat="1" ht="16.5" customHeight="1">
      <c r="A140" s="39"/>
      <c r="B140" s="40"/>
      <c r="C140" s="229" t="s">
        <v>261</v>
      </c>
      <c r="D140" s="229" t="s">
        <v>205</v>
      </c>
      <c r="E140" s="230" t="s">
        <v>261</v>
      </c>
      <c r="F140" s="231" t="s">
        <v>3710</v>
      </c>
      <c r="G140" s="232" t="s">
        <v>797</v>
      </c>
      <c r="H140" s="233">
        <v>6</v>
      </c>
      <c r="I140" s="234"/>
      <c r="J140" s="235">
        <f>ROUND(I140*H140,2)</f>
        <v>0</v>
      </c>
      <c r="K140" s="236"/>
      <c r="L140" s="45"/>
      <c r="M140" s="237" t="s">
        <v>1</v>
      </c>
      <c r="N140" s="238" t="s">
        <v>41</v>
      </c>
      <c r="O140" s="92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1" t="s">
        <v>209</v>
      </c>
      <c r="AT140" s="241" t="s">
        <v>205</v>
      </c>
      <c r="AU140" s="241" t="s">
        <v>83</v>
      </c>
      <c r="AY140" s="18" t="s">
        <v>203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8" t="s">
        <v>83</v>
      </c>
      <c r="BK140" s="242">
        <f>ROUND(I140*H140,2)</f>
        <v>0</v>
      </c>
      <c r="BL140" s="18" t="s">
        <v>209</v>
      </c>
      <c r="BM140" s="241" t="s">
        <v>329</v>
      </c>
    </row>
    <row r="141" s="2" customFormat="1" ht="16.5" customHeight="1">
      <c r="A141" s="39"/>
      <c r="B141" s="40"/>
      <c r="C141" s="229" t="s">
        <v>267</v>
      </c>
      <c r="D141" s="229" t="s">
        <v>205</v>
      </c>
      <c r="E141" s="230" t="s">
        <v>267</v>
      </c>
      <c r="F141" s="231" t="s">
        <v>3711</v>
      </c>
      <c r="G141" s="232" t="s">
        <v>797</v>
      </c>
      <c r="H141" s="233">
        <v>3</v>
      </c>
      <c r="I141" s="234"/>
      <c r="J141" s="235">
        <f>ROUND(I141*H141,2)</f>
        <v>0</v>
      </c>
      <c r="K141" s="236"/>
      <c r="L141" s="45"/>
      <c r="M141" s="237" t="s">
        <v>1</v>
      </c>
      <c r="N141" s="238" t="s">
        <v>41</v>
      </c>
      <c r="O141" s="92"/>
      <c r="P141" s="239">
        <f>O141*H141</f>
        <v>0</v>
      </c>
      <c r="Q141" s="239">
        <v>0</v>
      </c>
      <c r="R141" s="239">
        <f>Q141*H141</f>
        <v>0</v>
      </c>
      <c r="S141" s="239">
        <v>0</v>
      </c>
      <c r="T141" s="24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1" t="s">
        <v>209</v>
      </c>
      <c r="AT141" s="241" t="s">
        <v>205</v>
      </c>
      <c r="AU141" s="241" t="s">
        <v>83</v>
      </c>
      <c r="AY141" s="18" t="s">
        <v>203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8" t="s">
        <v>83</v>
      </c>
      <c r="BK141" s="242">
        <f>ROUND(I141*H141,2)</f>
        <v>0</v>
      </c>
      <c r="BL141" s="18" t="s">
        <v>209</v>
      </c>
      <c r="BM141" s="241" t="s">
        <v>338</v>
      </c>
    </row>
    <row r="142" s="2" customFormat="1" ht="16.5" customHeight="1">
      <c r="A142" s="39"/>
      <c r="B142" s="40"/>
      <c r="C142" s="229" t="s">
        <v>272</v>
      </c>
      <c r="D142" s="229" t="s">
        <v>205</v>
      </c>
      <c r="E142" s="230" t="s">
        <v>272</v>
      </c>
      <c r="F142" s="231" t="s">
        <v>3712</v>
      </c>
      <c r="G142" s="232" t="s">
        <v>797</v>
      </c>
      <c r="H142" s="233">
        <v>1</v>
      </c>
      <c r="I142" s="234"/>
      <c r="J142" s="235">
        <f>ROUND(I142*H142,2)</f>
        <v>0</v>
      </c>
      <c r="K142" s="236"/>
      <c r="L142" s="45"/>
      <c r="M142" s="237" t="s">
        <v>1</v>
      </c>
      <c r="N142" s="238" t="s">
        <v>41</v>
      </c>
      <c r="O142" s="92"/>
      <c r="P142" s="239">
        <f>O142*H142</f>
        <v>0</v>
      </c>
      <c r="Q142" s="239">
        <v>0</v>
      </c>
      <c r="R142" s="239">
        <f>Q142*H142</f>
        <v>0</v>
      </c>
      <c r="S142" s="239">
        <v>0</v>
      </c>
      <c r="T142" s="24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1" t="s">
        <v>209</v>
      </c>
      <c r="AT142" s="241" t="s">
        <v>205</v>
      </c>
      <c r="AU142" s="241" t="s">
        <v>83</v>
      </c>
      <c r="AY142" s="18" t="s">
        <v>203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18" t="s">
        <v>83</v>
      </c>
      <c r="BK142" s="242">
        <f>ROUND(I142*H142,2)</f>
        <v>0</v>
      </c>
      <c r="BL142" s="18" t="s">
        <v>209</v>
      </c>
      <c r="BM142" s="241" t="s">
        <v>210</v>
      </c>
    </row>
    <row r="143" s="2" customFormat="1" ht="16.5" customHeight="1">
      <c r="A143" s="39"/>
      <c r="B143" s="40"/>
      <c r="C143" s="229" t="s">
        <v>277</v>
      </c>
      <c r="D143" s="229" t="s">
        <v>205</v>
      </c>
      <c r="E143" s="230" t="s">
        <v>277</v>
      </c>
      <c r="F143" s="231" t="s">
        <v>3713</v>
      </c>
      <c r="G143" s="232" t="s">
        <v>797</v>
      </c>
      <c r="H143" s="233">
        <v>1</v>
      </c>
      <c r="I143" s="234"/>
      <c r="J143" s="235">
        <f>ROUND(I143*H143,2)</f>
        <v>0</v>
      </c>
      <c r="K143" s="236"/>
      <c r="L143" s="45"/>
      <c r="M143" s="237" t="s">
        <v>1</v>
      </c>
      <c r="N143" s="238" t="s">
        <v>41</v>
      </c>
      <c r="O143" s="92"/>
      <c r="P143" s="239">
        <f>O143*H143</f>
        <v>0</v>
      </c>
      <c r="Q143" s="239">
        <v>0</v>
      </c>
      <c r="R143" s="239">
        <f>Q143*H143</f>
        <v>0</v>
      </c>
      <c r="S143" s="239">
        <v>0</v>
      </c>
      <c r="T143" s="24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209</v>
      </c>
      <c r="AT143" s="241" t="s">
        <v>205</v>
      </c>
      <c r="AU143" s="241" t="s">
        <v>83</v>
      </c>
      <c r="AY143" s="18" t="s">
        <v>203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83</v>
      </c>
      <c r="BK143" s="242">
        <f>ROUND(I143*H143,2)</f>
        <v>0</v>
      </c>
      <c r="BL143" s="18" t="s">
        <v>209</v>
      </c>
      <c r="BM143" s="241" t="s">
        <v>214</v>
      </c>
    </row>
    <row r="144" s="2" customFormat="1" ht="16.5" customHeight="1">
      <c r="A144" s="39"/>
      <c r="B144" s="40"/>
      <c r="C144" s="229" t="s">
        <v>283</v>
      </c>
      <c r="D144" s="229" t="s">
        <v>205</v>
      </c>
      <c r="E144" s="230" t="s">
        <v>283</v>
      </c>
      <c r="F144" s="231" t="s">
        <v>3714</v>
      </c>
      <c r="G144" s="232" t="s">
        <v>797</v>
      </c>
      <c r="H144" s="233">
        <v>4</v>
      </c>
      <c r="I144" s="234"/>
      <c r="J144" s="235">
        <f>ROUND(I144*H144,2)</f>
        <v>0</v>
      </c>
      <c r="K144" s="236"/>
      <c r="L144" s="45"/>
      <c r="M144" s="237" t="s">
        <v>1</v>
      </c>
      <c r="N144" s="238" t="s">
        <v>41</v>
      </c>
      <c r="O144" s="92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1" t="s">
        <v>209</v>
      </c>
      <c r="AT144" s="241" t="s">
        <v>205</v>
      </c>
      <c r="AU144" s="241" t="s">
        <v>83</v>
      </c>
      <c r="AY144" s="18" t="s">
        <v>203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8" t="s">
        <v>83</v>
      </c>
      <c r="BK144" s="242">
        <f>ROUND(I144*H144,2)</f>
        <v>0</v>
      </c>
      <c r="BL144" s="18" t="s">
        <v>209</v>
      </c>
      <c r="BM144" s="241" t="s">
        <v>381</v>
      </c>
    </row>
    <row r="145" s="2" customFormat="1" ht="16.5" customHeight="1">
      <c r="A145" s="39"/>
      <c r="B145" s="40"/>
      <c r="C145" s="229" t="s">
        <v>288</v>
      </c>
      <c r="D145" s="229" t="s">
        <v>205</v>
      </c>
      <c r="E145" s="230" t="s">
        <v>288</v>
      </c>
      <c r="F145" s="231" t="s">
        <v>3715</v>
      </c>
      <c r="G145" s="232" t="s">
        <v>797</v>
      </c>
      <c r="H145" s="233">
        <v>1</v>
      </c>
      <c r="I145" s="234"/>
      <c r="J145" s="235">
        <f>ROUND(I145*H145,2)</f>
        <v>0</v>
      </c>
      <c r="K145" s="236"/>
      <c r="L145" s="45"/>
      <c r="M145" s="237" t="s">
        <v>1</v>
      </c>
      <c r="N145" s="238" t="s">
        <v>41</v>
      </c>
      <c r="O145" s="92"/>
      <c r="P145" s="239">
        <f>O145*H145</f>
        <v>0</v>
      </c>
      <c r="Q145" s="239">
        <v>0</v>
      </c>
      <c r="R145" s="239">
        <f>Q145*H145</f>
        <v>0</v>
      </c>
      <c r="S145" s="239">
        <v>0</v>
      </c>
      <c r="T145" s="24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1" t="s">
        <v>209</v>
      </c>
      <c r="AT145" s="241" t="s">
        <v>205</v>
      </c>
      <c r="AU145" s="241" t="s">
        <v>83</v>
      </c>
      <c r="AY145" s="18" t="s">
        <v>203</v>
      </c>
      <c r="BE145" s="242">
        <f>IF(N145="základní",J145,0)</f>
        <v>0</v>
      </c>
      <c r="BF145" s="242">
        <f>IF(N145="snížená",J145,0)</f>
        <v>0</v>
      </c>
      <c r="BG145" s="242">
        <f>IF(N145="zákl. přenesená",J145,0)</f>
        <v>0</v>
      </c>
      <c r="BH145" s="242">
        <f>IF(N145="sníž. přenesená",J145,0)</f>
        <v>0</v>
      </c>
      <c r="BI145" s="242">
        <f>IF(N145="nulová",J145,0)</f>
        <v>0</v>
      </c>
      <c r="BJ145" s="18" t="s">
        <v>83</v>
      </c>
      <c r="BK145" s="242">
        <f>ROUND(I145*H145,2)</f>
        <v>0</v>
      </c>
      <c r="BL145" s="18" t="s">
        <v>209</v>
      </c>
      <c r="BM145" s="241" t="s">
        <v>217</v>
      </c>
    </row>
    <row r="146" s="2" customFormat="1" ht="16.5" customHeight="1">
      <c r="A146" s="39"/>
      <c r="B146" s="40"/>
      <c r="C146" s="229" t="s">
        <v>294</v>
      </c>
      <c r="D146" s="229" t="s">
        <v>205</v>
      </c>
      <c r="E146" s="230" t="s">
        <v>294</v>
      </c>
      <c r="F146" s="231" t="s">
        <v>3716</v>
      </c>
      <c r="G146" s="232" t="s">
        <v>797</v>
      </c>
      <c r="H146" s="233">
        <v>2</v>
      </c>
      <c r="I146" s="234"/>
      <c r="J146" s="235">
        <f>ROUND(I146*H146,2)</f>
        <v>0</v>
      </c>
      <c r="K146" s="236"/>
      <c r="L146" s="45"/>
      <c r="M146" s="237" t="s">
        <v>1</v>
      </c>
      <c r="N146" s="238" t="s">
        <v>41</v>
      </c>
      <c r="O146" s="92"/>
      <c r="P146" s="239">
        <f>O146*H146</f>
        <v>0</v>
      </c>
      <c r="Q146" s="239">
        <v>0</v>
      </c>
      <c r="R146" s="239">
        <f>Q146*H146</f>
        <v>0</v>
      </c>
      <c r="S146" s="239">
        <v>0</v>
      </c>
      <c r="T146" s="24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1" t="s">
        <v>209</v>
      </c>
      <c r="AT146" s="241" t="s">
        <v>205</v>
      </c>
      <c r="AU146" s="241" t="s">
        <v>83</v>
      </c>
      <c r="AY146" s="18" t="s">
        <v>203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8" t="s">
        <v>83</v>
      </c>
      <c r="BK146" s="242">
        <f>ROUND(I146*H146,2)</f>
        <v>0</v>
      </c>
      <c r="BL146" s="18" t="s">
        <v>209</v>
      </c>
      <c r="BM146" s="241" t="s">
        <v>413</v>
      </c>
    </row>
    <row r="147" s="2" customFormat="1" ht="16.5" customHeight="1">
      <c r="A147" s="39"/>
      <c r="B147" s="40"/>
      <c r="C147" s="229" t="s">
        <v>299</v>
      </c>
      <c r="D147" s="229" t="s">
        <v>205</v>
      </c>
      <c r="E147" s="230" t="s">
        <v>299</v>
      </c>
      <c r="F147" s="231" t="s">
        <v>3717</v>
      </c>
      <c r="G147" s="232" t="s">
        <v>797</v>
      </c>
      <c r="H147" s="233">
        <v>2</v>
      </c>
      <c r="I147" s="234"/>
      <c r="J147" s="235">
        <f>ROUND(I147*H147,2)</f>
        <v>0</v>
      </c>
      <c r="K147" s="236"/>
      <c r="L147" s="45"/>
      <c r="M147" s="237" t="s">
        <v>1</v>
      </c>
      <c r="N147" s="238" t="s">
        <v>41</v>
      </c>
      <c r="O147" s="92"/>
      <c r="P147" s="239">
        <f>O147*H147</f>
        <v>0</v>
      </c>
      <c r="Q147" s="239">
        <v>0</v>
      </c>
      <c r="R147" s="239">
        <f>Q147*H147</f>
        <v>0</v>
      </c>
      <c r="S147" s="239">
        <v>0</v>
      </c>
      <c r="T147" s="24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1" t="s">
        <v>209</v>
      </c>
      <c r="AT147" s="241" t="s">
        <v>205</v>
      </c>
      <c r="AU147" s="241" t="s">
        <v>83</v>
      </c>
      <c r="AY147" s="18" t="s">
        <v>203</v>
      </c>
      <c r="BE147" s="242">
        <f>IF(N147="základní",J147,0)</f>
        <v>0</v>
      </c>
      <c r="BF147" s="242">
        <f>IF(N147="snížená",J147,0)</f>
        <v>0</v>
      </c>
      <c r="BG147" s="242">
        <f>IF(N147="zákl. přenesená",J147,0)</f>
        <v>0</v>
      </c>
      <c r="BH147" s="242">
        <f>IF(N147="sníž. přenesená",J147,0)</f>
        <v>0</v>
      </c>
      <c r="BI147" s="242">
        <f>IF(N147="nulová",J147,0)</f>
        <v>0</v>
      </c>
      <c r="BJ147" s="18" t="s">
        <v>83</v>
      </c>
      <c r="BK147" s="242">
        <f>ROUND(I147*H147,2)</f>
        <v>0</v>
      </c>
      <c r="BL147" s="18" t="s">
        <v>209</v>
      </c>
      <c r="BM147" s="241" t="s">
        <v>424</v>
      </c>
    </row>
    <row r="148" s="2" customFormat="1" ht="16.5" customHeight="1">
      <c r="A148" s="39"/>
      <c r="B148" s="40"/>
      <c r="C148" s="229" t="s">
        <v>7</v>
      </c>
      <c r="D148" s="229" t="s">
        <v>205</v>
      </c>
      <c r="E148" s="230" t="s">
        <v>7</v>
      </c>
      <c r="F148" s="231" t="s">
        <v>3718</v>
      </c>
      <c r="G148" s="232" t="s">
        <v>797</v>
      </c>
      <c r="H148" s="233">
        <v>2</v>
      </c>
      <c r="I148" s="234"/>
      <c r="J148" s="235">
        <f>ROUND(I148*H148,2)</f>
        <v>0</v>
      </c>
      <c r="K148" s="236"/>
      <c r="L148" s="45"/>
      <c r="M148" s="237" t="s">
        <v>1</v>
      </c>
      <c r="N148" s="238" t="s">
        <v>41</v>
      </c>
      <c r="O148" s="92"/>
      <c r="P148" s="239">
        <f>O148*H148</f>
        <v>0</v>
      </c>
      <c r="Q148" s="239">
        <v>0</v>
      </c>
      <c r="R148" s="239">
        <f>Q148*H148</f>
        <v>0</v>
      </c>
      <c r="S148" s="239">
        <v>0</v>
      </c>
      <c r="T148" s="24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1" t="s">
        <v>209</v>
      </c>
      <c r="AT148" s="241" t="s">
        <v>205</v>
      </c>
      <c r="AU148" s="241" t="s">
        <v>83</v>
      </c>
      <c r="AY148" s="18" t="s">
        <v>203</v>
      </c>
      <c r="BE148" s="242">
        <f>IF(N148="základní",J148,0)</f>
        <v>0</v>
      </c>
      <c r="BF148" s="242">
        <f>IF(N148="snížená",J148,0)</f>
        <v>0</v>
      </c>
      <c r="BG148" s="242">
        <f>IF(N148="zákl. přenesená",J148,0)</f>
        <v>0</v>
      </c>
      <c r="BH148" s="242">
        <f>IF(N148="sníž. přenesená",J148,0)</f>
        <v>0</v>
      </c>
      <c r="BI148" s="242">
        <f>IF(N148="nulová",J148,0)</f>
        <v>0</v>
      </c>
      <c r="BJ148" s="18" t="s">
        <v>83</v>
      </c>
      <c r="BK148" s="242">
        <f>ROUND(I148*H148,2)</f>
        <v>0</v>
      </c>
      <c r="BL148" s="18" t="s">
        <v>209</v>
      </c>
      <c r="BM148" s="241" t="s">
        <v>221</v>
      </c>
    </row>
    <row r="149" s="2" customFormat="1" ht="16.5" customHeight="1">
      <c r="A149" s="39"/>
      <c r="B149" s="40"/>
      <c r="C149" s="229" t="s">
        <v>306</v>
      </c>
      <c r="D149" s="229" t="s">
        <v>205</v>
      </c>
      <c r="E149" s="230" t="s">
        <v>306</v>
      </c>
      <c r="F149" s="231" t="s">
        <v>3719</v>
      </c>
      <c r="G149" s="232" t="s">
        <v>797</v>
      </c>
      <c r="H149" s="233">
        <v>1</v>
      </c>
      <c r="I149" s="234"/>
      <c r="J149" s="235">
        <f>ROUND(I149*H149,2)</f>
        <v>0</v>
      </c>
      <c r="K149" s="236"/>
      <c r="L149" s="45"/>
      <c r="M149" s="237" t="s">
        <v>1</v>
      </c>
      <c r="N149" s="238" t="s">
        <v>41</v>
      </c>
      <c r="O149" s="92"/>
      <c r="P149" s="239">
        <f>O149*H149</f>
        <v>0</v>
      </c>
      <c r="Q149" s="239">
        <v>0</v>
      </c>
      <c r="R149" s="239">
        <f>Q149*H149</f>
        <v>0</v>
      </c>
      <c r="S149" s="239">
        <v>0</v>
      </c>
      <c r="T149" s="24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1" t="s">
        <v>209</v>
      </c>
      <c r="AT149" s="241" t="s">
        <v>205</v>
      </c>
      <c r="AU149" s="241" t="s">
        <v>83</v>
      </c>
      <c r="AY149" s="18" t="s">
        <v>203</v>
      </c>
      <c r="BE149" s="242">
        <f>IF(N149="základní",J149,0)</f>
        <v>0</v>
      </c>
      <c r="BF149" s="242">
        <f>IF(N149="snížená",J149,0)</f>
        <v>0</v>
      </c>
      <c r="BG149" s="242">
        <f>IF(N149="zákl. přenesená",J149,0)</f>
        <v>0</v>
      </c>
      <c r="BH149" s="242">
        <f>IF(N149="sníž. přenesená",J149,0)</f>
        <v>0</v>
      </c>
      <c r="BI149" s="242">
        <f>IF(N149="nulová",J149,0)</f>
        <v>0</v>
      </c>
      <c r="BJ149" s="18" t="s">
        <v>83</v>
      </c>
      <c r="BK149" s="242">
        <f>ROUND(I149*H149,2)</f>
        <v>0</v>
      </c>
      <c r="BL149" s="18" t="s">
        <v>209</v>
      </c>
      <c r="BM149" s="241" t="s">
        <v>225</v>
      </c>
    </row>
    <row r="150" s="2" customFormat="1" ht="16.5" customHeight="1">
      <c r="A150" s="39"/>
      <c r="B150" s="40"/>
      <c r="C150" s="229" t="s">
        <v>312</v>
      </c>
      <c r="D150" s="229" t="s">
        <v>205</v>
      </c>
      <c r="E150" s="230" t="s">
        <v>312</v>
      </c>
      <c r="F150" s="231" t="s">
        <v>3720</v>
      </c>
      <c r="G150" s="232" t="s">
        <v>797</v>
      </c>
      <c r="H150" s="233">
        <v>1</v>
      </c>
      <c r="I150" s="234"/>
      <c r="J150" s="235">
        <f>ROUND(I150*H150,2)</f>
        <v>0</v>
      </c>
      <c r="K150" s="236"/>
      <c r="L150" s="45"/>
      <c r="M150" s="237" t="s">
        <v>1</v>
      </c>
      <c r="N150" s="238" t="s">
        <v>41</v>
      </c>
      <c r="O150" s="92"/>
      <c r="P150" s="239">
        <f>O150*H150</f>
        <v>0</v>
      </c>
      <c r="Q150" s="239">
        <v>0</v>
      </c>
      <c r="R150" s="239">
        <f>Q150*H150</f>
        <v>0</v>
      </c>
      <c r="S150" s="239">
        <v>0</v>
      </c>
      <c r="T150" s="24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209</v>
      </c>
      <c r="AT150" s="241" t="s">
        <v>205</v>
      </c>
      <c r="AU150" s="241" t="s">
        <v>83</v>
      </c>
      <c r="AY150" s="18" t="s">
        <v>203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83</v>
      </c>
      <c r="BK150" s="242">
        <f>ROUND(I150*H150,2)</f>
        <v>0</v>
      </c>
      <c r="BL150" s="18" t="s">
        <v>209</v>
      </c>
      <c r="BM150" s="241" t="s">
        <v>452</v>
      </c>
    </row>
    <row r="151" s="2" customFormat="1" ht="16.5" customHeight="1">
      <c r="A151" s="39"/>
      <c r="B151" s="40"/>
      <c r="C151" s="229" t="s">
        <v>316</v>
      </c>
      <c r="D151" s="229" t="s">
        <v>205</v>
      </c>
      <c r="E151" s="230" t="s">
        <v>316</v>
      </c>
      <c r="F151" s="231" t="s">
        <v>3721</v>
      </c>
      <c r="G151" s="232" t="s">
        <v>797</v>
      </c>
      <c r="H151" s="233">
        <v>1</v>
      </c>
      <c r="I151" s="234"/>
      <c r="J151" s="235">
        <f>ROUND(I151*H151,2)</f>
        <v>0</v>
      </c>
      <c r="K151" s="236"/>
      <c r="L151" s="45"/>
      <c r="M151" s="237" t="s">
        <v>1</v>
      </c>
      <c r="N151" s="238" t="s">
        <v>41</v>
      </c>
      <c r="O151" s="92"/>
      <c r="P151" s="239">
        <f>O151*H151</f>
        <v>0</v>
      </c>
      <c r="Q151" s="239">
        <v>0</v>
      </c>
      <c r="R151" s="239">
        <f>Q151*H151</f>
        <v>0</v>
      </c>
      <c r="S151" s="239">
        <v>0</v>
      </c>
      <c r="T151" s="24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1" t="s">
        <v>209</v>
      </c>
      <c r="AT151" s="241" t="s">
        <v>205</v>
      </c>
      <c r="AU151" s="241" t="s">
        <v>83</v>
      </c>
      <c r="AY151" s="18" t="s">
        <v>203</v>
      </c>
      <c r="BE151" s="242">
        <f>IF(N151="základní",J151,0)</f>
        <v>0</v>
      </c>
      <c r="BF151" s="242">
        <f>IF(N151="snížená",J151,0)</f>
        <v>0</v>
      </c>
      <c r="BG151" s="242">
        <f>IF(N151="zákl. přenesená",J151,0)</f>
        <v>0</v>
      </c>
      <c r="BH151" s="242">
        <f>IF(N151="sníž. přenesená",J151,0)</f>
        <v>0</v>
      </c>
      <c r="BI151" s="242">
        <f>IF(N151="nulová",J151,0)</f>
        <v>0</v>
      </c>
      <c r="BJ151" s="18" t="s">
        <v>83</v>
      </c>
      <c r="BK151" s="242">
        <f>ROUND(I151*H151,2)</f>
        <v>0</v>
      </c>
      <c r="BL151" s="18" t="s">
        <v>209</v>
      </c>
      <c r="BM151" s="241" t="s">
        <v>462</v>
      </c>
    </row>
    <row r="152" s="2" customFormat="1" ht="16.5" customHeight="1">
      <c r="A152" s="39"/>
      <c r="B152" s="40"/>
      <c r="C152" s="229" t="s">
        <v>324</v>
      </c>
      <c r="D152" s="229" t="s">
        <v>205</v>
      </c>
      <c r="E152" s="230" t="s">
        <v>324</v>
      </c>
      <c r="F152" s="231" t="s">
        <v>3722</v>
      </c>
      <c r="G152" s="232" t="s">
        <v>797</v>
      </c>
      <c r="H152" s="233">
        <v>1</v>
      </c>
      <c r="I152" s="234"/>
      <c r="J152" s="235">
        <f>ROUND(I152*H152,2)</f>
        <v>0</v>
      </c>
      <c r="K152" s="236"/>
      <c r="L152" s="45"/>
      <c r="M152" s="237" t="s">
        <v>1</v>
      </c>
      <c r="N152" s="238" t="s">
        <v>41</v>
      </c>
      <c r="O152" s="92"/>
      <c r="P152" s="239">
        <f>O152*H152</f>
        <v>0</v>
      </c>
      <c r="Q152" s="239">
        <v>0</v>
      </c>
      <c r="R152" s="239">
        <f>Q152*H152</f>
        <v>0</v>
      </c>
      <c r="S152" s="239">
        <v>0</v>
      </c>
      <c r="T152" s="24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1" t="s">
        <v>209</v>
      </c>
      <c r="AT152" s="241" t="s">
        <v>205</v>
      </c>
      <c r="AU152" s="241" t="s">
        <v>83</v>
      </c>
      <c r="AY152" s="18" t="s">
        <v>203</v>
      </c>
      <c r="BE152" s="242">
        <f>IF(N152="základní",J152,0)</f>
        <v>0</v>
      </c>
      <c r="BF152" s="242">
        <f>IF(N152="snížená",J152,0)</f>
        <v>0</v>
      </c>
      <c r="BG152" s="242">
        <f>IF(N152="zákl. přenesená",J152,0)</f>
        <v>0</v>
      </c>
      <c r="BH152" s="242">
        <f>IF(N152="sníž. přenesená",J152,0)</f>
        <v>0</v>
      </c>
      <c r="BI152" s="242">
        <f>IF(N152="nulová",J152,0)</f>
        <v>0</v>
      </c>
      <c r="BJ152" s="18" t="s">
        <v>83</v>
      </c>
      <c r="BK152" s="242">
        <f>ROUND(I152*H152,2)</f>
        <v>0</v>
      </c>
      <c r="BL152" s="18" t="s">
        <v>209</v>
      </c>
      <c r="BM152" s="241" t="s">
        <v>229</v>
      </c>
    </row>
    <row r="153" s="2" customFormat="1" ht="16.5" customHeight="1">
      <c r="A153" s="39"/>
      <c r="B153" s="40"/>
      <c r="C153" s="229" t="s">
        <v>329</v>
      </c>
      <c r="D153" s="229" t="s">
        <v>205</v>
      </c>
      <c r="E153" s="230" t="s">
        <v>329</v>
      </c>
      <c r="F153" s="231" t="s">
        <v>3723</v>
      </c>
      <c r="G153" s="232" t="s">
        <v>797</v>
      </c>
      <c r="H153" s="233">
        <v>1</v>
      </c>
      <c r="I153" s="234"/>
      <c r="J153" s="235">
        <f>ROUND(I153*H153,2)</f>
        <v>0</v>
      </c>
      <c r="K153" s="236"/>
      <c r="L153" s="45"/>
      <c r="M153" s="237" t="s">
        <v>1</v>
      </c>
      <c r="N153" s="238" t="s">
        <v>41</v>
      </c>
      <c r="O153" s="92"/>
      <c r="P153" s="239">
        <f>O153*H153</f>
        <v>0</v>
      </c>
      <c r="Q153" s="239">
        <v>0</v>
      </c>
      <c r="R153" s="239">
        <f>Q153*H153</f>
        <v>0</v>
      </c>
      <c r="S153" s="239">
        <v>0</v>
      </c>
      <c r="T153" s="24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1" t="s">
        <v>209</v>
      </c>
      <c r="AT153" s="241" t="s">
        <v>205</v>
      </c>
      <c r="AU153" s="241" t="s">
        <v>83</v>
      </c>
      <c r="AY153" s="18" t="s">
        <v>203</v>
      </c>
      <c r="BE153" s="242">
        <f>IF(N153="základní",J153,0)</f>
        <v>0</v>
      </c>
      <c r="BF153" s="242">
        <f>IF(N153="snížená",J153,0)</f>
        <v>0</v>
      </c>
      <c r="BG153" s="242">
        <f>IF(N153="zákl. přenesená",J153,0)</f>
        <v>0</v>
      </c>
      <c r="BH153" s="242">
        <f>IF(N153="sníž. přenesená",J153,0)</f>
        <v>0</v>
      </c>
      <c r="BI153" s="242">
        <f>IF(N153="nulová",J153,0)</f>
        <v>0</v>
      </c>
      <c r="BJ153" s="18" t="s">
        <v>83</v>
      </c>
      <c r="BK153" s="242">
        <f>ROUND(I153*H153,2)</f>
        <v>0</v>
      </c>
      <c r="BL153" s="18" t="s">
        <v>209</v>
      </c>
      <c r="BM153" s="241" t="s">
        <v>233</v>
      </c>
    </row>
    <row r="154" s="2" customFormat="1" ht="16.5" customHeight="1">
      <c r="A154" s="39"/>
      <c r="B154" s="40"/>
      <c r="C154" s="229" t="s">
        <v>333</v>
      </c>
      <c r="D154" s="229" t="s">
        <v>205</v>
      </c>
      <c r="E154" s="230" t="s">
        <v>333</v>
      </c>
      <c r="F154" s="231" t="s">
        <v>3724</v>
      </c>
      <c r="G154" s="232" t="s">
        <v>336</v>
      </c>
      <c r="H154" s="233">
        <v>2562</v>
      </c>
      <c r="I154" s="234"/>
      <c r="J154" s="235">
        <f>ROUND(I154*H154,2)</f>
        <v>0</v>
      </c>
      <c r="K154" s="236"/>
      <c r="L154" s="45"/>
      <c r="M154" s="237" t="s">
        <v>1</v>
      </c>
      <c r="N154" s="238" t="s">
        <v>41</v>
      </c>
      <c r="O154" s="92"/>
      <c r="P154" s="239">
        <f>O154*H154</f>
        <v>0</v>
      </c>
      <c r="Q154" s="239">
        <v>0</v>
      </c>
      <c r="R154" s="239">
        <f>Q154*H154</f>
        <v>0</v>
      </c>
      <c r="S154" s="239">
        <v>0</v>
      </c>
      <c r="T154" s="24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1" t="s">
        <v>209</v>
      </c>
      <c r="AT154" s="241" t="s">
        <v>205</v>
      </c>
      <c r="AU154" s="241" t="s">
        <v>83</v>
      </c>
      <c r="AY154" s="18" t="s">
        <v>203</v>
      </c>
      <c r="BE154" s="242">
        <f>IF(N154="základní",J154,0)</f>
        <v>0</v>
      </c>
      <c r="BF154" s="242">
        <f>IF(N154="snížená",J154,0)</f>
        <v>0</v>
      </c>
      <c r="BG154" s="242">
        <f>IF(N154="zákl. přenesená",J154,0)</f>
        <v>0</v>
      </c>
      <c r="BH154" s="242">
        <f>IF(N154="sníž. přenesená",J154,0)</f>
        <v>0</v>
      </c>
      <c r="BI154" s="242">
        <f>IF(N154="nulová",J154,0)</f>
        <v>0</v>
      </c>
      <c r="BJ154" s="18" t="s">
        <v>83</v>
      </c>
      <c r="BK154" s="242">
        <f>ROUND(I154*H154,2)</f>
        <v>0</v>
      </c>
      <c r="BL154" s="18" t="s">
        <v>209</v>
      </c>
      <c r="BM154" s="241" t="s">
        <v>237</v>
      </c>
    </row>
    <row r="155" s="2" customFormat="1" ht="21.75" customHeight="1">
      <c r="A155" s="39"/>
      <c r="B155" s="40"/>
      <c r="C155" s="229" t="s">
        <v>338</v>
      </c>
      <c r="D155" s="229" t="s">
        <v>205</v>
      </c>
      <c r="E155" s="230" t="s">
        <v>338</v>
      </c>
      <c r="F155" s="231" t="s">
        <v>3725</v>
      </c>
      <c r="G155" s="232" t="s">
        <v>336</v>
      </c>
      <c r="H155" s="233">
        <v>1615</v>
      </c>
      <c r="I155" s="234"/>
      <c r="J155" s="235">
        <f>ROUND(I155*H155,2)</f>
        <v>0</v>
      </c>
      <c r="K155" s="236"/>
      <c r="L155" s="45"/>
      <c r="M155" s="237" t="s">
        <v>1</v>
      </c>
      <c r="N155" s="238" t="s">
        <v>41</v>
      </c>
      <c r="O155" s="92"/>
      <c r="P155" s="239">
        <f>O155*H155</f>
        <v>0</v>
      </c>
      <c r="Q155" s="239">
        <v>0</v>
      </c>
      <c r="R155" s="239">
        <f>Q155*H155</f>
        <v>0</v>
      </c>
      <c r="S155" s="239">
        <v>0</v>
      </c>
      <c r="T155" s="24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1" t="s">
        <v>209</v>
      </c>
      <c r="AT155" s="241" t="s">
        <v>205</v>
      </c>
      <c r="AU155" s="241" t="s">
        <v>83</v>
      </c>
      <c r="AY155" s="18" t="s">
        <v>203</v>
      </c>
      <c r="BE155" s="242">
        <f>IF(N155="základní",J155,0)</f>
        <v>0</v>
      </c>
      <c r="BF155" s="242">
        <f>IF(N155="snížená",J155,0)</f>
        <v>0</v>
      </c>
      <c r="BG155" s="242">
        <f>IF(N155="zákl. přenesená",J155,0)</f>
        <v>0</v>
      </c>
      <c r="BH155" s="242">
        <f>IF(N155="sníž. přenesená",J155,0)</f>
        <v>0</v>
      </c>
      <c r="BI155" s="242">
        <f>IF(N155="nulová",J155,0)</f>
        <v>0</v>
      </c>
      <c r="BJ155" s="18" t="s">
        <v>83</v>
      </c>
      <c r="BK155" s="242">
        <f>ROUND(I155*H155,2)</f>
        <v>0</v>
      </c>
      <c r="BL155" s="18" t="s">
        <v>209</v>
      </c>
      <c r="BM155" s="241" t="s">
        <v>242</v>
      </c>
    </row>
    <row r="156" s="2" customFormat="1" ht="21.75" customHeight="1">
      <c r="A156" s="39"/>
      <c r="B156" s="40"/>
      <c r="C156" s="229" t="s">
        <v>343</v>
      </c>
      <c r="D156" s="229" t="s">
        <v>205</v>
      </c>
      <c r="E156" s="230" t="s">
        <v>343</v>
      </c>
      <c r="F156" s="231" t="s">
        <v>3726</v>
      </c>
      <c r="G156" s="232" t="s">
        <v>336</v>
      </c>
      <c r="H156" s="233">
        <v>45</v>
      </c>
      <c r="I156" s="234"/>
      <c r="J156" s="235">
        <f>ROUND(I156*H156,2)</f>
        <v>0</v>
      </c>
      <c r="K156" s="236"/>
      <c r="L156" s="45"/>
      <c r="M156" s="237" t="s">
        <v>1</v>
      </c>
      <c r="N156" s="238" t="s">
        <v>41</v>
      </c>
      <c r="O156" s="92"/>
      <c r="P156" s="239">
        <f>O156*H156</f>
        <v>0</v>
      </c>
      <c r="Q156" s="239">
        <v>0</v>
      </c>
      <c r="R156" s="239">
        <f>Q156*H156</f>
        <v>0</v>
      </c>
      <c r="S156" s="239">
        <v>0</v>
      </c>
      <c r="T156" s="24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1" t="s">
        <v>209</v>
      </c>
      <c r="AT156" s="241" t="s">
        <v>205</v>
      </c>
      <c r="AU156" s="241" t="s">
        <v>83</v>
      </c>
      <c r="AY156" s="18" t="s">
        <v>203</v>
      </c>
      <c r="BE156" s="242">
        <f>IF(N156="základní",J156,0)</f>
        <v>0</v>
      </c>
      <c r="BF156" s="242">
        <f>IF(N156="snížená",J156,0)</f>
        <v>0</v>
      </c>
      <c r="BG156" s="242">
        <f>IF(N156="zákl. přenesená",J156,0)</f>
        <v>0</v>
      </c>
      <c r="BH156" s="242">
        <f>IF(N156="sníž. přenesená",J156,0)</f>
        <v>0</v>
      </c>
      <c r="BI156" s="242">
        <f>IF(N156="nulová",J156,0)</f>
        <v>0</v>
      </c>
      <c r="BJ156" s="18" t="s">
        <v>83</v>
      </c>
      <c r="BK156" s="242">
        <f>ROUND(I156*H156,2)</f>
        <v>0</v>
      </c>
      <c r="BL156" s="18" t="s">
        <v>209</v>
      </c>
      <c r="BM156" s="241" t="s">
        <v>251</v>
      </c>
    </row>
    <row r="157" s="2" customFormat="1" ht="21.75" customHeight="1">
      <c r="A157" s="39"/>
      <c r="B157" s="40"/>
      <c r="C157" s="229" t="s">
        <v>210</v>
      </c>
      <c r="D157" s="229" t="s">
        <v>205</v>
      </c>
      <c r="E157" s="230" t="s">
        <v>210</v>
      </c>
      <c r="F157" s="231" t="s">
        <v>3727</v>
      </c>
      <c r="G157" s="232" t="s">
        <v>336</v>
      </c>
      <c r="H157" s="233">
        <v>35</v>
      </c>
      <c r="I157" s="234"/>
      <c r="J157" s="235">
        <f>ROUND(I157*H157,2)</f>
        <v>0</v>
      </c>
      <c r="K157" s="236"/>
      <c r="L157" s="45"/>
      <c r="M157" s="237" t="s">
        <v>1</v>
      </c>
      <c r="N157" s="238" t="s">
        <v>41</v>
      </c>
      <c r="O157" s="92"/>
      <c r="P157" s="239">
        <f>O157*H157</f>
        <v>0</v>
      </c>
      <c r="Q157" s="239">
        <v>0</v>
      </c>
      <c r="R157" s="239">
        <f>Q157*H157</f>
        <v>0</v>
      </c>
      <c r="S157" s="239">
        <v>0</v>
      </c>
      <c r="T157" s="24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1" t="s">
        <v>209</v>
      </c>
      <c r="AT157" s="241" t="s">
        <v>205</v>
      </c>
      <c r="AU157" s="241" t="s">
        <v>83</v>
      </c>
      <c r="AY157" s="18" t="s">
        <v>203</v>
      </c>
      <c r="BE157" s="242">
        <f>IF(N157="základní",J157,0)</f>
        <v>0</v>
      </c>
      <c r="BF157" s="242">
        <f>IF(N157="snížená",J157,0)</f>
        <v>0</v>
      </c>
      <c r="BG157" s="242">
        <f>IF(N157="zákl. přenesená",J157,0)</f>
        <v>0</v>
      </c>
      <c r="BH157" s="242">
        <f>IF(N157="sníž. přenesená",J157,0)</f>
        <v>0</v>
      </c>
      <c r="BI157" s="242">
        <f>IF(N157="nulová",J157,0)</f>
        <v>0</v>
      </c>
      <c r="BJ157" s="18" t="s">
        <v>83</v>
      </c>
      <c r="BK157" s="242">
        <f>ROUND(I157*H157,2)</f>
        <v>0</v>
      </c>
      <c r="BL157" s="18" t="s">
        <v>209</v>
      </c>
      <c r="BM157" s="241" t="s">
        <v>256</v>
      </c>
    </row>
    <row r="158" s="2" customFormat="1" ht="16.5" customHeight="1">
      <c r="A158" s="39"/>
      <c r="B158" s="40"/>
      <c r="C158" s="229" t="s">
        <v>360</v>
      </c>
      <c r="D158" s="229" t="s">
        <v>205</v>
      </c>
      <c r="E158" s="230" t="s">
        <v>360</v>
      </c>
      <c r="F158" s="231" t="s">
        <v>3728</v>
      </c>
      <c r="G158" s="232" t="s">
        <v>336</v>
      </c>
      <c r="H158" s="233">
        <v>62</v>
      </c>
      <c r="I158" s="234"/>
      <c r="J158" s="235">
        <f>ROUND(I158*H158,2)</f>
        <v>0</v>
      </c>
      <c r="K158" s="236"/>
      <c r="L158" s="45"/>
      <c r="M158" s="237" t="s">
        <v>1</v>
      </c>
      <c r="N158" s="238" t="s">
        <v>41</v>
      </c>
      <c r="O158" s="92"/>
      <c r="P158" s="239">
        <f>O158*H158</f>
        <v>0</v>
      </c>
      <c r="Q158" s="239">
        <v>0</v>
      </c>
      <c r="R158" s="239">
        <f>Q158*H158</f>
        <v>0</v>
      </c>
      <c r="S158" s="239">
        <v>0</v>
      </c>
      <c r="T158" s="24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1" t="s">
        <v>209</v>
      </c>
      <c r="AT158" s="241" t="s">
        <v>205</v>
      </c>
      <c r="AU158" s="241" t="s">
        <v>83</v>
      </c>
      <c r="AY158" s="18" t="s">
        <v>203</v>
      </c>
      <c r="BE158" s="242">
        <f>IF(N158="základní",J158,0)</f>
        <v>0</v>
      </c>
      <c r="BF158" s="242">
        <f>IF(N158="snížená",J158,0)</f>
        <v>0</v>
      </c>
      <c r="BG158" s="242">
        <f>IF(N158="zákl. přenesená",J158,0)</f>
        <v>0</v>
      </c>
      <c r="BH158" s="242">
        <f>IF(N158="sníž. přenesená",J158,0)</f>
        <v>0</v>
      </c>
      <c r="BI158" s="242">
        <f>IF(N158="nulová",J158,0)</f>
        <v>0</v>
      </c>
      <c r="BJ158" s="18" t="s">
        <v>83</v>
      </c>
      <c r="BK158" s="242">
        <f>ROUND(I158*H158,2)</f>
        <v>0</v>
      </c>
      <c r="BL158" s="18" t="s">
        <v>209</v>
      </c>
      <c r="BM158" s="241" t="s">
        <v>260</v>
      </c>
    </row>
    <row r="159" s="2" customFormat="1" ht="16.5" customHeight="1">
      <c r="A159" s="39"/>
      <c r="B159" s="40"/>
      <c r="C159" s="229" t="s">
        <v>214</v>
      </c>
      <c r="D159" s="229" t="s">
        <v>205</v>
      </c>
      <c r="E159" s="230" t="s">
        <v>214</v>
      </c>
      <c r="F159" s="231" t="s">
        <v>3729</v>
      </c>
      <c r="G159" s="232" t="s">
        <v>336</v>
      </c>
      <c r="H159" s="233">
        <v>20</v>
      </c>
      <c r="I159" s="234"/>
      <c r="J159" s="235">
        <f>ROUND(I159*H159,2)</f>
        <v>0</v>
      </c>
      <c r="K159" s="236"/>
      <c r="L159" s="45"/>
      <c r="M159" s="237" t="s">
        <v>1</v>
      </c>
      <c r="N159" s="238" t="s">
        <v>41</v>
      </c>
      <c r="O159" s="92"/>
      <c r="P159" s="239">
        <f>O159*H159</f>
        <v>0</v>
      </c>
      <c r="Q159" s="239">
        <v>0</v>
      </c>
      <c r="R159" s="239">
        <f>Q159*H159</f>
        <v>0</v>
      </c>
      <c r="S159" s="239">
        <v>0</v>
      </c>
      <c r="T159" s="24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1" t="s">
        <v>209</v>
      </c>
      <c r="AT159" s="241" t="s">
        <v>205</v>
      </c>
      <c r="AU159" s="241" t="s">
        <v>83</v>
      </c>
      <c r="AY159" s="18" t="s">
        <v>203</v>
      </c>
      <c r="BE159" s="242">
        <f>IF(N159="základní",J159,0)</f>
        <v>0</v>
      </c>
      <c r="BF159" s="242">
        <f>IF(N159="snížená",J159,0)</f>
        <v>0</v>
      </c>
      <c r="BG159" s="242">
        <f>IF(N159="zákl. přenesená",J159,0)</f>
        <v>0</v>
      </c>
      <c r="BH159" s="242">
        <f>IF(N159="sníž. přenesená",J159,0)</f>
        <v>0</v>
      </c>
      <c r="BI159" s="242">
        <f>IF(N159="nulová",J159,0)</f>
        <v>0</v>
      </c>
      <c r="BJ159" s="18" t="s">
        <v>83</v>
      </c>
      <c r="BK159" s="242">
        <f>ROUND(I159*H159,2)</f>
        <v>0</v>
      </c>
      <c r="BL159" s="18" t="s">
        <v>209</v>
      </c>
      <c r="BM159" s="241" t="s">
        <v>536</v>
      </c>
    </row>
    <row r="160" s="2" customFormat="1" ht="16.5" customHeight="1">
      <c r="A160" s="39"/>
      <c r="B160" s="40"/>
      <c r="C160" s="229" t="s">
        <v>374</v>
      </c>
      <c r="D160" s="229" t="s">
        <v>205</v>
      </c>
      <c r="E160" s="230" t="s">
        <v>374</v>
      </c>
      <c r="F160" s="231" t="s">
        <v>2355</v>
      </c>
      <c r="G160" s="232" t="s">
        <v>797</v>
      </c>
      <c r="H160" s="233">
        <v>1</v>
      </c>
      <c r="I160" s="234"/>
      <c r="J160" s="235">
        <f>ROUND(I160*H160,2)</f>
        <v>0</v>
      </c>
      <c r="K160" s="236"/>
      <c r="L160" s="45"/>
      <c r="M160" s="237" t="s">
        <v>1</v>
      </c>
      <c r="N160" s="238" t="s">
        <v>41</v>
      </c>
      <c r="O160" s="92"/>
      <c r="P160" s="239">
        <f>O160*H160</f>
        <v>0</v>
      </c>
      <c r="Q160" s="239">
        <v>0</v>
      </c>
      <c r="R160" s="239">
        <f>Q160*H160</f>
        <v>0</v>
      </c>
      <c r="S160" s="239">
        <v>0</v>
      </c>
      <c r="T160" s="24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1" t="s">
        <v>209</v>
      </c>
      <c r="AT160" s="241" t="s">
        <v>205</v>
      </c>
      <c r="AU160" s="241" t="s">
        <v>83</v>
      </c>
      <c r="AY160" s="18" t="s">
        <v>203</v>
      </c>
      <c r="BE160" s="242">
        <f>IF(N160="základní",J160,0)</f>
        <v>0</v>
      </c>
      <c r="BF160" s="242">
        <f>IF(N160="snížená",J160,0)</f>
        <v>0</v>
      </c>
      <c r="BG160" s="242">
        <f>IF(N160="zákl. přenesená",J160,0)</f>
        <v>0</v>
      </c>
      <c r="BH160" s="242">
        <f>IF(N160="sníž. přenesená",J160,0)</f>
        <v>0</v>
      </c>
      <c r="BI160" s="242">
        <f>IF(N160="nulová",J160,0)</f>
        <v>0</v>
      </c>
      <c r="BJ160" s="18" t="s">
        <v>83</v>
      </c>
      <c r="BK160" s="242">
        <f>ROUND(I160*H160,2)</f>
        <v>0</v>
      </c>
      <c r="BL160" s="18" t="s">
        <v>209</v>
      </c>
      <c r="BM160" s="241" t="s">
        <v>264</v>
      </c>
    </row>
    <row r="161" s="2" customFormat="1" ht="16.5" customHeight="1">
      <c r="A161" s="39"/>
      <c r="B161" s="40"/>
      <c r="C161" s="229" t="s">
        <v>381</v>
      </c>
      <c r="D161" s="229" t="s">
        <v>205</v>
      </c>
      <c r="E161" s="230" t="s">
        <v>381</v>
      </c>
      <c r="F161" s="231" t="s">
        <v>2194</v>
      </c>
      <c r="G161" s="232" t="s">
        <v>2195</v>
      </c>
      <c r="H161" s="233">
        <v>35</v>
      </c>
      <c r="I161" s="234"/>
      <c r="J161" s="235">
        <f>ROUND(I161*H161,2)</f>
        <v>0</v>
      </c>
      <c r="K161" s="236"/>
      <c r="L161" s="45"/>
      <c r="M161" s="237" t="s">
        <v>1</v>
      </c>
      <c r="N161" s="238" t="s">
        <v>41</v>
      </c>
      <c r="O161" s="92"/>
      <c r="P161" s="239">
        <f>O161*H161</f>
        <v>0</v>
      </c>
      <c r="Q161" s="239">
        <v>0</v>
      </c>
      <c r="R161" s="239">
        <f>Q161*H161</f>
        <v>0</v>
      </c>
      <c r="S161" s="239">
        <v>0</v>
      </c>
      <c r="T161" s="24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1" t="s">
        <v>209</v>
      </c>
      <c r="AT161" s="241" t="s">
        <v>205</v>
      </c>
      <c r="AU161" s="241" t="s">
        <v>83</v>
      </c>
      <c r="AY161" s="18" t="s">
        <v>203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18" t="s">
        <v>83</v>
      </c>
      <c r="BK161" s="242">
        <f>ROUND(I161*H161,2)</f>
        <v>0</v>
      </c>
      <c r="BL161" s="18" t="s">
        <v>209</v>
      </c>
      <c r="BM161" s="241" t="s">
        <v>270</v>
      </c>
    </row>
    <row r="162" s="2" customFormat="1" ht="16.5" customHeight="1">
      <c r="A162" s="39"/>
      <c r="B162" s="40"/>
      <c r="C162" s="229" t="s">
        <v>386</v>
      </c>
      <c r="D162" s="229" t="s">
        <v>205</v>
      </c>
      <c r="E162" s="230" t="s">
        <v>386</v>
      </c>
      <c r="F162" s="231" t="s">
        <v>2216</v>
      </c>
      <c r="G162" s="232" t="s">
        <v>797</v>
      </c>
      <c r="H162" s="233">
        <v>1</v>
      </c>
      <c r="I162" s="234"/>
      <c r="J162" s="235">
        <f>ROUND(I162*H162,2)</f>
        <v>0</v>
      </c>
      <c r="K162" s="236"/>
      <c r="L162" s="45"/>
      <c r="M162" s="237" t="s">
        <v>1</v>
      </c>
      <c r="N162" s="238" t="s">
        <v>41</v>
      </c>
      <c r="O162" s="92"/>
      <c r="P162" s="239">
        <f>O162*H162</f>
        <v>0</v>
      </c>
      <c r="Q162" s="239">
        <v>0</v>
      </c>
      <c r="R162" s="239">
        <f>Q162*H162</f>
        <v>0</v>
      </c>
      <c r="S162" s="239">
        <v>0</v>
      </c>
      <c r="T162" s="24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1" t="s">
        <v>209</v>
      </c>
      <c r="AT162" s="241" t="s">
        <v>205</v>
      </c>
      <c r="AU162" s="241" t="s">
        <v>83</v>
      </c>
      <c r="AY162" s="18" t="s">
        <v>203</v>
      </c>
      <c r="BE162" s="242">
        <f>IF(N162="základní",J162,0)</f>
        <v>0</v>
      </c>
      <c r="BF162" s="242">
        <f>IF(N162="snížená",J162,0)</f>
        <v>0</v>
      </c>
      <c r="BG162" s="242">
        <f>IF(N162="zákl. přenesená",J162,0)</f>
        <v>0</v>
      </c>
      <c r="BH162" s="242">
        <f>IF(N162="sníž. přenesená",J162,0)</f>
        <v>0</v>
      </c>
      <c r="BI162" s="242">
        <f>IF(N162="nulová",J162,0)</f>
        <v>0</v>
      </c>
      <c r="BJ162" s="18" t="s">
        <v>83</v>
      </c>
      <c r="BK162" s="242">
        <f>ROUND(I162*H162,2)</f>
        <v>0</v>
      </c>
      <c r="BL162" s="18" t="s">
        <v>209</v>
      </c>
      <c r="BM162" s="241" t="s">
        <v>564</v>
      </c>
    </row>
    <row r="163" s="2" customFormat="1" ht="16.5" customHeight="1">
      <c r="A163" s="39"/>
      <c r="B163" s="40"/>
      <c r="C163" s="229" t="s">
        <v>217</v>
      </c>
      <c r="D163" s="229" t="s">
        <v>205</v>
      </c>
      <c r="E163" s="230" t="s">
        <v>217</v>
      </c>
      <c r="F163" s="231" t="s">
        <v>2217</v>
      </c>
      <c r="G163" s="232" t="s">
        <v>797</v>
      </c>
      <c r="H163" s="233">
        <v>1</v>
      </c>
      <c r="I163" s="234"/>
      <c r="J163" s="235">
        <f>ROUND(I163*H163,2)</f>
        <v>0</v>
      </c>
      <c r="K163" s="236"/>
      <c r="L163" s="45"/>
      <c r="M163" s="237" t="s">
        <v>1</v>
      </c>
      <c r="N163" s="238" t="s">
        <v>41</v>
      </c>
      <c r="O163" s="92"/>
      <c r="P163" s="239">
        <f>O163*H163</f>
        <v>0</v>
      </c>
      <c r="Q163" s="239">
        <v>0</v>
      </c>
      <c r="R163" s="239">
        <f>Q163*H163</f>
        <v>0</v>
      </c>
      <c r="S163" s="239">
        <v>0</v>
      </c>
      <c r="T163" s="24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1" t="s">
        <v>209</v>
      </c>
      <c r="AT163" s="241" t="s">
        <v>205</v>
      </c>
      <c r="AU163" s="241" t="s">
        <v>83</v>
      </c>
      <c r="AY163" s="18" t="s">
        <v>203</v>
      </c>
      <c r="BE163" s="242">
        <f>IF(N163="základní",J163,0)</f>
        <v>0</v>
      </c>
      <c r="BF163" s="242">
        <f>IF(N163="snížená",J163,0)</f>
        <v>0</v>
      </c>
      <c r="BG163" s="242">
        <f>IF(N163="zákl. přenesená",J163,0)</f>
        <v>0</v>
      </c>
      <c r="BH163" s="242">
        <f>IF(N163="sníž. přenesená",J163,0)</f>
        <v>0</v>
      </c>
      <c r="BI163" s="242">
        <f>IF(N163="nulová",J163,0)</f>
        <v>0</v>
      </c>
      <c r="BJ163" s="18" t="s">
        <v>83</v>
      </c>
      <c r="BK163" s="242">
        <f>ROUND(I163*H163,2)</f>
        <v>0</v>
      </c>
      <c r="BL163" s="18" t="s">
        <v>209</v>
      </c>
      <c r="BM163" s="241" t="s">
        <v>574</v>
      </c>
    </row>
    <row r="164" s="12" customFormat="1" ht="25.92" customHeight="1">
      <c r="A164" s="12"/>
      <c r="B164" s="213"/>
      <c r="C164" s="214"/>
      <c r="D164" s="215" t="s">
        <v>75</v>
      </c>
      <c r="E164" s="216" t="s">
        <v>2202</v>
      </c>
      <c r="F164" s="216" t="s">
        <v>1764</v>
      </c>
      <c r="G164" s="214"/>
      <c r="H164" s="214"/>
      <c r="I164" s="217"/>
      <c r="J164" s="218">
        <f>BK164</f>
        <v>0</v>
      </c>
      <c r="K164" s="214"/>
      <c r="L164" s="219"/>
      <c r="M164" s="220"/>
      <c r="N164" s="221"/>
      <c r="O164" s="221"/>
      <c r="P164" s="222">
        <f>SUM(P165:P166)</f>
        <v>0</v>
      </c>
      <c r="Q164" s="221"/>
      <c r="R164" s="222">
        <f>SUM(R165:R166)</f>
        <v>0</v>
      </c>
      <c r="S164" s="221"/>
      <c r="T164" s="223">
        <f>SUM(T165:T166)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24" t="s">
        <v>83</v>
      </c>
      <c r="AT164" s="225" t="s">
        <v>75</v>
      </c>
      <c r="AU164" s="225" t="s">
        <v>76</v>
      </c>
      <c r="AY164" s="224" t="s">
        <v>203</v>
      </c>
      <c r="BK164" s="226">
        <f>SUM(BK165:BK166)</f>
        <v>0</v>
      </c>
    </row>
    <row r="165" s="2" customFormat="1" ht="24.15" customHeight="1">
      <c r="A165" s="39"/>
      <c r="B165" s="40"/>
      <c r="C165" s="229" t="s">
        <v>407</v>
      </c>
      <c r="D165" s="229" t="s">
        <v>205</v>
      </c>
      <c r="E165" s="230" t="s">
        <v>407</v>
      </c>
      <c r="F165" s="231" t="s">
        <v>2219</v>
      </c>
      <c r="G165" s="232" t="s">
        <v>1524</v>
      </c>
      <c r="H165" s="233">
        <v>1</v>
      </c>
      <c r="I165" s="234"/>
      <c r="J165" s="235">
        <f>ROUND(I165*H165,2)</f>
        <v>0</v>
      </c>
      <c r="K165" s="236"/>
      <c r="L165" s="45"/>
      <c r="M165" s="237" t="s">
        <v>1</v>
      </c>
      <c r="N165" s="238" t="s">
        <v>41</v>
      </c>
      <c r="O165" s="92"/>
      <c r="P165" s="239">
        <f>O165*H165</f>
        <v>0</v>
      </c>
      <c r="Q165" s="239">
        <v>0</v>
      </c>
      <c r="R165" s="239">
        <f>Q165*H165</f>
        <v>0</v>
      </c>
      <c r="S165" s="239">
        <v>0</v>
      </c>
      <c r="T165" s="24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1" t="s">
        <v>209</v>
      </c>
      <c r="AT165" s="241" t="s">
        <v>205</v>
      </c>
      <c r="AU165" s="241" t="s">
        <v>83</v>
      </c>
      <c r="AY165" s="18" t="s">
        <v>203</v>
      </c>
      <c r="BE165" s="242">
        <f>IF(N165="základní",J165,0)</f>
        <v>0</v>
      </c>
      <c r="BF165" s="242">
        <f>IF(N165="snížená",J165,0)</f>
        <v>0</v>
      </c>
      <c r="BG165" s="242">
        <f>IF(N165="zákl. přenesená",J165,0)</f>
        <v>0</v>
      </c>
      <c r="BH165" s="242">
        <f>IF(N165="sníž. přenesená",J165,0)</f>
        <v>0</v>
      </c>
      <c r="BI165" s="242">
        <f>IF(N165="nulová",J165,0)</f>
        <v>0</v>
      </c>
      <c r="BJ165" s="18" t="s">
        <v>83</v>
      </c>
      <c r="BK165" s="242">
        <f>ROUND(I165*H165,2)</f>
        <v>0</v>
      </c>
      <c r="BL165" s="18" t="s">
        <v>209</v>
      </c>
      <c r="BM165" s="241" t="s">
        <v>275</v>
      </c>
    </row>
    <row r="166" s="2" customFormat="1" ht="24.15" customHeight="1">
      <c r="A166" s="39"/>
      <c r="B166" s="40"/>
      <c r="C166" s="229" t="s">
        <v>413</v>
      </c>
      <c r="D166" s="229" t="s">
        <v>205</v>
      </c>
      <c r="E166" s="230" t="s">
        <v>413</v>
      </c>
      <c r="F166" s="231" t="s">
        <v>2220</v>
      </c>
      <c r="G166" s="232" t="s">
        <v>1524</v>
      </c>
      <c r="H166" s="233">
        <v>1</v>
      </c>
      <c r="I166" s="234"/>
      <c r="J166" s="235">
        <f>ROUND(I166*H166,2)</f>
        <v>0</v>
      </c>
      <c r="K166" s="236"/>
      <c r="L166" s="45"/>
      <c r="M166" s="306" t="s">
        <v>1</v>
      </c>
      <c r="N166" s="307" t="s">
        <v>41</v>
      </c>
      <c r="O166" s="308"/>
      <c r="P166" s="309">
        <f>O166*H166</f>
        <v>0</v>
      </c>
      <c r="Q166" s="309">
        <v>0</v>
      </c>
      <c r="R166" s="309">
        <f>Q166*H166</f>
        <v>0</v>
      </c>
      <c r="S166" s="309">
        <v>0</v>
      </c>
      <c r="T166" s="31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1" t="s">
        <v>209</v>
      </c>
      <c r="AT166" s="241" t="s">
        <v>205</v>
      </c>
      <c r="AU166" s="241" t="s">
        <v>83</v>
      </c>
      <c r="AY166" s="18" t="s">
        <v>203</v>
      </c>
      <c r="BE166" s="242">
        <f>IF(N166="základní",J166,0)</f>
        <v>0</v>
      </c>
      <c r="BF166" s="242">
        <f>IF(N166="snížená",J166,0)</f>
        <v>0</v>
      </c>
      <c r="BG166" s="242">
        <f>IF(N166="zákl. přenesená",J166,0)</f>
        <v>0</v>
      </c>
      <c r="BH166" s="242">
        <f>IF(N166="sníž. přenesená",J166,0)</f>
        <v>0</v>
      </c>
      <c r="BI166" s="242">
        <f>IF(N166="nulová",J166,0)</f>
        <v>0</v>
      </c>
      <c r="BJ166" s="18" t="s">
        <v>83</v>
      </c>
      <c r="BK166" s="242">
        <f>ROUND(I166*H166,2)</f>
        <v>0</v>
      </c>
      <c r="BL166" s="18" t="s">
        <v>209</v>
      </c>
      <c r="BM166" s="241" t="s">
        <v>280</v>
      </c>
    </row>
    <row r="167" s="2" customFormat="1" ht="6.96" customHeight="1">
      <c r="A167" s="39"/>
      <c r="B167" s="67"/>
      <c r="C167" s="68"/>
      <c r="D167" s="68"/>
      <c r="E167" s="68"/>
      <c r="F167" s="68"/>
      <c r="G167" s="68"/>
      <c r="H167" s="68"/>
      <c r="I167" s="68"/>
      <c r="J167" s="68"/>
      <c r="K167" s="68"/>
      <c r="L167" s="45"/>
      <c r="M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</row>
  </sheetData>
  <sheetProtection sheet="1" autoFilter="0" formatColumns="0" formatRows="0" objects="1" scenarios="1" spinCount="100000" saltValue="M13JPBGAIpV73Y873rKk2wwaCp/ranBhDPwhlPeo8BTkn/kz+P0mDlZV/54WZxf+mbsF2F2yMI/inK3V79ZiRQ==" hashValue="q2yz9CJ8y2MmUhug0Rb75I/74WBBy8ywG48sGZtv1ecpvSm1ZSPmcp1b8XZB9mUtu7IBCqBYnCeP4eL4mVWAOQ==" algorithmName="SHA-512" password="99DC"/>
  <autoFilter ref="C125:K166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2:H112"/>
    <mergeCell ref="E116:H116"/>
    <mergeCell ref="E114:H114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150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157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Objekty OU, část D a DM</v>
      </c>
      <c r="F7" s="152"/>
      <c r="G7" s="152"/>
      <c r="H7" s="152"/>
      <c r="L7" s="21"/>
    </row>
    <row r="8">
      <c r="B8" s="21"/>
      <c r="D8" s="152" t="s">
        <v>158</v>
      </c>
      <c r="L8" s="21"/>
    </row>
    <row r="9" s="1" customFormat="1" ht="16.5" customHeight="1">
      <c r="B9" s="21"/>
      <c r="E9" s="153" t="s">
        <v>2591</v>
      </c>
      <c r="F9" s="1"/>
      <c r="G9" s="1"/>
      <c r="H9" s="1"/>
      <c r="L9" s="21"/>
    </row>
    <row r="10" s="1" customFormat="1" ht="12" customHeight="1">
      <c r="B10" s="21"/>
      <c r="D10" s="152" t="s">
        <v>160</v>
      </c>
      <c r="L10" s="21"/>
    </row>
    <row r="11" s="2" customFormat="1" ht="16.5" customHeight="1">
      <c r="A11" s="39"/>
      <c r="B11" s="45"/>
      <c r="C11" s="39"/>
      <c r="D11" s="39"/>
      <c r="E11" s="164" t="s">
        <v>2154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2155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4" t="s">
        <v>3730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5" t="str">
        <f>'Rekapitulace stavby'!AN8</f>
        <v>31. 8. 2018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26</v>
      </c>
      <c r="F19" s="39"/>
      <c r="G19" s="39"/>
      <c r="H19" s="39"/>
      <c r="I19" s="152" t="s">
        <v>27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28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27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30</v>
      </c>
      <c r="E24" s="39"/>
      <c r="F24" s="39"/>
      <c r="G24" s="39"/>
      <c r="H24" s="39"/>
      <c r="I24" s="152" t="s">
        <v>25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31</v>
      </c>
      <c r="F25" s="39"/>
      <c r="G25" s="39"/>
      <c r="H25" s="39"/>
      <c r="I25" s="152" t="s">
        <v>27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33</v>
      </c>
      <c r="E27" s="39"/>
      <c r="F27" s="39"/>
      <c r="G27" s="39"/>
      <c r="H27" s="39"/>
      <c r="I27" s="152" t="s">
        <v>25</v>
      </c>
      <c r="J27" s="142" t="str">
        <f>IF('Rekapitulace stavby'!AN19="","",'Rekapitulace stavby'!AN19)</f>
        <v/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tr">
        <f>IF('Rekapitulace stavby'!E20="","",'Rekapitulace stavby'!E20)</f>
        <v xml:space="preserve"> </v>
      </c>
      <c r="F28" s="39"/>
      <c r="G28" s="39"/>
      <c r="H28" s="39"/>
      <c r="I28" s="152" t="s">
        <v>27</v>
      </c>
      <c r="J28" s="142" t="str">
        <f>IF('Rekapitulace stavby'!AN20="","",'Rekapitulace stavby'!AN20)</f>
        <v/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34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43.25" customHeight="1">
      <c r="A31" s="156"/>
      <c r="B31" s="157"/>
      <c r="C31" s="156"/>
      <c r="D31" s="156"/>
      <c r="E31" s="158" t="s">
        <v>3692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1" t="s">
        <v>36</v>
      </c>
      <c r="E34" s="39"/>
      <c r="F34" s="39"/>
      <c r="G34" s="39"/>
      <c r="H34" s="39"/>
      <c r="I34" s="39"/>
      <c r="J34" s="162">
        <f>ROUND(J126,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0"/>
      <c r="E35" s="160"/>
      <c r="F35" s="160"/>
      <c r="G35" s="160"/>
      <c r="H35" s="160"/>
      <c r="I35" s="160"/>
      <c r="J35" s="160"/>
      <c r="K35" s="160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3" t="s">
        <v>38</v>
      </c>
      <c r="G36" s="39"/>
      <c r="H36" s="39"/>
      <c r="I36" s="163" t="s">
        <v>37</v>
      </c>
      <c r="J36" s="163" t="s">
        <v>39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4" t="s">
        <v>40</v>
      </c>
      <c r="E37" s="152" t="s">
        <v>41</v>
      </c>
      <c r="F37" s="165">
        <f>ROUND((SUM(BE126:BE193)),  2)</f>
        <v>0</v>
      </c>
      <c r="G37" s="39"/>
      <c r="H37" s="39"/>
      <c r="I37" s="166">
        <v>0.20999999999999999</v>
      </c>
      <c r="J37" s="165">
        <f>ROUND(((SUM(BE126:BE193))*I37),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42</v>
      </c>
      <c r="F38" s="165">
        <f>ROUND((SUM(BF126:BF193)),  2)</f>
        <v>0</v>
      </c>
      <c r="G38" s="39"/>
      <c r="H38" s="39"/>
      <c r="I38" s="166">
        <v>0.12</v>
      </c>
      <c r="J38" s="165">
        <f>ROUND(((SUM(BF126:BF193))*I38),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43</v>
      </c>
      <c r="F39" s="165">
        <f>ROUND((SUM(BG126:BG193)),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44</v>
      </c>
      <c r="F40" s="165">
        <f>ROUND((SUM(BH126:BH193)),  2)</f>
        <v>0</v>
      </c>
      <c r="G40" s="39"/>
      <c r="H40" s="39"/>
      <c r="I40" s="166">
        <v>0.12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45</v>
      </c>
      <c r="F41" s="165">
        <f>ROUND((SUM(BI126:BI193)),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46</v>
      </c>
      <c r="E43" s="169"/>
      <c r="F43" s="169"/>
      <c r="G43" s="170" t="s">
        <v>47</v>
      </c>
      <c r="H43" s="171" t="s">
        <v>48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Objekty OU, část D a DM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158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2591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160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311" t="s">
        <v>2154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2155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D.1.4.4c - Kabelové trasy slaboproudých rozvodů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 xml:space="preserve"> </v>
      </c>
      <c r="G93" s="41"/>
      <c r="H93" s="41"/>
      <c r="I93" s="33" t="s">
        <v>22</v>
      </c>
      <c r="J93" s="80" t="str">
        <f>IF(J16="","",J16)</f>
        <v>31. 8. 2018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Ostravská univerzita</v>
      </c>
      <c r="G95" s="41"/>
      <c r="H95" s="41"/>
      <c r="I95" s="33" t="s">
        <v>30</v>
      </c>
      <c r="J95" s="37" t="str">
        <f>E25</f>
        <v>Marpo s.r.o.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33</v>
      </c>
      <c r="J96" s="37" t="str">
        <f>E28</f>
        <v xml:space="preserve"> 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6" t="s">
        <v>164</v>
      </c>
      <c r="D98" s="187"/>
      <c r="E98" s="187"/>
      <c r="F98" s="187"/>
      <c r="G98" s="187"/>
      <c r="H98" s="187"/>
      <c r="I98" s="187"/>
      <c r="J98" s="188" t="s">
        <v>165</v>
      </c>
      <c r="K98" s="187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89" t="s">
        <v>166</v>
      </c>
      <c r="D100" s="41"/>
      <c r="E100" s="41"/>
      <c r="F100" s="41"/>
      <c r="G100" s="41"/>
      <c r="H100" s="41"/>
      <c r="I100" s="41"/>
      <c r="J100" s="111">
        <f>J126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167</v>
      </c>
    </row>
    <row r="101" s="9" customFormat="1" ht="24.96" customHeight="1">
      <c r="A101" s="9"/>
      <c r="B101" s="190"/>
      <c r="C101" s="191"/>
      <c r="D101" s="192" t="s">
        <v>2222</v>
      </c>
      <c r="E101" s="193"/>
      <c r="F101" s="193"/>
      <c r="G101" s="193"/>
      <c r="H101" s="193"/>
      <c r="I101" s="193"/>
      <c r="J101" s="194">
        <f>J127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2223</v>
      </c>
      <c r="E102" s="193"/>
      <c r="F102" s="193"/>
      <c r="G102" s="193"/>
      <c r="H102" s="193"/>
      <c r="I102" s="193"/>
      <c r="J102" s="194">
        <f>J191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188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5" t="str">
        <f>E7</f>
        <v>Objekty OU, část D a DM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158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1" customFormat="1" ht="16.5" customHeight="1">
      <c r="B114" s="22"/>
      <c r="C114" s="23"/>
      <c r="D114" s="23"/>
      <c r="E114" s="185" t="s">
        <v>2591</v>
      </c>
      <c r="F114" s="23"/>
      <c r="G114" s="23"/>
      <c r="H114" s="23"/>
      <c r="I114" s="23"/>
      <c r="J114" s="23"/>
      <c r="K114" s="23"/>
      <c r="L114" s="21"/>
    </row>
    <row r="115" s="1" customFormat="1" ht="12" customHeight="1">
      <c r="B115" s="22"/>
      <c r="C115" s="33" t="s">
        <v>160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="2" customFormat="1" ht="16.5" customHeight="1">
      <c r="A116" s="39"/>
      <c r="B116" s="40"/>
      <c r="C116" s="41"/>
      <c r="D116" s="41"/>
      <c r="E116" s="311" t="s">
        <v>2154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2155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77" t="str">
        <f>E13</f>
        <v>D.1.4.4c - Kabelové trasy slaboproudých rozvodů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20</v>
      </c>
      <c r="D120" s="41"/>
      <c r="E120" s="41"/>
      <c r="F120" s="28" t="str">
        <f>F16</f>
        <v xml:space="preserve"> </v>
      </c>
      <c r="G120" s="41"/>
      <c r="H120" s="41"/>
      <c r="I120" s="33" t="s">
        <v>22</v>
      </c>
      <c r="J120" s="80" t="str">
        <f>IF(J16="","",J16)</f>
        <v>31. 8. 2018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24</v>
      </c>
      <c r="D122" s="41"/>
      <c r="E122" s="41"/>
      <c r="F122" s="28" t="str">
        <f>E19</f>
        <v>Ostravská univerzita</v>
      </c>
      <c r="G122" s="41"/>
      <c r="H122" s="41"/>
      <c r="I122" s="33" t="s">
        <v>30</v>
      </c>
      <c r="J122" s="37" t="str">
        <f>E25</f>
        <v>Marpo s.r.o.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28</v>
      </c>
      <c r="D123" s="41"/>
      <c r="E123" s="41"/>
      <c r="F123" s="28" t="str">
        <f>IF(E22="","",E22)</f>
        <v>Vyplň údaj</v>
      </c>
      <c r="G123" s="41"/>
      <c r="H123" s="41"/>
      <c r="I123" s="33" t="s">
        <v>33</v>
      </c>
      <c r="J123" s="37" t="str">
        <f>E28</f>
        <v xml:space="preserve"> 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201"/>
      <c r="B125" s="202"/>
      <c r="C125" s="203" t="s">
        <v>189</v>
      </c>
      <c r="D125" s="204" t="s">
        <v>61</v>
      </c>
      <c r="E125" s="204" t="s">
        <v>57</v>
      </c>
      <c r="F125" s="204" t="s">
        <v>58</v>
      </c>
      <c r="G125" s="204" t="s">
        <v>190</v>
      </c>
      <c r="H125" s="204" t="s">
        <v>191</v>
      </c>
      <c r="I125" s="204" t="s">
        <v>192</v>
      </c>
      <c r="J125" s="205" t="s">
        <v>165</v>
      </c>
      <c r="K125" s="206" t="s">
        <v>193</v>
      </c>
      <c r="L125" s="207"/>
      <c r="M125" s="101" t="s">
        <v>1</v>
      </c>
      <c r="N125" s="102" t="s">
        <v>40</v>
      </c>
      <c r="O125" s="102" t="s">
        <v>194</v>
      </c>
      <c r="P125" s="102" t="s">
        <v>195</v>
      </c>
      <c r="Q125" s="102" t="s">
        <v>196</v>
      </c>
      <c r="R125" s="102" t="s">
        <v>197</v>
      </c>
      <c r="S125" s="102" t="s">
        <v>198</v>
      </c>
      <c r="T125" s="103" t="s">
        <v>199</v>
      </c>
      <c r="U125" s="201"/>
      <c r="V125" s="201"/>
      <c r="W125" s="201"/>
      <c r="X125" s="201"/>
      <c r="Y125" s="201"/>
      <c r="Z125" s="201"/>
      <c r="AA125" s="201"/>
      <c r="AB125" s="201"/>
      <c r="AC125" s="201"/>
      <c r="AD125" s="201"/>
      <c r="AE125" s="201"/>
    </row>
    <row r="126" s="2" customFormat="1" ht="22.8" customHeight="1">
      <c r="A126" s="39"/>
      <c r="B126" s="40"/>
      <c r="C126" s="108" t="s">
        <v>200</v>
      </c>
      <c r="D126" s="41"/>
      <c r="E126" s="41"/>
      <c r="F126" s="41"/>
      <c r="G126" s="41"/>
      <c r="H126" s="41"/>
      <c r="I126" s="41"/>
      <c r="J126" s="208">
        <f>BK126</f>
        <v>0</v>
      </c>
      <c r="K126" s="41"/>
      <c r="L126" s="45"/>
      <c r="M126" s="104"/>
      <c r="N126" s="209"/>
      <c r="O126" s="105"/>
      <c r="P126" s="210">
        <f>P127+P191</f>
        <v>0</v>
      </c>
      <c r="Q126" s="105"/>
      <c r="R126" s="210">
        <f>R127+R191</f>
        <v>0</v>
      </c>
      <c r="S126" s="105"/>
      <c r="T126" s="211">
        <f>T127+T191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75</v>
      </c>
      <c r="AU126" s="18" t="s">
        <v>167</v>
      </c>
      <c r="BK126" s="212">
        <f>BK127+BK191</f>
        <v>0</v>
      </c>
    </row>
    <row r="127" s="12" customFormat="1" ht="25.92" customHeight="1">
      <c r="A127" s="12"/>
      <c r="B127" s="213"/>
      <c r="C127" s="214"/>
      <c r="D127" s="215" t="s">
        <v>75</v>
      </c>
      <c r="E127" s="216" t="s">
        <v>2161</v>
      </c>
      <c r="F127" s="216" t="s">
        <v>111</v>
      </c>
      <c r="G127" s="214"/>
      <c r="H127" s="214"/>
      <c r="I127" s="217"/>
      <c r="J127" s="218">
        <f>BK127</f>
        <v>0</v>
      </c>
      <c r="K127" s="214"/>
      <c r="L127" s="219"/>
      <c r="M127" s="220"/>
      <c r="N127" s="221"/>
      <c r="O127" s="221"/>
      <c r="P127" s="222">
        <f>SUM(P128:P190)</f>
        <v>0</v>
      </c>
      <c r="Q127" s="221"/>
      <c r="R127" s="222">
        <f>SUM(R128:R190)</f>
        <v>0</v>
      </c>
      <c r="S127" s="221"/>
      <c r="T127" s="223">
        <f>SUM(T128:T190)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4" t="s">
        <v>83</v>
      </c>
      <c r="AT127" s="225" t="s">
        <v>75</v>
      </c>
      <c r="AU127" s="225" t="s">
        <v>76</v>
      </c>
      <c r="AY127" s="224" t="s">
        <v>203</v>
      </c>
      <c r="BK127" s="226">
        <f>SUM(BK128:BK190)</f>
        <v>0</v>
      </c>
    </row>
    <row r="128" s="2" customFormat="1" ht="24.15" customHeight="1">
      <c r="A128" s="39"/>
      <c r="B128" s="40"/>
      <c r="C128" s="229" t="s">
        <v>83</v>
      </c>
      <c r="D128" s="229" t="s">
        <v>205</v>
      </c>
      <c r="E128" s="230" t="s">
        <v>83</v>
      </c>
      <c r="F128" s="231" t="s">
        <v>2224</v>
      </c>
      <c r="G128" s="232" t="s">
        <v>336</v>
      </c>
      <c r="H128" s="233">
        <v>111</v>
      </c>
      <c r="I128" s="234"/>
      <c r="J128" s="235">
        <f>ROUND(I128*H128,2)</f>
        <v>0</v>
      </c>
      <c r="K128" s="236"/>
      <c r="L128" s="45"/>
      <c r="M128" s="237" t="s">
        <v>1</v>
      </c>
      <c r="N128" s="238" t="s">
        <v>41</v>
      </c>
      <c r="O128" s="92"/>
      <c r="P128" s="239">
        <f>O128*H128</f>
        <v>0</v>
      </c>
      <c r="Q128" s="239">
        <v>0</v>
      </c>
      <c r="R128" s="239">
        <f>Q128*H128</f>
        <v>0</v>
      </c>
      <c r="S128" s="239">
        <v>0</v>
      </c>
      <c r="T128" s="24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41" t="s">
        <v>209</v>
      </c>
      <c r="AT128" s="241" t="s">
        <v>205</v>
      </c>
      <c r="AU128" s="241" t="s">
        <v>83</v>
      </c>
      <c r="AY128" s="18" t="s">
        <v>203</v>
      </c>
      <c r="BE128" s="242">
        <f>IF(N128="základní",J128,0)</f>
        <v>0</v>
      </c>
      <c r="BF128" s="242">
        <f>IF(N128="snížená",J128,0)</f>
        <v>0</v>
      </c>
      <c r="BG128" s="242">
        <f>IF(N128="zákl. přenesená",J128,0)</f>
        <v>0</v>
      </c>
      <c r="BH128" s="242">
        <f>IF(N128="sníž. přenesená",J128,0)</f>
        <v>0</v>
      </c>
      <c r="BI128" s="242">
        <f>IF(N128="nulová",J128,0)</f>
        <v>0</v>
      </c>
      <c r="BJ128" s="18" t="s">
        <v>83</v>
      </c>
      <c r="BK128" s="242">
        <f>ROUND(I128*H128,2)</f>
        <v>0</v>
      </c>
      <c r="BL128" s="18" t="s">
        <v>209</v>
      </c>
      <c r="BM128" s="241" t="s">
        <v>85</v>
      </c>
    </row>
    <row r="129" s="2" customFormat="1" ht="24.15" customHeight="1">
      <c r="A129" s="39"/>
      <c r="B129" s="40"/>
      <c r="C129" s="229" t="s">
        <v>85</v>
      </c>
      <c r="D129" s="229" t="s">
        <v>205</v>
      </c>
      <c r="E129" s="230" t="s">
        <v>85</v>
      </c>
      <c r="F129" s="231" t="s">
        <v>3731</v>
      </c>
      <c r="G129" s="232" t="s">
        <v>336</v>
      </c>
      <c r="H129" s="233">
        <v>148</v>
      </c>
      <c r="I129" s="234"/>
      <c r="J129" s="235">
        <f>ROUND(I129*H129,2)</f>
        <v>0</v>
      </c>
      <c r="K129" s="236"/>
      <c r="L129" s="45"/>
      <c r="M129" s="237" t="s">
        <v>1</v>
      </c>
      <c r="N129" s="238" t="s">
        <v>41</v>
      </c>
      <c r="O129" s="92"/>
      <c r="P129" s="239">
        <f>O129*H129</f>
        <v>0</v>
      </c>
      <c r="Q129" s="239">
        <v>0</v>
      </c>
      <c r="R129" s="239">
        <f>Q129*H129</f>
        <v>0</v>
      </c>
      <c r="S129" s="239">
        <v>0</v>
      </c>
      <c r="T129" s="24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1" t="s">
        <v>209</v>
      </c>
      <c r="AT129" s="241" t="s">
        <v>205</v>
      </c>
      <c r="AU129" s="241" t="s">
        <v>83</v>
      </c>
      <c r="AY129" s="18" t="s">
        <v>203</v>
      </c>
      <c r="BE129" s="242">
        <f>IF(N129="základní",J129,0)</f>
        <v>0</v>
      </c>
      <c r="BF129" s="242">
        <f>IF(N129="snížená",J129,0)</f>
        <v>0</v>
      </c>
      <c r="BG129" s="242">
        <f>IF(N129="zákl. přenesená",J129,0)</f>
        <v>0</v>
      </c>
      <c r="BH129" s="242">
        <f>IF(N129="sníž. přenesená",J129,0)</f>
        <v>0</v>
      </c>
      <c r="BI129" s="242">
        <f>IF(N129="nulová",J129,0)</f>
        <v>0</v>
      </c>
      <c r="BJ129" s="18" t="s">
        <v>83</v>
      </c>
      <c r="BK129" s="242">
        <f>ROUND(I129*H129,2)</f>
        <v>0</v>
      </c>
      <c r="BL129" s="18" t="s">
        <v>209</v>
      </c>
      <c r="BM129" s="241" t="s">
        <v>209</v>
      </c>
    </row>
    <row r="130" s="2" customFormat="1" ht="24.15" customHeight="1">
      <c r="A130" s="39"/>
      <c r="B130" s="40"/>
      <c r="C130" s="229" t="s">
        <v>108</v>
      </c>
      <c r="D130" s="229" t="s">
        <v>205</v>
      </c>
      <c r="E130" s="230" t="s">
        <v>108</v>
      </c>
      <c r="F130" s="231" t="s">
        <v>2226</v>
      </c>
      <c r="G130" s="232" t="s">
        <v>336</v>
      </c>
      <c r="H130" s="233">
        <v>176</v>
      </c>
      <c r="I130" s="234"/>
      <c r="J130" s="235">
        <f>ROUND(I130*H130,2)</f>
        <v>0</v>
      </c>
      <c r="K130" s="236"/>
      <c r="L130" s="45"/>
      <c r="M130" s="237" t="s">
        <v>1</v>
      </c>
      <c r="N130" s="238" t="s">
        <v>41</v>
      </c>
      <c r="O130" s="92"/>
      <c r="P130" s="239">
        <f>O130*H130</f>
        <v>0</v>
      </c>
      <c r="Q130" s="239">
        <v>0</v>
      </c>
      <c r="R130" s="239">
        <f>Q130*H130</f>
        <v>0</v>
      </c>
      <c r="S130" s="239">
        <v>0</v>
      </c>
      <c r="T130" s="24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1" t="s">
        <v>209</v>
      </c>
      <c r="AT130" s="241" t="s">
        <v>205</v>
      </c>
      <c r="AU130" s="241" t="s">
        <v>83</v>
      </c>
      <c r="AY130" s="18" t="s">
        <v>203</v>
      </c>
      <c r="BE130" s="242">
        <f>IF(N130="základní",J130,0)</f>
        <v>0</v>
      </c>
      <c r="BF130" s="242">
        <f>IF(N130="snížená",J130,0)</f>
        <v>0</v>
      </c>
      <c r="BG130" s="242">
        <f>IF(N130="zákl. přenesená",J130,0)</f>
        <v>0</v>
      </c>
      <c r="BH130" s="242">
        <f>IF(N130="sníž. přenesená",J130,0)</f>
        <v>0</v>
      </c>
      <c r="BI130" s="242">
        <f>IF(N130="nulová",J130,0)</f>
        <v>0</v>
      </c>
      <c r="BJ130" s="18" t="s">
        <v>83</v>
      </c>
      <c r="BK130" s="242">
        <f>ROUND(I130*H130,2)</f>
        <v>0</v>
      </c>
      <c r="BL130" s="18" t="s">
        <v>209</v>
      </c>
      <c r="BM130" s="241" t="s">
        <v>226</v>
      </c>
    </row>
    <row r="131" s="2" customFormat="1" ht="24.15" customHeight="1">
      <c r="A131" s="39"/>
      <c r="B131" s="40"/>
      <c r="C131" s="229" t="s">
        <v>209</v>
      </c>
      <c r="D131" s="229" t="s">
        <v>205</v>
      </c>
      <c r="E131" s="230" t="s">
        <v>209</v>
      </c>
      <c r="F131" s="231" t="s">
        <v>2227</v>
      </c>
      <c r="G131" s="232" t="s">
        <v>336</v>
      </c>
      <c r="H131" s="233">
        <v>1713</v>
      </c>
      <c r="I131" s="234"/>
      <c r="J131" s="235">
        <f>ROUND(I131*H131,2)</f>
        <v>0</v>
      </c>
      <c r="K131" s="236"/>
      <c r="L131" s="45"/>
      <c r="M131" s="237" t="s">
        <v>1</v>
      </c>
      <c r="N131" s="238" t="s">
        <v>41</v>
      </c>
      <c r="O131" s="92"/>
      <c r="P131" s="239">
        <f>O131*H131</f>
        <v>0</v>
      </c>
      <c r="Q131" s="239">
        <v>0</v>
      </c>
      <c r="R131" s="239">
        <f>Q131*H131</f>
        <v>0</v>
      </c>
      <c r="S131" s="239">
        <v>0</v>
      </c>
      <c r="T131" s="24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1" t="s">
        <v>209</v>
      </c>
      <c r="AT131" s="241" t="s">
        <v>205</v>
      </c>
      <c r="AU131" s="241" t="s">
        <v>83</v>
      </c>
      <c r="AY131" s="18" t="s">
        <v>203</v>
      </c>
      <c r="BE131" s="242">
        <f>IF(N131="základní",J131,0)</f>
        <v>0</v>
      </c>
      <c r="BF131" s="242">
        <f>IF(N131="snížená",J131,0)</f>
        <v>0</v>
      </c>
      <c r="BG131" s="242">
        <f>IF(N131="zákl. přenesená",J131,0)</f>
        <v>0</v>
      </c>
      <c r="BH131" s="242">
        <f>IF(N131="sníž. přenesená",J131,0)</f>
        <v>0</v>
      </c>
      <c r="BI131" s="242">
        <f>IF(N131="nulová",J131,0)</f>
        <v>0</v>
      </c>
      <c r="BJ131" s="18" t="s">
        <v>83</v>
      </c>
      <c r="BK131" s="242">
        <f>ROUND(I131*H131,2)</f>
        <v>0</v>
      </c>
      <c r="BL131" s="18" t="s">
        <v>209</v>
      </c>
      <c r="BM131" s="241" t="s">
        <v>234</v>
      </c>
    </row>
    <row r="132" s="2" customFormat="1" ht="24.15" customHeight="1">
      <c r="A132" s="39"/>
      <c r="B132" s="40"/>
      <c r="C132" s="229" t="s">
        <v>222</v>
      </c>
      <c r="D132" s="229" t="s">
        <v>205</v>
      </c>
      <c r="E132" s="230" t="s">
        <v>222</v>
      </c>
      <c r="F132" s="231" t="s">
        <v>3732</v>
      </c>
      <c r="G132" s="232" t="s">
        <v>336</v>
      </c>
      <c r="H132" s="233">
        <v>185</v>
      </c>
      <c r="I132" s="234"/>
      <c r="J132" s="235">
        <f>ROUND(I132*H132,2)</f>
        <v>0</v>
      </c>
      <c r="K132" s="236"/>
      <c r="L132" s="45"/>
      <c r="M132" s="237" t="s">
        <v>1</v>
      </c>
      <c r="N132" s="238" t="s">
        <v>41</v>
      </c>
      <c r="O132" s="92"/>
      <c r="P132" s="239">
        <f>O132*H132</f>
        <v>0</v>
      </c>
      <c r="Q132" s="239">
        <v>0</v>
      </c>
      <c r="R132" s="239">
        <f>Q132*H132</f>
        <v>0</v>
      </c>
      <c r="S132" s="239">
        <v>0</v>
      </c>
      <c r="T132" s="24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1" t="s">
        <v>209</v>
      </c>
      <c r="AT132" s="241" t="s">
        <v>205</v>
      </c>
      <c r="AU132" s="241" t="s">
        <v>83</v>
      </c>
      <c r="AY132" s="18" t="s">
        <v>203</v>
      </c>
      <c r="BE132" s="242">
        <f>IF(N132="základní",J132,0)</f>
        <v>0</v>
      </c>
      <c r="BF132" s="242">
        <f>IF(N132="snížená",J132,0)</f>
        <v>0</v>
      </c>
      <c r="BG132" s="242">
        <f>IF(N132="zákl. přenesená",J132,0)</f>
        <v>0</v>
      </c>
      <c r="BH132" s="242">
        <f>IF(N132="sníž. přenesená",J132,0)</f>
        <v>0</v>
      </c>
      <c r="BI132" s="242">
        <f>IF(N132="nulová",J132,0)</f>
        <v>0</v>
      </c>
      <c r="BJ132" s="18" t="s">
        <v>83</v>
      </c>
      <c r="BK132" s="242">
        <f>ROUND(I132*H132,2)</f>
        <v>0</v>
      </c>
      <c r="BL132" s="18" t="s">
        <v>209</v>
      </c>
      <c r="BM132" s="241" t="s">
        <v>248</v>
      </c>
    </row>
    <row r="133" s="2" customFormat="1" ht="24.15" customHeight="1">
      <c r="A133" s="39"/>
      <c r="B133" s="40"/>
      <c r="C133" s="229" t="s">
        <v>226</v>
      </c>
      <c r="D133" s="229" t="s">
        <v>205</v>
      </c>
      <c r="E133" s="230" t="s">
        <v>226</v>
      </c>
      <c r="F133" s="231" t="s">
        <v>3733</v>
      </c>
      <c r="G133" s="232" t="s">
        <v>336</v>
      </c>
      <c r="H133" s="233">
        <v>304</v>
      </c>
      <c r="I133" s="234"/>
      <c r="J133" s="235">
        <f>ROUND(I133*H133,2)</f>
        <v>0</v>
      </c>
      <c r="K133" s="236"/>
      <c r="L133" s="45"/>
      <c r="M133" s="237" t="s">
        <v>1</v>
      </c>
      <c r="N133" s="238" t="s">
        <v>41</v>
      </c>
      <c r="O133" s="92"/>
      <c r="P133" s="239">
        <f>O133*H133</f>
        <v>0</v>
      </c>
      <c r="Q133" s="239">
        <v>0</v>
      </c>
      <c r="R133" s="239">
        <f>Q133*H133</f>
        <v>0</v>
      </c>
      <c r="S133" s="239">
        <v>0</v>
      </c>
      <c r="T133" s="24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1" t="s">
        <v>209</v>
      </c>
      <c r="AT133" s="241" t="s">
        <v>205</v>
      </c>
      <c r="AU133" s="241" t="s">
        <v>83</v>
      </c>
      <c r="AY133" s="18" t="s">
        <v>203</v>
      </c>
      <c r="BE133" s="242">
        <f>IF(N133="základní",J133,0)</f>
        <v>0</v>
      </c>
      <c r="BF133" s="242">
        <f>IF(N133="snížená",J133,0)</f>
        <v>0</v>
      </c>
      <c r="BG133" s="242">
        <f>IF(N133="zákl. přenesená",J133,0)</f>
        <v>0</v>
      </c>
      <c r="BH133" s="242">
        <f>IF(N133="sníž. přenesená",J133,0)</f>
        <v>0</v>
      </c>
      <c r="BI133" s="242">
        <f>IF(N133="nulová",J133,0)</f>
        <v>0</v>
      </c>
      <c r="BJ133" s="18" t="s">
        <v>83</v>
      </c>
      <c r="BK133" s="242">
        <f>ROUND(I133*H133,2)</f>
        <v>0</v>
      </c>
      <c r="BL133" s="18" t="s">
        <v>209</v>
      </c>
      <c r="BM133" s="241" t="s">
        <v>8</v>
      </c>
    </row>
    <row r="134" s="2" customFormat="1" ht="21.75" customHeight="1">
      <c r="A134" s="39"/>
      <c r="B134" s="40"/>
      <c r="C134" s="229" t="s">
        <v>230</v>
      </c>
      <c r="D134" s="229" t="s">
        <v>205</v>
      </c>
      <c r="E134" s="230" t="s">
        <v>230</v>
      </c>
      <c r="F134" s="231" t="s">
        <v>3734</v>
      </c>
      <c r="G134" s="232" t="s">
        <v>336</v>
      </c>
      <c r="H134" s="233">
        <v>196</v>
      </c>
      <c r="I134" s="234"/>
      <c r="J134" s="235">
        <f>ROUND(I134*H134,2)</f>
        <v>0</v>
      </c>
      <c r="K134" s="236"/>
      <c r="L134" s="45"/>
      <c r="M134" s="237" t="s">
        <v>1</v>
      </c>
      <c r="N134" s="238" t="s">
        <v>41</v>
      </c>
      <c r="O134" s="92"/>
      <c r="P134" s="239">
        <f>O134*H134</f>
        <v>0</v>
      </c>
      <c r="Q134" s="239">
        <v>0</v>
      </c>
      <c r="R134" s="239">
        <f>Q134*H134</f>
        <v>0</v>
      </c>
      <c r="S134" s="239">
        <v>0</v>
      </c>
      <c r="T134" s="24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1" t="s">
        <v>209</v>
      </c>
      <c r="AT134" s="241" t="s">
        <v>205</v>
      </c>
      <c r="AU134" s="241" t="s">
        <v>83</v>
      </c>
      <c r="AY134" s="18" t="s">
        <v>203</v>
      </c>
      <c r="BE134" s="242">
        <f>IF(N134="základní",J134,0)</f>
        <v>0</v>
      </c>
      <c r="BF134" s="242">
        <f>IF(N134="snížená",J134,0)</f>
        <v>0</v>
      </c>
      <c r="BG134" s="242">
        <f>IF(N134="zákl. přenesená",J134,0)</f>
        <v>0</v>
      </c>
      <c r="BH134" s="242">
        <f>IF(N134="sníž. přenesená",J134,0)</f>
        <v>0</v>
      </c>
      <c r="BI134" s="242">
        <f>IF(N134="nulová",J134,0)</f>
        <v>0</v>
      </c>
      <c r="BJ134" s="18" t="s">
        <v>83</v>
      </c>
      <c r="BK134" s="242">
        <f>ROUND(I134*H134,2)</f>
        <v>0</v>
      </c>
      <c r="BL134" s="18" t="s">
        <v>209</v>
      </c>
      <c r="BM134" s="241" t="s">
        <v>267</v>
      </c>
    </row>
    <row r="135" s="2" customFormat="1" ht="16.5" customHeight="1">
      <c r="A135" s="39"/>
      <c r="B135" s="40"/>
      <c r="C135" s="229" t="s">
        <v>234</v>
      </c>
      <c r="D135" s="229" t="s">
        <v>205</v>
      </c>
      <c r="E135" s="230" t="s">
        <v>234</v>
      </c>
      <c r="F135" s="231" t="s">
        <v>2231</v>
      </c>
      <c r="G135" s="232" t="s">
        <v>797</v>
      </c>
      <c r="H135" s="233">
        <v>456</v>
      </c>
      <c r="I135" s="234"/>
      <c r="J135" s="235">
        <f>ROUND(I135*H135,2)</f>
        <v>0</v>
      </c>
      <c r="K135" s="236"/>
      <c r="L135" s="45"/>
      <c r="M135" s="237" t="s">
        <v>1</v>
      </c>
      <c r="N135" s="238" t="s">
        <v>41</v>
      </c>
      <c r="O135" s="92"/>
      <c r="P135" s="239">
        <f>O135*H135</f>
        <v>0</v>
      </c>
      <c r="Q135" s="239">
        <v>0</v>
      </c>
      <c r="R135" s="239">
        <f>Q135*H135</f>
        <v>0</v>
      </c>
      <c r="S135" s="239">
        <v>0</v>
      </c>
      <c r="T135" s="24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1" t="s">
        <v>209</v>
      </c>
      <c r="AT135" s="241" t="s">
        <v>205</v>
      </c>
      <c r="AU135" s="241" t="s">
        <v>83</v>
      </c>
      <c r="AY135" s="18" t="s">
        <v>203</v>
      </c>
      <c r="BE135" s="242">
        <f>IF(N135="základní",J135,0)</f>
        <v>0</v>
      </c>
      <c r="BF135" s="242">
        <f>IF(N135="snížená",J135,0)</f>
        <v>0</v>
      </c>
      <c r="BG135" s="242">
        <f>IF(N135="zákl. přenesená",J135,0)</f>
        <v>0</v>
      </c>
      <c r="BH135" s="242">
        <f>IF(N135="sníž. přenesená",J135,0)</f>
        <v>0</v>
      </c>
      <c r="BI135" s="242">
        <f>IF(N135="nulová",J135,0)</f>
        <v>0</v>
      </c>
      <c r="BJ135" s="18" t="s">
        <v>83</v>
      </c>
      <c r="BK135" s="242">
        <f>ROUND(I135*H135,2)</f>
        <v>0</v>
      </c>
      <c r="BL135" s="18" t="s">
        <v>209</v>
      </c>
      <c r="BM135" s="241" t="s">
        <v>277</v>
      </c>
    </row>
    <row r="136" s="2" customFormat="1" ht="16.5" customHeight="1">
      <c r="A136" s="39"/>
      <c r="B136" s="40"/>
      <c r="C136" s="229" t="s">
        <v>238</v>
      </c>
      <c r="D136" s="229" t="s">
        <v>205</v>
      </c>
      <c r="E136" s="230" t="s">
        <v>238</v>
      </c>
      <c r="F136" s="231" t="s">
        <v>2232</v>
      </c>
      <c r="G136" s="232" t="s">
        <v>797</v>
      </c>
      <c r="H136" s="233">
        <v>134</v>
      </c>
      <c r="I136" s="234"/>
      <c r="J136" s="235">
        <f>ROUND(I136*H136,2)</f>
        <v>0</v>
      </c>
      <c r="K136" s="236"/>
      <c r="L136" s="45"/>
      <c r="M136" s="237" t="s">
        <v>1</v>
      </c>
      <c r="N136" s="238" t="s">
        <v>41</v>
      </c>
      <c r="O136" s="92"/>
      <c r="P136" s="239">
        <f>O136*H136</f>
        <v>0</v>
      </c>
      <c r="Q136" s="239">
        <v>0</v>
      </c>
      <c r="R136" s="239">
        <f>Q136*H136</f>
        <v>0</v>
      </c>
      <c r="S136" s="239">
        <v>0</v>
      </c>
      <c r="T136" s="24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1" t="s">
        <v>209</v>
      </c>
      <c r="AT136" s="241" t="s">
        <v>205</v>
      </c>
      <c r="AU136" s="241" t="s">
        <v>83</v>
      </c>
      <c r="AY136" s="18" t="s">
        <v>203</v>
      </c>
      <c r="BE136" s="242">
        <f>IF(N136="základní",J136,0)</f>
        <v>0</v>
      </c>
      <c r="BF136" s="242">
        <f>IF(N136="snížená",J136,0)</f>
        <v>0</v>
      </c>
      <c r="BG136" s="242">
        <f>IF(N136="zákl. přenesená",J136,0)</f>
        <v>0</v>
      </c>
      <c r="BH136" s="242">
        <f>IF(N136="sníž. přenesená",J136,0)</f>
        <v>0</v>
      </c>
      <c r="BI136" s="242">
        <f>IF(N136="nulová",J136,0)</f>
        <v>0</v>
      </c>
      <c r="BJ136" s="18" t="s">
        <v>83</v>
      </c>
      <c r="BK136" s="242">
        <f>ROUND(I136*H136,2)</f>
        <v>0</v>
      </c>
      <c r="BL136" s="18" t="s">
        <v>209</v>
      </c>
      <c r="BM136" s="241" t="s">
        <v>288</v>
      </c>
    </row>
    <row r="137" s="2" customFormat="1" ht="24.15" customHeight="1">
      <c r="A137" s="39"/>
      <c r="B137" s="40"/>
      <c r="C137" s="229" t="s">
        <v>248</v>
      </c>
      <c r="D137" s="229" t="s">
        <v>205</v>
      </c>
      <c r="E137" s="230" t="s">
        <v>248</v>
      </c>
      <c r="F137" s="231" t="s">
        <v>2233</v>
      </c>
      <c r="G137" s="232" t="s">
        <v>797</v>
      </c>
      <c r="H137" s="233">
        <v>91</v>
      </c>
      <c r="I137" s="234"/>
      <c r="J137" s="235">
        <f>ROUND(I137*H137,2)</f>
        <v>0</v>
      </c>
      <c r="K137" s="236"/>
      <c r="L137" s="45"/>
      <c r="M137" s="237" t="s">
        <v>1</v>
      </c>
      <c r="N137" s="238" t="s">
        <v>41</v>
      </c>
      <c r="O137" s="92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1" t="s">
        <v>209</v>
      </c>
      <c r="AT137" s="241" t="s">
        <v>205</v>
      </c>
      <c r="AU137" s="241" t="s">
        <v>83</v>
      </c>
      <c r="AY137" s="18" t="s">
        <v>203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8" t="s">
        <v>83</v>
      </c>
      <c r="BK137" s="242">
        <f>ROUND(I137*H137,2)</f>
        <v>0</v>
      </c>
      <c r="BL137" s="18" t="s">
        <v>209</v>
      </c>
      <c r="BM137" s="241" t="s">
        <v>299</v>
      </c>
    </row>
    <row r="138" s="2" customFormat="1" ht="16.5" customHeight="1">
      <c r="A138" s="39"/>
      <c r="B138" s="40"/>
      <c r="C138" s="229" t="s">
        <v>253</v>
      </c>
      <c r="D138" s="229" t="s">
        <v>205</v>
      </c>
      <c r="E138" s="230" t="s">
        <v>253</v>
      </c>
      <c r="F138" s="231" t="s">
        <v>2234</v>
      </c>
      <c r="G138" s="232" t="s">
        <v>797</v>
      </c>
      <c r="H138" s="233">
        <v>11</v>
      </c>
      <c r="I138" s="234"/>
      <c r="J138" s="235">
        <f>ROUND(I138*H138,2)</f>
        <v>0</v>
      </c>
      <c r="K138" s="236"/>
      <c r="L138" s="45"/>
      <c r="M138" s="237" t="s">
        <v>1</v>
      </c>
      <c r="N138" s="238" t="s">
        <v>41</v>
      </c>
      <c r="O138" s="92"/>
      <c r="P138" s="239">
        <f>O138*H138</f>
        <v>0</v>
      </c>
      <c r="Q138" s="239">
        <v>0</v>
      </c>
      <c r="R138" s="239">
        <f>Q138*H138</f>
        <v>0</v>
      </c>
      <c r="S138" s="239">
        <v>0</v>
      </c>
      <c r="T138" s="24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1" t="s">
        <v>209</v>
      </c>
      <c r="AT138" s="241" t="s">
        <v>205</v>
      </c>
      <c r="AU138" s="241" t="s">
        <v>83</v>
      </c>
      <c r="AY138" s="18" t="s">
        <v>203</v>
      </c>
      <c r="BE138" s="242">
        <f>IF(N138="základní",J138,0)</f>
        <v>0</v>
      </c>
      <c r="BF138" s="242">
        <f>IF(N138="snížená",J138,0)</f>
        <v>0</v>
      </c>
      <c r="BG138" s="242">
        <f>IF(N138="zákl. přenesená",J138,0)</f>
        <v>0</v>
      </c>
      <c r="BH138" s="242">
        <f>IF(N138="sníž. přenesená",J138,0)</f>
        <v>0</v>
      </c>
      <c r="BI138" s="242">
        <f>IF(N138="nulová",J138,0)</f>
        <v>0</v>
      </c>
      <c r="BJ138" s="18" t="s">
        <v>83</v>
      </c>
      <c r="BK138" s="242">
        <f>ROUND(I138*H138,2)</f>
        <v>0</v>
      </c>
      <c r="BL138" s="18" t="s">
        <v>209</v>
      </c>
      <c r="BM138" s="241" t="s">
        <v>306</v>
      </c>
    </row>
    <row r="139" s="2" customFormat="1" ht="16.5" customHeight="1">
      <c r="A139" s="39"/>
      <c r="B139" s="40"/>
      <c r="C139" s="229" t="s">
        <v>8</v>
      </c>
      <c r="D139" s="229" t="s">
        <v>205</v>
      </c>
      <c r="E139" s="230" t="s">
        <v>8</v>
      </c>
      <c r="F139" s="231" t="s">
        <v>2235</v>
      </c>
      <c r="G139" s="232" t="s">
        <v>797</v>
      </c>
      <c r="H139" s="233">
        <v>3</v>
      </c>
      <c r="I139" s="234"/>
      <c r="J139" s="235">
        <f>ROUND(I139*H139,2)</f>
        <v>0</v>
      </c>
      <c r="K139" s="236"/>
      <c r="L139" s="45"/>
      <c r="M139" s="237" t="s">
        <v>1</v>
      </c>
      <c r="N139" s="238" t="s">
        <v>41</v>
      </c>
      <c r="O139" s="92"/>
      <c r="P139" s="239">
        <f>O139*H139</f>
        <v>0</v>
      </c>
      <c r="Q139" s="239">
        <v>0</v>
      </c>
      <c r="R139" s="239">
        <f>Q139*H139</f>
        <v>0</v>
      </c>
      <c r="S139" s="239">
        <v>0</v>
      </c>
      <c r="T139" s="24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1" t="s">
        <v>209</v>
      </c>
      <c r="AT139" s="241" t="s">
        <v>205</v>
      </c>
      <c r="AU139" s="241" t="s">
        <v>83</v>
      </c>
      <c r="AY139" s="18" t="s">
        <v>203</v>
      </c>
      <c r="BE139" s="242">
        <f>IF(N139="základní",J139,0)</f>
        <v>0</v>
      </c>
      <c r="BF139" s="242">
        <f>IF(N139="snížená",J139,0)</f>
        <v>0</v>
      </c>
      <c r="BG139" s="242">
        <f>IF(N139="zákl. přenesená",J139,0)</f>
        <v>0</v>
      </c>
      <c r="BH139" s="242">
        <f>IF(N139="sníž. přenesená",J139,0)</f>
        <v>0</v>
      </c>
      <c r="BI139" s="242">
        <f>IF(N139="nulová",J139,0)</f>
        <v>0</v>
      </c>
      <c r="BJ139" s="18" t="s">
        <v>83</v>
      </c>
      <c r="BK139" s="242">
        <f>ROUND(I139*H139,2)</f>
        <v>0</v>
      </c>
      <c r="BL139" s="18" t="s">
        <v>209</v>
      </c>
      <c r="BM139" s="241" t="s">
        <v>316</v>
      </c>
    </row>
    <row r="140" s="2" customFormat="1" ht="16.5" customHeight="1">
      <c r="A140" s="39"/>
      <c r="B140" s="40"/>
      <c r="C140" s="229" t="s">
        <v>261</v>
      </c>
      <c r="D140" s="229" t="s">
        <v>205</v>
      </c>
      <c r="E140" s="230" t="s">
        <v>261</v>
      </c>
      <c r="F140" s="231" t="s">
        <v>2236</v>
      </c>
      <c r="G140" s="232" t="s">
        <v>797</v>
      </c>
      <c r="H140" s="233">
        <v>3</v>
      </c>
      <c r="I140" s="234"/>
      <c r="J140" s="235">
        <f>ROUND(I140*H140,2)</f>
        <v>0</v>
      </c>
      <c r="K140" s="236"/>
      <c r="L140" s="45"/>
      <c r="M140" s="237" t="s">
        <v>1</v>
      </c>
      <c r="N140" s="238" t="s">
        <v>41</v>
      </c>
      <c r="O140" s="92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1" t="s">
        <v>209</v>
      </c>
      <c r="AT140" s="241" t="s">
        <v>205</v>
      </c>
      <c r="AU140" s="241" t="s">
        <v>83</v>
      </c>
      <c r="AY140" s="18" t="s">
        <v>203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8" t="s">
        <v>83</v>
      </c>
      <c r="BK140" s="242">
        <f>ROUND(I140*H140,2)</f>
        <v>0</v>
      </c>
      <c r="BL140" s="18" t="s">
        <v>209</v>
      </c>
      <c r="BM140" s="241" t="s">
        <v>329</v>
      </c>
    </row>
    <row r="141" s="2" customFormat="1" ht="16.5" customHeight="1">
      <c r="A141" s="39"/>
      <c r="B141" s="40"/>
      <c r="C141" s="229" t="s">
        <v>267</v>
      </c>
      <c r="D141" s="229" t="s">
        <v>205</v>
      </c>
      <c r="E141" s="230" t="s">
        <v>267</v>
      </c>
      <c r="F141" s="231" t="s">
        <v>2237</v>
      </c>
      <c r="G141" s="232" t="s">
        <v>336</v>
      </c>
      <c r="H141" s="233">
        <v>37</v>
      </c>
      <c r="I141" s="234"/>
      <c r="J141" s="235">
        <f>ROUND(I141*H141,2)</f>
        <v>0</v>
      </c>
      <c r="K141" s="236"/>
      <c r="L141" s="45"/>
      <c r="M141" s="237" t="s">
        <v>1</v>
      </c>
      <c r="N141" s="238" t="s">
        <v>41</v>
      </c>
      <c r="O141" s="92"/>
      <c r="P141" s="239">
        <f>O141*H141</f>
        <v>0</v>
      </c>
      <c r="Q141" s="239">
        <v>0</v>
      </c>
      <c r="R141" s="239">
        <f>Q141*H141</f>
        <v>0</v>
      </c>
      <c r="S141" s="239">
        <v>0</v>
      </c>
      <c r="T141" s="24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1" t="s">
        <v>209</v>
      </c>
      <c r="AT141" s="241" t="s">
        <v>205</v>
      </c>
      <c r="AU141" s="241" t="s">
        <v>83</v>
      </c>
      <c r="AY141" s="18" t="s">
        <v>203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8" t="s">
        <v>83</v>
      </c>
      <c r="BK141" s="242">
        <f>ROUND(I141*H141,2)</f>
        <v>0</v>
      </c>
      <c r="BL141" s="18" t="s">
        <v>209</v>
      </c>
      <c r="BM141" s="241" t="s">
        <v>338</v>
      </c>
    </row>
    <row r="142" s="2" customFormat="1" ht="16.5" customHeight="1">
      <c r="A142" s="39"/>
      <c r="B142" s="40"/>
      <c r="C142" s="229" t="s">
        <v>272</v>
      </c>
      <c r="D142" s="229" t="s">
        <v>205</v>
      </c>
      <c r="E142" s="230" t="s">
        <v>272</v>
      </c>
      <c r="F142" s="231" t="s">
        <v>2238</v>
      </c>
      <c r="G142" s="232" t="s">
        <v>336</v>
      </c>
      <c r="H142" s="233">
        <v>33</v>
      </c>
      <c r="I142" s="234"/>
      <c r="J142" s="235">
        <f>ROUND(I142*H142,2)</f>
        <v>0</v>
      </c>
      <c r="K142" s="236"/>
      <c r="L142" s="45"/>
      <c r="M142" s="237" t="s">
        <v>1</v>
      </c>
      <c r="N142" s="238" t="s">
        <v>41</v>
      </c>
      <c r="O142" s="92"/>
      <c r="P142" s="239">
        <f>O142*H142</f>
        <v>0</v>
      </c>
      <c r="Q142" s="239">
        <v>0</v>
      </c>
      <c r="R142" s="239">
        <f>Q142*H142</f>
        <v>0</v>
      </c>
      <c r="S142" s="239">
        <v>0</v>
      </c>
      <c r="T142" s="24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1" t="s">
        <v>209</v>
      </c>
      <c r="AT142" s="241" t="s">
        <v>205</v>
      </c>
      <c r="AU142" s="241" t="s">
        <v>83</v>
      </c>
      <c r="AY142" s="18" t="s">
        <v>203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18" t="s">
        <v>83</v>
      </c>
      <c r="BK142" s="242">
        <f>ROUND(I142*H142,2)</f>
        <v>0</v>
      </c>
      <c r="BL142" s="18" t="s">
        <v>209</v>
      </c>
      <c r="BM142" s="241" t="s">
        <v>210</v>
      </c>
    </row>
    <row r="143" s="2" customFormat="1" ht="16.5" customHeight="1">
      <c r="A143" s="39"/>
      <c r="B143" s="40"/>
      <c r="C143" s="229" t="s">
        <v>277</v>
      </c>
      <c r="D143" s="229" t="s">
        <v>205</v>
      </c>
      <c r="E143" s="230" t="s">
        <v>277</v>
      </c>
      <c r="F143" s="231" t="s">
        <v>2239</v>
      </c>
      <c r="G143" s="232" t="s">
        <v>797</v>
      </c>
      <c r="H143" s="233">
        <v>55</v>
      </c>
      <c r="I143" s="234"/>
      <c r="J143" s="235">
        <f>ROUND(I143*H143,2)</f>
        <v>0</v>
      </c>
      <c r="K143" s="236"/>
      <c r="L143" s="45"/>
      <c r="M143" s="237" t="s">
        <v>1</v>
      </c>
      <c r="N143" s="238" t="s">
        <v>41</v>
      </c>
      <c r="O143" s="92"/>
      <c r="P143" s="239">
        <f>O143*H143</f>
        <v>0</v>
      </c>
      <c r="Q143" s="239">
        <v>0</v>
      </c>
      <c r="R143" s="239">
        <f>Q143*H143</f>
        <v>0</v>
      </c>
      <c r="S143" s="239">
        <v>0</v>
      </c>
      <c r="T143" s="24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209</v>
      </c>
      <c r="AT143" s="241" t="s">
        <v>205</v>
      </c>
      <c r="AU143" s="241" t="s">
        <v>83</v>
      </c>
      <c r="AY143" s="18" t="s">
        <v>203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83</v>
      </c>
      <c r="BK143" s="242">
        <f>ROUND(I143*H143,2)</f>
        <v>0</v>
      </c>
      <c r="BL143" s="18" t="s">
        <v>209</v>
      </c>
      <c r="BM143" s="241" t="s">
        <v>214</v>
      </c>
    </row>
    <row r="144" s="2" customFormat="1" ht="16.5" customHeight="1">
      <c r="A144" s="39"/>
      <c r="B144" s="40"/>
      <c r="C144" s="229" t="s">
        <v>283</v>
      </c>
      <c r="D144" s="229" t="s">
        <v>205</v>
      </c>
      <c r="E144" s="230" t="s">
        <v>283</v>
      </c>
      <c r="F144" s="231" t="s">
        <v>2240</v>
      </c>
      <c r="G144" s="232" t="s">
        <v>797</v>
      </c>
      <c r="H144" s="233">
        <v>15</v>
      </c>
      <c r="I144" s="234"/>
      <c r="J144" s="235">
        <f>ROUND(I144*H144,2)</f>
        <v>0</v>
      </c>
      <c r="K144" s="236"/>
      <c r="L144" s="45"/>
      <c r="M144" s="237" t="s">
        <v>1</v>
      </c>
      <c r="N144" s="238" t="s">
        <v>41</v>
      </c>
      <c r="O144" s="92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1" t="s">
        <v>209</v>
      </c>
      <c r="AT144" s="241" t="s">
        <v>205</v>
      </c>
      <c r="AU144" s="241" t="s">
        <v>83</v>
      </c>
      <c r="AY144" s="18" t="s">
        <v>203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8" t="s">
        <v>83</v>
      </c>
      <c r="BK144" s="242">
        <f>ROUND(I144*H144,2)</f>
        <v>0</v>
      </c>
      <c r="BL144" s="18" t="s">
        <v>209</v>
      </c>
      <c r="BM144" s="241" t="s">
        <v>381</v>
      </c>
    </row>
    <row r="145" s="2" customFormat="1" ht="16.5" customHeight="1">
      <c r="A145" s="39"/>
      <c r="B145" s="40"/>
      <c r="C145" s="229" t="s">
        <v>288</v>
      </c>
      <c r="D145" s="229" t="s">
        <v>205</v>
      </c>
      <c r="E145" s="230" t="s">
        <v>288</v>
      </c>
      <c r="F145" s="231" t="s">
        <v>2241</v>
      </c>
      <c r="G145" s="232" t="s">
        <v>797</v>
      </c>
      <c r="H145" s="233">
        <v>22</v>
      </c>
      <c r="I145" s="234"/>
      <c r="J145" s="235">
        <f>ROUND(I145*H145,2)</f>
        <v>0</v>
      </c>
      <c r="K145" s="236"/>
      <c r="L145" s="45"/>
      <c r="M145" s="237" t="s">
        <v>1</v>
      </c>
      <c r="N145" s="238" t="s">
        <v>41</v>
      </c>
      <c r="O145" s="92"/>
      <c r="P145" s="239">
        <f>O145*H145</f>
        <v>0</v>
      </c>
      <c r="Q145" s="239">
        <v>0</v>
      </c>
      <c r="R145" s="239">
        <f>Q145*H145</f>
        <v>0</v>
      </c>
      <c r="S145" s="239">
        <v>0</v>
      </c>
      <c r="T145" s="24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1" t="s">
        <v>209</v>
      </c>
      <c r="AT145" s="241" t="s">
        <v>205</v>
      </c>
      <c r="AU145" s="241" t="s">
        <v>83</v>
      </c>
      <c r="AY145" s="18" t="s">
        <v>203</v>
      </c>
      <c r="BE145" s="242">
        <f>IF(N145="základní",J145,0)</f>
        <v>0</v>
      </c>
      <c r="BF145" s="242">
        <f>IF(N145="snížená",J145,0)</f>
        <v>0</v>
      </c>
      <c r="BG145" s="242">
        <f>IF(N145="zákl. přenesená",J145,0)</f>
        <v>0</v>
      </c>
      <c r="BH145" s="242">
        <f>IF(N145="sníž. přenesená",J145,0)</f>
        <v>0</v>
      </c>
      <c r="BI145" s="242">
        <f>IF(N145="nulová",J145,0)</f>
        <v>0</v>
      </c>
      <c r="BJ145" s="18" t="s">
        <v>83</v>
      </c>
      <c r="BK145" s="242">
        <f>ROUND(I145*H145,2)</f>
        <v>0</v>
      </c>
      <c r="BL145" s="18" t="s">
        <v>209</v>
      </c>
      <c r="BM145" s="241" t="s">
        <v>217</v>
      </c>
    </row>
    <row r="146" s="2" customFormat="1" ht="16.5" customHeight="1">
      <c r="A146" s="39"/>
      <c r="B146" s="40"/>
      <c r="C146" s="229" t="s">
        <v>294</v>
      </c>
      <c r="D146" s="229" t="s">
        <v>205</v>
      </c>
      <c r="E146" s="230" t="s">
        <v>294</v>
      </c>
      <c r="F146" s="231" t="s">
        <v>2242</v>
      </c>
      <c r="G146" s="232" t="s">
        <v>797</v>
      </c>
      <c r="H146" s="233">
        <v>28</v>
      </c>
      <c r="I146" s="234"/>
      <c r="J146" s="235">
        <f>ROUND(I146*H146,2)</f>
        <v>0</v>
      </c>
      <c r="K146" s="236"/>
      <c r="L146" s="45"/>
      <c r="M146" s="237" t="s">
        <v>1</v>
      </c>
      <c r="N146" s="238" t="s">
        <v>41</v>
      </c>
      <c r="O146" s="92"/>
      <c r="P146" s="239">
        <f>O146*H146</f>
        <v>0</v>
      </c>
      <c r="Q146" s="239">
        <v>0</v>
      </c>
      <c r="R146" s="239">
        <f>Q146*H146</f>
        <v>0</v>
      </c>
      <c r="S146" s="239">
        <v>0</v>
      </c>
      <c r="T146" s="24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1" t="s">
        <v>209</v>
      </c>
      <c r="AT146" s="241" t="s">
        <v>205</v>
      </c>
      <c r="AU146" s="241" t="s">
        <v>83</v>
      </c>
      <c r="AY146" s="18" t="s">
        <v>203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8" t="s">
        <v>83</v>
      </c>
      <c r="BK146" s="242">
        <f>ROUND(I146*H146,2)</f>
        <v>0</v>
      </c>
      <c r="BL146" s="18" t="s">
        <v>209</v>
      </c>
      <c r="BM146" s="241" t="s">
        <v>413</v>
      </c>
    </row>
    <row r="147" s="2" customFormat="1" ht="16.5" customHeight="1">
      <c r="A147" s="39"/>
      <c r="B147" s="40"/>
      <c r="C147" s="229" t="s">
        <v>299</v>
      </c>
      <c r="D147" s="229" t="s">
        <v>205</v>
      </c>
      <c r="E147" s="230" t="s">
        <v>299</v>
      </c>
      <c r="F147" s="231" t="s">
        <v>2243</v>
      </c>
      <c r="G147" s="232" t="s">
        <v>336</v>
      </c>
      <c r="H147" s="233">
        <v>259</v>
      </c>
      <c r="I147" s="234"/>
      <c r="J147" s="235">
        <f>ROUND(I147*H147,2)</f>
        <v>0</v>
      </c>
      <c r="K147" s="236"/>
      <c r="L147" s="45"/>
      <c r="M147" s="237" t="s">
        <v>1</v>
      </c>
      <c r="N147" s="238" t="s">
        <v>41</v>
      </c>
      <c r="O147" s="92"/>
      <c r="P147" s="239">
        <f>O147*H147</f>
        <v>0</v>
      </c>
      <c r="Q147" s="239">
        <v>0</v>
      </c>
      <c r="R147" s="239">
        <f>Q147*H147</f>
        <v>0</v>
      </c>
      <c r="S147" s="239">
        <v>0</v>
      </c>
      <c r="T147" s="24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1" t="s">
        <v>209</v>
      </c>
      <c r="AT147" s="241" t="s">
        <v>205</v>
      </c>
      <c r="AU147" s="241" t="s">
        <v>83</v>
      </c>
      <c r="AY147" s="18" t="s">
        <v>203</v>
      </c>
      <c r="BE147" s="242">
        <f>IF(N147="základní",J147,0)</f>
        <v>0</v>
      </c>
      <c r="BF147" s="242">
        <f>IF(N147="snížená",J147,0)</f>
        <v>0</v>
      </c>
      <c r="BG147" s="242">
        <f>IF(N147="zákl. přenesená",J147,0)</f>
        <v>0</v>
      </c>
      <c r="BH147" s="242">
        <f>IF(N147="sníž. přenesená",J147,0)</f>
        <v>0</v>
      </c>
      <c r="BI147" s="242">
        <f>IF(N147="nulová",J147,0)</f>
        <v>0</v>
      </c>
      <c r="BJ147" s="18" t="s">
        <v>83</v>
      </c>
      <c r="BK147" s="242">
        <f>ROUND(I147*H147,2)</f>
        <v>0</v>
      </c>
      <c r="BL147" s="18" t="s">
        <v>209</v>
      </c>
      <c r="BM147" s="241" t="s">
        <v>424</v>
      </c>
    </row>
    <row r="148" s="2" customFormat="1" ht="16.5" customHeight="1">
      <c r="A148" s="39"/>
      <c r="B148" s="40"/>
      <c r="C148" s="229" t="s">
        <v>7</v>
      </c>
      <c r="D148" s="229" t="s">
        <v>205</v>
      </c>
      <c r="E148" s="230" t="s">
        <v>7</v>
      </c>
      <c r="F148" s="231" t="s">
        <v>2244</v>
      </c>
      <c r="G148" s="232" t="s">
        <v>336</v>
      </c>
      <c r="H148" s="233">
        <v>42</v>
      </c>
      <c r="I148" s="234"/>
      <c r="J148" s="235">
        <f>ROUND(I148*H148,2)</f>
        <v>0</v>
      </c>
      <c r="K148" s="236"/>
      <c r="L148" s="45"/>
      <c r="M148" s="237" t="s">
        <v>1</v>
      </c>
      <c r="N148" s="238" t="s">
        <v>41</v>
      </c>
      <c r="O148" s="92"/>
      <c r="P148" s="239">
        <f>O148*H148</f>
        <v>0</v>
      </c>
      <c r="Q148" s="239">
        <v>0</v>
      </c>
      <c r="R148" s="239">
        <f>Q148*H148</f>
        <v>0</v>
      </c>
      <c r="S148" s="239">
        <v>0</v>
      </c>
      <c r="T148" s="24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1" t="s">
        <v>209</v>
      </c>
      <c r="AT148" s="241" t="s">
        <v>205</v>
      </c>
      <c r="AU148" s="241" t="s">
        <v>83</v>
      </c>
      <c r="AY148" s="18" t="s">
        <v>203</v>
      </c>
      <c r="BE148" s="242">
        <f>IF(N148="základní",J148,0)</f>
        <v>0</v>
      </c>
      <c r="BF148" s="242">
        <f>IF(N148="snížená",J148,0)</f>
        <v>0</v>
      </c>
      <c r="BG148" s="242">
        <f>IF(N148="zákl. přenesená",J148,0)</f>
        <v>0</v>
      </c>
      <c r="BH148" s="242">
        <f>IF(N148="sníž. přenesená",J148,0)</f>
        <v>0</v>
      </c>
      <c r="BI148" s="242">
        <f>IF(N148="nulová",J148,0)</f>
        <v>0</v>
      </c>
      <c r="BJ148" s="18" t="s">
        <v>83</v>
      </c>
      <c r="BK148" s="242">
        <f>ROUND(I148*H148,2)</f>
        <v>0</v>
      </c>
      <c r="BL148" s="18" t="s">
        <v>209</v>
      </c>
      <c r="BM148" s="241" t="s">
        <v>221</v>
      </c>
    </row>
    <row r="149" s="2" customFormat="1" ht="16.5" customHeight="1">
      <c r="A149" s="39"/>
      <c r="B149" s="40"/>
      <c r="C149" s="229" t="s">
        <v>306</v>
      </c>
      <c r="D149" s="229" t="s">
        <v>205</v>
      </c>
      <c r="E149" s="230" t="s">
        <v>306</v>
      </c>
      <c r="F149" s="231" t="s">
        <v>2245</v>
      </c>
      <c r="G149" s="232" t="s">
        <v>336</v>
      </c>
      <c r="H149" s="233">
        <v>159</v>
      </c>
      <c r="I149" s="234"/>
      <c r="J149" s="235">
        <f>ROUND(I149*H149,2)</f>
        <v>0</v>
      </c>
      <c r="K149" s="236"/>
      <c r="L149" s="45"/>
      <c r="M149" s="237" t="s">
        <v>1</v>
      </c>
      <c r="N149" s="238" t="s">
        <v>41</v>
      </c>
      <c r="O149" s="92"/>
      <c r="P149" s="239">
        <f>O149*H149</f>
        <v>0</v>
      </c>
      <c r="Q149" s="239">
        <v>0</v>
      </c>
      <c r="R149" s="239">
        <f>Q149*H149</f>
        <v>0</v>
      </c>
      <c r="S149" s="239">
        <v>0</v>
      </c>
      <c r="T149" s="24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1" t="s">
        <v>209</v>
      </c>
      <c r="AT149" s="241" t="s">
        <v>205</v>
      </c>
      <c r="AU149" s="241" t="s">
        <v>83</v>
      </c>
      <c r="AY149" s="18" t="s">
        <v>203</v>
      </c>
      <c r="BE149" s="242">
        <f>IF(N149="základní",J149,0)</f>
        <v>0</v>
      </c>
      <c r="BF149" s="242">
        <f>IF(N149="snížená",J149,0)</f>
        <v>0</v>
      </c>
      <c r="BG149" s="242">
        <f>IF(N149="zákl. přenesená",J149,0)</f>
        <v>0</v>
      </c>
      <c r="BH149" s="242">
        <f>IF(N149="sníž. přenesená",J149,0)</f>
        <v>0</v>
      </c>
      <c r="BI149" s="242">
        <f>IF(N149="nulová",J149,0)</f>
        <v>0</v>
      </c>
      <c r="BJ149" s="18" t="s">
        <v>83</v>
      </c>
      <c r="BK149" s="242">
        <f>ROUND(I149*H149,2)</f>
        <v>0</v>
      </c>
      <c r="BL149" s="18" t="s">
        <v>209</v>
      </c>
      <c r="BM149" s="241" t="s">
        <v>225</v>
      </c>
    </row>
    <row r="150" s="2" customFormat="1" ht="16.5" customHeight="1">
      <c r="A150" s="39"/>
      <c r="B150" s="40"/>
      <c r="C150" s="229" t="s">
        <v>312</v>
      </c>
      <c r="D150" s="229" t="s">
        <v>205</v>
      </c>
      <c r="E150" s="230" t="s">
        <v>312</v>
      </c>
      <c r="F150" s="231" t="s">
        <v>2246</v>
      </c>
      <c r="G150" s="232" t="s">
        <v>336</v>
      </c>
      <c r="H150" s="233">
        <v>19</v>
      </c>
      <c r="I150" s="234"/>
      <c r="J150" s="235">
        <f>ROUND(I150*H150,2)</f>
        <v>0</v>
      </c>
      <c r="K150" s="236"/>
      <c r="L150" s="45"/>
      <c r="M150" s="237" t="s">
        <v>1</v>
      </c>
      <c r="N150" s="238" t="s">
        <v>41</v>
      </c>
      <c r="O150" s="92"/>
      <c r="P150" s="239">
        <f>O150*H150</f>
        <v>0</v>
      </c>
      <c r="Q150" s="239">
        <v>0</v>
      </c>
      <c r="R150" s="239">
        <f>Q150*H150</f>
        <v>0</v>
      </c>
      <c r="S150" s="239">
        <v>0</v>
      </c>
      <c r="T150" s="24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209</v>
      </c>
      <c r="AT150" s="241" t="s">
        <v>205</v>
      </c>
      <c r="AU150" s="241" t="s">
        <v>83</v>
      </c>
      <c r="AY150" s="18" t="s">
        <v>203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83</v>
      </c>
      <c r="BK150" s="242">
        <f>ROUND(I150*H150,2)</f>
        <v>0</v>
      </c>
      <c r="BL150" s="18" t="s">
        <v>209</v>
      </c>
      <c r="BM150" s="241" t="s">
        <v>452</v>
      </c>
    </row>
    <row r="151" s="2" customFormat="1" ht="16.5" customHeight="1">
      <c r="A151" s="39"/>
      <c r="B151" s="40"/>
      <c r="C151" s="229" t="s">
        <v>316</v>
      </c>
      <c r="D151" s="229" t="s">
        <v>205</v>
      </c>
      <c r="E151" s="230" t="s">
        <v>316</v>
      </c>
      <c r="F151" s="231" t="s">
        <v>2247</v>
      </c>
      <c r="G151" s="232" t="s">
        <v>797</v>
      </c>
      <c r="H151" s="233">
        <v>200</v>
      </c>
      <c r="I151" s="234"/>
      <c r="J151" s="235">
        <f>ROUND(I151*H151,2)</f>
        <v>0</v>
      </c>
      <c r="K151" s="236"/>
      <c r="L151" s="45"/>
      <c r="M151" s="237" t="s">
        <v>1</v>
      </c>
      <c r="N151" s="238" t="s">
        <v>41</v>
      </c>
      <c r="O151" s="92"/>
      <c r="P151" s="239">
        <f>O151*H151</f>
        <v>0</v>
      </c>
      <c r="Q151" s="239">
        <v>0</v>
      </c>
      <c r="R151" s="239">
        <f>Q151*H151</f>
        <v>0</v>
      </c>
      <c r="S151" s="239">
        <v>0</v>
      </c>
      <c r="T151" s="24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1" t="s">
        <v>209</v>
      </c>
      <c r="AT151" s="241" t="s">
        <v>205</v>
      </c>
      <c r="AU151" s="241" t="s">
        <v>83</v>
      </c>
      <c r="AY151" s="18" t="s">
        <v>203</v>
      </c>
      <c r="BE151" s="242">
        <f>IF(N151="základní",J151,0)</f>
        <v>0</v>
      </c>
      <c r="BF151" s="242">
        <f>IF(N151="snížená",J151,0)</f>
        <v>0</v>
      </c>
      <c r="BG151" s="242">
        <f>IF(N151="zákl. přenesená",J151,0)</f>
        <v>0</v>
      </c>
      <c r="BH151" s="242">
        <f>IF(N151="sníž. přenesená",J151,0)</f>
        <v>0</v>
      </c>
      <c r="BI151" s="242">
        <f>IF(N151="nulová",J151,0)</f>
        <v>0</v>
      </c>
      <c r="BJ151" s="18" t="s">
        <v>83</v>
      </c>
      <c r="BK151" s="242">
        <f>ROUND(I151*H151,2)</f>
        <v>0</v>
      </c>
      <c r="BL151" s="18" t="s">
        <v>209</v>
      </c>
      <c r="BM151" s="241" t="s">
        <v>462</v>
      </c>
    </row>
    <row r="152" s="2" customFormat="1" ht="16.5" customHeight="1">
      <c r="A152" s="39"/>
      <c r="B152" s="40"/>
      <c r="C152" s="229" t="s">
        <v>324</v>
      </c>
      <c r="D152" s="229" t="s">
        <v>205</v>
      </c>
      <c r="E152" s="230" t="s">
        <v>324</v>
      </c>
      <c r="F152" s="231" t="s">
        <v>2248</v>
      </c>
      <c r="G152" s="232" t="s">
        <v>797</v>
      </c>
      <c r="H152" s="233">
        <v>34</v>
      </c>
      <c r="I152" s="234"/>
      <c r="J152" s="235">
        <f>ROUND(I152*H152,2)</f>
        <v>0</v>
      </c>
      <c r="K152" s="236"/>
      <c r="L152" s="45"/>
      <c r="M152" s="237" t="s">
        <v>1</v>
      </c>
      <c r="N152" s="238" t="s">
        <v>41</v>
      </c>
      <c r="O152" s="92"/>
      <c r="P152" s="239">
        <f>O152*H152</f>
        <v>0</v>
      </c>
      <c r="Q152" s="239">
        <v>0</v>
      </c>
      <c r="R152" s="239">
        <f>Q152*H152</f>
        <v>0</v>
      </c>
      <c r="S152" s="239">
        <v>0</v>
      </c>
      <c r="T152" s="24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1" t="s">
        <v>209</v>
      </c>
      <c r="AT152" s="241" t="s">
        <v>205</v>
      </c>
      <c r="AU152" s="241" t="s">
        <v>83</v>
      </c>
      <c r="AY152" s="18" t="s">
        <v>203</v>
      </c>
      <c r="BE152" s="242">
        <f>IF(N152="základní",J152,0)</f>
        <v>0</v>
      </c>
      <c r="BF152" s="242">
        <f>IF(N152="snížená",J152,0)</f>
        <v>0</v>
      </c>
      <c r="BG152" s="242">
        <f>IF(N152="zákl. přenesená",J152,0)</f>
        <v>0</v>
      </c>
      <c r="BH152" s="242">
        <f>IF(N152="sníž. přenesená",J152,0)</f>
        <v>0</v>
      </c>
      <c r="BI152" s="242">
        <f>IF(N152="nulová",J152,0)</f>
        <v>0</v>
      </c>
      <c r="BJ152" s="18" t="s">
        <v>83</v>
      </c>
      <c r="BK152" s="242">
        <f>ROUND(I152*H152,2)</f>
        <v>0</v>
      </c>
      <c r="BL152" s="18" t="s">
        <v>209</v>
      </c>
      <c r="BM152" s="241" t="s">
        <v>229</v>
      </c>
    </row>
    <row r="153" s="2" customFormat="1" ht="16.5" customHeight="1">
      <c r="A153" s="39"/>
      <c r="B153" s="40"/>
      <c r="C153" s="229" t="s">
        <v>329</v>
      </c>
      <c r="D153" s="229" t="s">
        <v>205</v>
      </c>
      <c r="E153" s="230" t="s">
        <v>329</v>
      </c>
      <c r="F153" s="231" t="s">
        <v>2249</v>
      </c>
      <c r="G153" s="232" t="s">
        <v>797</v>
      </c>
      <c r="H153" s="233">
        <v>139</v>
      </c>
      <c r="I153" s="234"/>
      <c r="J153" s="235">
        <f>ROUND(I153*H153,2)</f>
        <v>0</v>
      </c>
      <c r="K153" s="236"/>
      <c r="L153" s="45"/>
      <c r="M153" s="237" t="s">
        <v>1</v>
      </c>
      <c r="N153" s="238" t="s">
        <v>41</v>
      </c>
      <c r="O153" s="92"/>
      <c r="P153" s="239">
        <f>O153*H153</f>
        <v>0</v>
      </c>
      <c r="Q153" s="239">
        <v>0</v>
      </c>
      <c r="R153" s="239">
        <f>Q153*H153</f>
        <v>0</v>
      </c>
      <c r="S153" s="239">
        <v>0</v>
      </c>
      <c r="T153" s="24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1" t="s">
        <v>209</v>
      </c>
      <c r="AT153" s="241" t="s">
        <v>205</v>
      </c>
      <c r="AU153" s="241" t="s">
        <v>83</v>
      </c>
      <c r="AY153" s="18" t="s">
        <v>203</v>
      </c>
      <c r="BE153" s="242">
        <f>IF(N153="základní",J153,0)</f>
        <v>0</v>
      </c>
      <c r="BF153" s="242">
        <f>IF(N153="snížená",J153,0)</f>
        <v>0</v>
      </c>
      <c r="BG153" s="242">
        <f>IF(N153="zákl. přenesená",J153,0)</f>
        <v>0</v>
      </c>
      <c r="BH153" s="242">
        <f>IF(N153="sníž. přenesená",J153,0)</f>
        <v>0</v>
      </c>
      <c r="BI153" s="242">
        <f>IF(N153="nulová",J153,0)</f>
        <v>0</v>
      </c>
      <c r="BJ153" s="18" t="s">
        <v>83</v>
      </c>
      <c r="BK153" s="242">
        <f>ROUND(I153*H153,2)</f>
        <v>0</v>
      </c>
      <c r="BL153" s="18" t="s">
        <v>209</v>
      </c>
      <c r="BM153" s="241" t="s">
        <v>233</v>
      </c>
    </row>
    <row r="154" s="2" customFormat="1" ht="16.5" customHeight="1">
      <c r="A154" s="39"/>
      <c r="B154" s="40"/>
      <c r="C154" s="229" t="s">
        <v>333</v>
      </c>
      <c r="D154" s="229" t="s">
        <v>205</v>
      </c>
      <c r="E154" s="230" t="s">
        <v>333</v>
      </c>
      <c r="F154" s="231" t="s">
        <v>2250</v>
      </c>
      <c r="G154" s="232" t="s">
        <v>797</v>
      </c>
      <c r="H154" s="233">
        <v>1371</v>
      </c>
      <c r="I154" s="234"/>
      <c r="J154" s="235">
        <f>ROUND(I154*H154,2)</f>
        <v>0</v>
      </c>
      <c r="K154" s="236"/>
      <c r="L154" s="45"/>
      <c r="M154" s="237" t="s">
        <v>1</v>
      </c>
      <c r="N154" s="238" t="s">
        <v>41</v>
      </c>
      <c r="O154" s="92"/>
      <c r="P154" s="239">
        <f>O154*H154</f>
        <v>0</v>
      </c>
      <c r="Q154" s="239">
        <v>0</v>
      </c>
      <c r="R154" s="239">
        <f>Q154*H154</f>
        <v>0</v>
      </c>
      <c r="S154" s="239">
        <v>0</v>
      </c>
      <c r="T154" s="24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1" t="s">
        <v>209</v>
      </c>
      <c r="AT154" s="241" t="s">
        <v>205</v>
      </c>
      <c r="AU154" s="241" t="s">
        <v>83</v>
      </c>
      <c r="AY154" s="18" t="s">
        <v>203</v>
      </c>
      <c r="BE154" s="242">
        <f>IF(N154="základní",J154,0)</f>
        <v>0</v>
      </c>
      <c r="BF154" s="242">
        <f>IF(N154="snížená",J154,0)</f>
        <v>0</v>
      </c>
      <c r="BG154" s="242">
        <f>IF(N154="zákl. přenesená",J154,0)</f>
        <v>0</v>
      </c>
      <c r="BH154" s="242">
        <f>IF(N154="sníž. přenesená",J154,0)</f>
        <v>0</v>
      </c>
      <c r="BI154" s="242">
        <f>IF(N154="nulová",J154,0)</f>
        <v>0</v>
      </c>
      <c r="BJ154" s="18" t="s">
        <v>83</v>
      </c>
      <c r="BK154" s="242">
        <f>ROUND(I154*H154,2)</f>
        <v>0</v>
      </c>
      <c r="BL154" s="18" t="s">
        <v>209</v>
      </c>
      <c r="BM154" s="241" t="s">
        <v>237</v>
      </c>
    </row>
    <row r="155" s="2" customFormat="1" ht="16.5" customHeight="1">
      <c r="A155" s="39"/>
      <c r="B155" s="40"/>
      <c r="C155" s="229" t="s">
        <v>338</v>
      </c>
      <c r="D155" s="229" t="s">
        <v>205</v>
      </c>
      <c r="E155" s="230" t="s">
        <v>338</v>
      </c>
      <c r="F155" s="231" t="s">
        <v>2251</v>
      </c>
      <c r="G155" s="232" t="s">
        <v>797</v>
      </c>
      <c r="H155" s="233">
        <v>413</v>
      </c>
      <c r="I155" s="234"/>
      <c r="J155" s="235">
        <f>ROUND(I155*H155,2)</f>
        <v>0</v>
      </c>
      <c r="K155" s="236"/>
      <c r="L155" s="45"/>
      <c r="M155" s="237" t="s">
        <v>1</v>
      </c>
      <c r="N155" s="238" t="s">
        <v>41</v>
      </c>
      <c r="O155" s="92"/>
      <c r="P155" s="239">
        <f>O155*H155</f>
        <v>0</v>
      </c>
      <c r="Q155" s="239">
        <v>0</v>
      </c>
      <c r="R155" s="239">
        <f>Q155*H155</f>
        <v>0</v>
      </c>
      <c r="S155" s="239">
        <v>0</v>
      </c>
      <c r="T155" s="24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1" t="s">
        <v>209</v>
      </c>
      <c r="AT155" s="241" t="s">
        <v>205</v>
      </c>
      <c r="AU155" s="241" t="s">
        <v>83</v>
      </c>
      <c r="AY155" s="18" t="s">
        <v>203</v>
      </c>
      <c r="BE155" s="242">
        <f>IF(N155="základní",J155,0)</f>
        <v>0</v>
      </c>
      <c r="BF155" s="242">
        <f>IF(N155="snížená",J155,0)</f>
        <v>0</v>
      </c>
      <c r="BG155" s="242">
        <f>IF(N155="zákl. přenesená",J155,0)</f>
        <v>0</v>
      </c>
      <c r="BH155" s="242">
        <f>IF(N155="sníž. přenesená",J155,0)</f>
        <v>0</v>
      </c>
      <c r="BI155" s="242">
        <f>IF(N155="nulová",J155,0)</f>
        <v>0</v>
      </c>
      <c r="BJ155" s="18" t="s">
        <v>83</v>
      </c>
      <c r="BK155" s="242">
        <f>ROUND(I155*H155,2)</f>
        <v>0</v>
      </c>
      <c r="BL155" s="18" t="s">
        <v>209</v>
      </c>
      <c r="BM155" s="241" t="s">
        <v>242</v>
      </c>
    </row>
    <row r="156" s="2" customFormat="1" ht="16.5" customHeight="1">
      <c r="A156" s="39"/>
      <c r="B156" s="40"/>
      <c r="C156" s="229" t="s">
        <v>343</v>
      </c>
      <c r="D156" s="229" t="s">
        <v>205</v>
      </c>
      <c r="E156" s="230" t="s">
        <v>343</v>
      </c>
      <c r="F156" s="231" t="s">
        <v>2252</v>
      </c>
      <c r="G156" s="232" t="s">
        <v>797</v>
      </c>
      <c r="H156" s="233">
        <v>1380</v>
      </c>
      <c r="I156" s="234"/>
      <c r="J156" s="235">
        <f>ROUND(I156*H156,2)</f>
        <v>0</v>
      </c>
      <c r="K156" s="236"/>
      <c r="L156" s="45"/>
      <c r="M156" s="237" t="s">
        <v>1</v>
      </c>
      <c r="N156" s="238" t="s">
        <v>41</v>
      </c>
      <c r="O156" s="92"/>
      <c r="P156" s="239">
        <f>O156*H156</f>
        <v>0</v>
      </c>
      <c r="Q156" s="239">
        <v>0</v>
      </c>
      <c r="R156" s="239">
        <f>Q156*H156</f>
        <v>0</v>
      </c>
      <c r="S156" s="239">
        <v>0</v>
      </c>
      <c r="T156" s="24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1" t="s">
        <v>209</v>
      </c>
      <c r="AT156" s="241" t="s">
        <v>205</v>
      </c>
      <c r="AU156" s="241" t="s">
        <v>83</v>
      </c>
      <c r="AY156" s="18" t="s">
        <v>203</v>
      </c>
      <c r="BE156" s="242">
        <f>IF(N156="základní",J156,0)</f>
        <v>0</v>
      </c>
      <c r="BF156" s="242">
        <f>IF(N156="snížená",J156,0)</f>
        <v>0</v>
      </c>
      <c r="BG156" s="242">
        <f>IF(N156="zákl. přenesená",J156,0)</f>
        <v>0</v>
      </c>
      <c r="BH156" s="242">
        <f>IF(N156="sníž. přenesená",J156,0)</f>
        <v>0</v>
      </c>
      <c r="BI156" s="242">
        <f>IF(N156="nulová",J156,0)</f>
        <v>0</v>
      </c>
      <c r="BJ156" s="18" t="s">
        <v>83</v>
      </c>
      <c r="BK156" s="242">
        <f>ROUND(I156*H156,2)</f>
        <v>0</v>
      </c>
      <c r="BL156" s="18" t="s">
        <v>209</v>
      </c>
      <c r="BM156" s="241" t="s">
        <v>251</v>
      </c>
    </row>
    <row r="157" s="2" customFormat="1" ht="16.5" customHeight="1">
      <c r="A157" s="39"/>
      <c r="B157" s="40"/>
      <c r="C157" s="229" t="s">
        <v>210</v>
      </c>
      <c r="D157" s="229" t="s">
        <v>205</v>
      </c>
      <c r="E157" s="230" t="s">
        <v>210</v>
      </c>
      <c r="F157" s="231" t="s">
        <v>2253</v>
      </c>
      <c r="G157" s="232" t="s">
        <v>336</v>
      </c>
      <c r="H157" s="233">
        <v>28</v>
      </c>
      <c r="I157" s="234"/>
      <c r="J157" s="235">
        <f>ROUND(I157*H157,2)</f>
        <v>0</v>
      </c>
      <c r="K157" s="236"/>
      <c r="L157" s="45"/>
      <c r="M157" s="237" t="s">
        <v>1</v>
      </c>
      <c r="N157" s="238" t="s">
        <v>41</v>
      </c>
      <c r="O157" s="92"/>
      <c r="P157" s="239">
        <f>O157*H157</f>
        <v>0</v>
      </c>
      <c r="Q157" s="239">
        <v>0</v>
      </c>
      <c r="R157" s="239">
        <f>Q157*H157</f>
        <v>0</v>
      </c>
      <c r="S157" s="239">
        <v>0</v>
      </c>
      <c r="T157" s="24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1" t="s">
        <v>209</v>
      </c>
      <c r="AT157" s="241" t="s">
        <v>205</v>
      </c>
      <c r="AU157" s="241" t="s">
        <v>83</v>
      </c>
      <c r="AY157" s="18" t="s">
        <v>203</v>
      </c>
      <c r="BE157" s="242">
        <f>IF(N157="základní",J157,0)</f>
        <v>0</v>
      </c>
      <c r="BF157" s="242">
        <f>IF(N157="snížená",J157,0)</f>
        <v>0</v>
      </c>
      <c r="BG157" s="242">
        <f>IF(N157="zákl. přenesená",J157,0)</f>
        <v>0</v>
      </c>
      <c r="BH157" s="242">
        <f>IF(N157="sníž. přenesená",J157,0)</f>
        <v>0</v>
      </c>
      <c r="BI157" s="242">
        <f>IF(N157="nulová",J157,0)</f>
        <v>0</v>
      </c>
      <c r="BJ157" s="18" t="s">
        <v>83</v>
      </c>
      <c r="BK157" s="242">
        <f>ROUND(I157*H157,2)</f>
        <v>0</v>
      </c>
      <c r="BL157" s="18" t="s">
        <v>209</v>
      </c>
      <c r="BM157" s="241" t="s">
        <v>256</v>
      </c>
    </row>
    <row r="158" s="2" customFormat="1" ht="16.5" customHeight="1">
      <c r="A158" s="39"/>
      <c r="B158" s="40"/>
      <c r="C158" s="229" t="s">
        <v>360</v>
      </c>
      <c r="D158" s="229" t="s">
        <v>205</v>
      </c>
      <c r="E158" s="230" t="s">
        <v>360</v>
      </c>
      <c r="F158" s="231" t="s">
        <v>2254</v>
      </c>
      <c r="G158" s="232" t="s">
        <v>336</v>
      </c>
      <c r="H158" s="233">
        <v>28</v>
      </c>
      <c r="I158" s="234"/>
      <c r="J158" s="235">
        <f>ROUND(I158*H158,2)</f>
        <v>0</v>
      </c>
      <c r="K158" s="236"/>
      <c r="L158" s="45"/>
      <c r="M158" s="237" t="s">
        <v>1</v>
      </c>
      <c r="N158" s="238" t="s">
        <v>41</v>
      </c>
      <c r="O158" s="92"/>
      <c r="P158" s="239">
        <f>O158*H158</f>
        <v>0</v>
      </c>
      <c r="Q158" s="239">
        <v>0</v>
      </c>
      <c r="R158" s="239">
        <f>Q158*H158</f>
        <v>0</v>
      </c>
      <c r="S158" s="239">
        <v>0</v>
      </c>
      <c r="T158" s="24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1" t="s">
        <v>209</v>
      </c>
      <c r="AT158" s="241" t="s">
        <v>205</v>
      </c>
      <c r="AU158" s="241" t="s">
        <v>83</v>
      </c>
      <c r="AY158" s="18" t="s">
        <v>203</v>
      </c>
      <c r="BE158" s="242">
        <f>IF(N158="základní",J158,0)</f>
        <v>0</v>
      </c>
      <c r="BF158" s="242">
        <f>IF(N158="snížená",J158,0)</f>
        <v>0</v>
      </c>
      <c r="BG158" s="242">
        <f>IF(N158="zákl. přenesená",J158,0)</f>
        <v>0</v>
      </c>
      <c r="BH158" s="242">
        <f>IF(N158="sníž. přenesená",J158,0)</f>
        <v>0</v>
      </c>
      <c r="BI158" s="242">
        <f>IF(N158="nulová",J158,0)</f>
        <v>0</v>
      </c>
      <c r="BJ158" s="18" t="s">
        <v>83</v>
      </c>
      <c r="BK158" s="242">
        <f>ROUND(I158*H158,2)</f>
        <v>0</v>
      </c>
      <c r="BL158" s="18" t="s">
        <v>209</v>
      </c>
      <c r="BM158" s="241" t="s">
        <v>260</v>
      </c>
    </row>
    <row r="159" s="2" customFormat="1" ht="16.5" customHeight="1">
      <c r="A159" s="39"/>
      <c r="B159" s="40"/>
      <c r="C159" s="229" t="s">
        <v>214</v>
      </c>
      <c r="D159" s="229" t="s">
        <v>205</v>
      </c>
      <c r="E159" s="230" t="s">
        <v>214</v>
      </c>
      <c r="F159" s="231" t="s">
        <v>2255</v>
      </c>
      <c r="G159" s="232" t="s">
        <v>336</v>
      </c>
      <c r="H159" s="233">
        <v>22</v>
      </c>
      <c r="I159" s="234"/>
      <c r="J159" s="235">
        <f>ROUND(I159*H159,2)</f>
        <v>0</v>
      </c>
      <c r="K159" s="236"/>
      <c r="L159" s="45"/>
      <c r="M159" s="237" t="s">
        <v>1</v>
      </c>
      <c r="N159" s="238" t="s">
        <v>41</v>
      </c>
      <c r="O159" s="92"/>
      <c r="P159" s="239">
        <f>O159*H159</f>
        <v>0</v>
      </c>
      <c r="Q159" s="239">
        <v>0</v>
      </c>
      <c r="R159" s="239">
        <f>Q159*H159</f>
        <v>0</v>
      </c>
      <c r="S159" s="239">
        <v>0</v>
      </c>
      <c r="T159" s="24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1" t="s">
        <v>209</v>
      </c>
      <c r="AT159" s="241" t="s">
        <v>205</v>
      </c>
      <c r="AU159" s="241" t="s">
        <v>83</v>
      </c>
      <c r="AY159" s="18" t="s">
        <v>203</v>
      </c>
      <c r="BE159" s="242">
        <f>IF(N159="základní",J159,0)</f>
        <v>0</v>
      </c>
      <c r="BF159" s="242">
        <f>IF(N159="snížená",J159,0)</f>
        <v>0</v>
      </c>
      <c r="BG159" s="242">
        <f>IF(N159="zákl. přenesená",J159,0)</f>
        <v>0</v>
      </c>
      <c r="BH159" s="242">
        <f>IF(N159="sníž. přenesená",J159,0)</f>
        <v>0</v>
      </c>
      <c r="BI159" s="242">
        <f>IF(N159="nulová",J159,0)</f>
        <v>0</v>
      </c>
      <c r="BJ159" s="18" t="s">
        <v>83</v>
      </c>
      <c r="BK159" s="242">
        <f>ROUND(I159*H159,2)</f>
        <v>0</v>
      </c>
      <c r="BL159" s="18" t="s">
        <v>209</v>
      </c>
      <c r="BM159" s="241" t="s">
        <v>536</v>
      </c>
    </row>
    <row r="160" s="2" customFormat="1" ht="16.5" customHeight="1">
      <c r="A160" s="39"/>
      <c r="B160" s="40"/>
      <c r="C160" s="229" t="s">
        <v>374</v>
      </c>
      <c r="D160" s="229" t="s">
        <v>205</v>
      </c>
      <c r="E160" s="230" t="s">
        <v>374</v>
      </c>
      <c r="F160" s="231" t="s">
        <v>2256</v>
      </c>
      <c r="G160" s="232" t="s">
        <v>336</v>
      </c>
      <c r="H160" s="233">
        <v>18</v>
      </c>
      <c r="I160" s="234"/>
      <c r="J160" s="235">
        <f>ROUND(I160*H160,2)</f>
        <v>0</v>
      </c>
      <c r="K160" s="236"/>
      <c r="L160" s="45"/>
      <c r="M160" s="237" t="s">
        <v>1</v>
      </c>
      <c r="N160" s="238" t="s">
        <v>41</v>
      </c>
      <c r="O160" s="92"/>
      <c r="P160" s="239">
        <f>O160*H160</f>
        <v>0</v>
      </c>
      <c r="Q160" s="239">
        <v>0</v>
      </c>
      <c r="R160" s="239">
        <f>Q160*H160</f>
        <v>0</v>
      </c>
      <c r="S160" s="239">
        <v>0</v>
      </c>
      <c r="T160" s="24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1" t="s">
        <v>209</v>
      </c>
      <c r="AT160" s="241" t="s">
        <v>205</v>
      </c>
      <c r="AU160" s="241" t="s">
        <v>83</v>
      </c>
      <c r="AY160" s="18" t="s">
        <v>203</v>
      </c>
      <c r="BE160" s="242">
        <f>IF(N160="základní",J160,0)</f>
        <v>0</v>
      </c>
      <c r="BF160" s="242">
        <f>IF(N160="snížená",J160,0)</f>
        <v>0</v>
      </c>
      <c r="BG160" s="242">
        <f>IF(N160="zákl. přenesená",J160,0)</f>
        <v>0</v>
      </c>
      <c r="BH160" s="242">
        <f>IF(N160="sníž. přenesená",J160,0)</f>
        <v>0</v>
      </c>
      <c r="BI160" s="242">
        <f>IF(N160="nulová",J160,0)</f>
        <v>0</v>
      </c>
      <c r="BJ160" s="18" t="s">
        <v>83</v>
      </c>
      <c r="BK160" s="242">
        <f>ROUND(I160*H160,2)</f>
        <v>0</v>
      </c>
      <c r="BL160" s="18" t="s">
        <v>209</v>
      </c>
      <c r="BM160" s="241" t="s">
        <v>264</v>
      </c>
    </row>
    <row r="161" s="2" customFormat="1" ht="16.5" customHeight="1">
      <c r="A161" s="39"/>
      <c r="B161" s="40"/>
      <c r="C161" s="229" t="s">
        <v>381</v>
      </c>
      <c r="D161" s="229" t="s">
        <v>205</v>
      </c>
      <c r="E161" s="230" t="s">
        <v>381</v>
      </c>
      <c r="F161" s="231" t="s">
        <v>2257</v>
      </c>
      <c r="G161" s="232" t="s">
        <v>336</v>
      </c>
      <c r="H161" s="233">
        <v>36</v>
      </c>
      <c r="I161" s="234"/>
      <c r="J161" s="235">
        <f>ROUND(I161*H161,2)</f>
        <v>0</v>
      </c>
      <c r="K161" s="236"/>
      <c r="L161" s="45"/>
      <c r="M161" s="237" t="s">
        <v>1</v>
      </c>
      <c r="N161" s="238" t="s">
        <v>41</v>
      </c>
      <c r="O161" s="92"/>
      <c r="P161" s="239">
        <f>O161*H161</f>
        <v>0</v>
      </c>
      <c r="Q161" s="239">
        <v>0</v>
      </c>
      <c r="R161" s="239">
        <f>Q161*H161</f>
        <v>0</v>
      </c>
      <c r="S161" s="239">
        <v>0</v>
      </c>
      <c r="T161" s="24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1" t="s">
        <v>209</v>
      </c>
      <c r="AT161" s="241" t="s">
        <v>205</v>
      </c>
      <c r="AU161" s="241" t="s">
        <v>83</v>
      </c>
      <c r="AY161" s="18" t="s">
        <v>203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18" t="s">
        <v>83</v>
      </c>
      <c r="BK161" s="242">
        <f>ROUND(I161*H161,2)</f>
        <v>0</v>
      </c>
      <c r="BL161" s="18" t="s">
        <v>209</v>
      </c>
      <c r="BM161" s="241" t="s">
        <v>270</v>
      </c>
    </row>
    <row r="162" s="2" customFormat="1" ht="16.5" customHeight="1">
      <c r="A162" s="39"/>
      <c r="B162" s="40"/>
      <c r="C162" s="229" t="s">
        <v>386</v>
      </c>
      <c r="D162" s="229" t="s">
        <v>205</v>
      </c>
      <c r="E162" s="230" t="s">
        <v>386</v>
      </c>
      <c r="F162" s="231" t="s">
        <v>2258</v>
      </c>
      <c r="G162" s="232" t="s">
        <v>336</v>
      </c>
      <c r="H162" s="233">
        <v>36</v>
      </c>
      <c r="I162" s="234"/>
      <c r="J162" s="235">
        <f>ROUND(I162*H162,2)</f>
        <v>0</v>
      </c>
      <c r="K162" s="236"/>
      <c r="L162" s="45"/>
      <c r="M162" s="237" t="s">
        <v>1</v>
      </c>
      <c r="N162" s="238" t="s">
        <v>41</v>
      </c>
      <c r="O162" s="92"/>
      <c r="P162" s="239">
        <f>O162*H162</f>
        <v>0</v>
      </c>
      <c r="Q162" s="239">
        <v>0</v>
      </c>
      <c r="R162" s="239">
        <f>Q162*H162</f>
        <v>0</v>
      </c>
      <c r="S162" s="239">
        <v>0</v>
      </c>
      <c r="T162" s="24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1" t="s">
        <v>209</v>
      </c>
      <c r="AT162" s="241" t="s">
        <v>205</v>
      </c>
      <c r="AU162" s="241" t="s">
        <v>83</v>
      </c>
      <c r="AY162" s="18" t="s">
        <v>203</v>
      </c>
      <c r="BE162" s="242">
        <f>IF(N162="základní",J162,0)</f>
        <v>0</v>
      </c>
      <c r="BF162" s="242">
        <f>IF(N162="snížená",J162,0)</f>
        <v>0</v>
      </c>
      <c r="BG162" s="242">
        <f>IF(N162="zákl. přenesená",J162,0)</f>
        <v>0</v>
      </c>
      <c r="BH162" s="242">
        <f>IF(N162="sníž. přenesená",J162,0)</f>
        <v>0</v>
      </c>
      <c r="BI162" s="242">
        <f>IF(N162="nulová",J162,0)</f>
        <v>0</v>
      </c>
      <c r="BJ162" s="18" t="s">
        <v>83</v>
      </c>
      <c r="BK162" s="242">
        <f>ROUND(I162*H162,2)</f>
        <v>0</v>
      </c>
      <c r="BL162" s="18" t="s">
        <v>209</v>
      </c>
      <c r="BM162" s="241" t="s">
        <v>564</v>
      </c>
    </row>
    <row r="163" s="2" customFormat="1" ht="49.05" customHeight="1">
      <c r="A163" s="39"/>
      <c r="B163" s="40"/>
      <c r="C163" s="229" t="s">
        <v>217</v>
      </c>
      <c r="D163" s="229" t="s">
        <v>205</v>
      </c>
      <c r="E163" s="230" t="s">
        <v>217</v>
      </c>
      <c r="F163" s="231" t="s">
        <v>2259</v>
      </c>
      <c r="G163" s="232" t="s">
        <v>336</v>
      </c>
      <c r="H163" s="233">
        <v>14</v>
      </c>
      <c r="I163" s="234"/>
      <c r="J163" s="235">
        <f>ROUND(I163*H163,2)</f>
        <v>0</v>
      </c>
      <c r="K163" s="236"/>
      <c r="L163" s="45"/>
      <c r="M163" s="237" t="s">
        <v>1</v>
      </c>
      <c r="N163" s="238" t="s">
        <v>41</v>
      </c>
      <c r="O163" s="92"/>
      <c r="P163" s="239">
        <f>O163*H163</f>
        <v>0</v>
      </c>
      <c r="Q163" s="239">
        <v>0</v>
      </c>
      <c r="R163" s="239">
        <f>Q163*H163</f>
        <v>0</v>
      </c>
      <c r="S163" s="239">
        <v>0</v>
      </c>
      <c r="T163" s="24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1" t="s">
        <v>209</v>
      </c>
      <c r="AT163" s="241" t="s">
        <v>205</v>
      </c>
      <c r="AU163" s="241" t="s">
        <v>83</v>
      </c>
      <c r="AY163" s="18" t="s">
        <v>203</v>
      </c>
      <c r="BE163" s="242">
        <f>IF(N163="základní",J163,0)</f>
        <v>0</v>
      </c>
      <c r="BF163" s="242">
        <f>IF(N163="snížená",J163,0)</f>
        <v>0</v>
      </c>
      <c r="BG163" s="242">
        <f>IF(N163="zákl. přenesená",J163,0)</f>
        <v>0</v>
      </c>
      <c r="BH163" s="242">
        <f>IF(N163="sníž. přenesená",J163,0)</f>
        <v>0</v>
      </c>
      <c r="BI163" s="242">
        <f>IF(N163="nulová",J163,0)</f>
        <v>0</v>
      </c>
      <c r="BJ163" s="18" t="s">
        <v>83</v>
      </c>
      <c r="BK163" s="242">
        <f>ROUND(I163*H163,2)</f>
        <v>0</v>
      </c>
      <c r="BL163" s="18" t="s">
        <v>209</v>
      </c>
      <c r="BM163" s="241" t="s">
        <v>574</v>
      </c>
    </row>
    <row r="164" s="2" customFormat="1" ht="37.8" customHeight="1">
      <c r="A164" s="39"/>
      <c r="B164" s="40"/>
      <c r="C164" s="229" t="s">
        <v>407</v>
      </c>
      <c r="D164" s="229" t="s">
        <v>205</v>
      </c>
      <c r="E164" s="230" t="s">
        <v>407</v>
      </c>
      <c r="F164" s="231" t="s">
        <v>2260</v>
      </c>
      <c r="G164" s="232" t="s">
        <v>797</v>
      </c>
      <c r="H164" s="233">
        <v>1</v>
      </c>
      <c r="I164" s="234"/>
      <c r="J164" s="235">
        <f>ROUND(I164*H164,2)</f>
        <v>0</v>
      </c>
      <c r="K164" s="236"/>
      <c r="L164" s="45"/>
      <c r="M164" s="237" t="s">
        <v>1</v>
      </c>
      <c r="N164" s="238" t="s">
        <v>41</v>
      </c>
      <c r="O164" s="92"/>
      <c r="P164" s="239">
        <f>O164*H164</f>
        <v>0</v>
      </c>
      <c r="Q164" s="239">
        <v>0</v>
      </c>
      <c r="R164" s="239">
        <f>Q164*H164</f>
        <v>0</v>
      </c>
      <c r="S164" s="239">
        <v>0</v>
      </c>
      <c r="T164" s="24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1" t="s">
        <v>209</v>
      </c>
      <c r="AT164" s="241" t="s">
        <v>205</v>
      </c>
      <c r="AU164" s="241" t="s">
        <v>83</v>
      </c>
      <c r="AY164" s="18" t="s">
        <v>203</v>
      </c>
      <c r="BE164" s="242">
        <f>IF(N164="základní",J164,0)</f>
        <v>0</v>
      </c>
      <c r="BF164" s="242">
        <f>IF(N164="snížená",J164,0)</f>
        <v>0</v>
      </c>
      <c r="BG164" s="242">
        <f>IF(N164="zákl. přenesená",J164,0)</f>
        <v>0</v>
      </c>
      <c r="BH164" s="242">
        <f>IF(N164="sníž. přenesená",J164,0)</f>
        <v>0</v>
      </c>
      <c r="BI164" s="242">
        <f>IF(N164="nulová",J164,0)</f>
        <v>0</v>
      </c>
      <c r="BJ164" s="18" t="s">
        <v>83</v>
      </c>
      <c r="BK164" s="242">
        <f>ROUND(I164*H164,2)</f>
        <v>0</v>
      </c>
      <c r="BL164" s="18" t="s">
        <v>209</v>
      </c>
      <c r="BM164" s="241" t="s">
        <v>275</v>
      </c>
    </row>
    <row r="165" s="2" customFormat="1" ht="37.8" customHeight="1">
      <c r="A165" s="39"/>
      <c r="B165" s="40"/>
      <c r="C165" s="229" t="s">
        <v>413</v>
      </c>
      <c r="D165" s="229" t="s">
        <v>205</v>
      </c>
      <c r="E165" s="230" t="s">
        <v>413</v>
      </c>
      <c r="F165" s="231" t="s">
        <v>2261</v>
      </c>
      <c r="G165" s="232" t="s">
        <v>797</v>
      </c>
      <c r="H165" s="233">
        <v>1</v>
      </c>
      <c r="I165" s="234"/>
      <c r="J165" s="235">
        <f>ROUND(I165*H165,2)</f>
        <v>0</v>
      </c>
      <c r="K165" s="236"/>
      <c r="L165" s="45"/>
      <c r="M165" s="237" t="s">
        <v>1</v>
      </c>
      <c r="N165" s="238" t="s">
        <v>41</v>
      </c>
      <c r="O165" s="92"/>
      <c r="P165" s="239">
        <f>O165*H165</f>
        <v>0</v>
      </c>
      <c r="Q165" s="239">
        <v>0</v>
      </c>
      <c r="R165" s="239">
        <f>Q165*H165</f>
        <v>0</v>
      </c>
      <c r="S165" s="239">
        <v>0</v>
      </c>
      <c r="T165" s="24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1" t="s">
        <v>209</v>
      </c>
      <c r="AT165" s="241" t="s">
        <v>205</v>
      </c>
      <c r="AU165" s="241" t="s">
        <v>83</v>
      </c>
      <c r="AY165" s="18" t="s">
        <v>203</v>
      </c>
      <c r="BE165" s="242">
        <f>IF(N165="základní",J165,0)</f>
        <v>0</v>
      </c>
      <c r="BF165" s="242">
        <f>IF(N165="snížená",J165,0)</f>
        <v>0</v>
      </c>
      <c r="BG165" s="242">
        <f>IF(N165="zákl. přenesená",J165,0)</f>
        <v>0</v>
      </c>
      <c r="BH165" s="242">
        <f>IF(N165="sníž. přenesená",J165,0)</f>
        <v>0</v>
      </c>
      <c r="BI165" s="242">
        <f>IF(N165="nulová",J165,0)</f>
        <v>0</v>
      </c>
      <c r="BJ165" s="18" t="s">
        <v>83</v>
      </c>
      <c r="BK165" s="242">
        <f>ROUND(I165*H165,2)</f>
        <v>0</v>
      </c>
      <c r="BL165" s="18" t="s">
        <v>209</v>
      </c>
      <c r="BM165" s="241" t="s">
        <v>280</v>
      </c>
    </row>
    <row r="166" s="2" customFormat="1" ht="16.5" customHeight="1">
      <c r="A166" s="39"/>
      <c r="B166" s="40"/>
      <c r="C166" s="229" t="s">
        <v>418</v>
      </c>
      <c r="D166" s="229" t="s">
        <v>205</v>
      </c>
      <c r="E166" s="230" t="s">
        <v>418</v>
      </c>
      <c r="F166" s="231" t="s">
        <v>2262</v>
      </c>
      <c r="G166" s="232" t="s">
        <v>336</v>
      </c>
      <c r="H166" s="233">
        <v>34</v>
      </c>
      <c r="I166" s="234"/>
      <c r="J166" s="235">
        <f>ROUND(I166*H166,2)</f>
        <v>0</v>
      </c>
      <c r="K166" s="236"/>
      <c r="L166" s="45"/>
      <c r="M166" s="237" t="s">
        <v>1</v>
      </c>
      <c r="N166" s="238" t="s">
        <v>41</v>
      </c>
      <c r="O166" s="92"/>
      <c r="P166" s="239">
        <f>O166*H166</f>
        <v>0</v>
      </c>
      <c r="Q166" s="239">
        <v>0</v>
      </c>
      <c r="R166" s="239">
        <f>Q166*H166</f>
        <v>0</v>
      </c>
      <c r="S166" s="239">
        <v>0</v>
      </c>
      <c r="T166" s="24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1" t="s">
        <v>209</v>
      </c>
      <c r="AT166" s="241" t="s">
        <v>205</v>
      </c>
      <c r="AU166" s="241" t="s">
        <v>83</v>
      </c>
      <c r="AY166" s="18" t="s">
        <v>203</v>
      </c>
      <c r="BE166" s="242">
        <f>IF(N166="základní",J166,0)</f>
        <v>0</v>
      </c>
      <c r="BF166" s="242">
        <f>IF(N166="snížená",J166,0)</f>
        <v>0</v>
      </c>
      <c r="BG166" s="242">
        <f>IF(N166="zákl. přenesená",J166,0)</f>
        <v>0</v>
      </c>
      <c r="BH166" s="242">
        <f>IF(N166="sníž. přenesená",J166,0)</f>
        <v>0</v>
      </c>
      <c r="BI166" s="242">
        <f>IF(N166="nulová",J166,0)</f>
        <v>0</v>
      </c>
      <c r="BJ166" s="18" t="s">
        <v>83</v>
      </c>
      <c r="BK166" s="242">
        <f>ROUND(I166*H166,2)</f>
        <v>0</v>
      </c>
      <c r="BL166" s="18" t="s">
        <v>209</v>
      </c>
      <c r="BM166" s="241" t="s">
        <v>286</v>
      </c>
    </row>
    <row r="167" s="2" customFormat="1" ht="16.5" customHeight="1">
      <c r="A167" s="39"/>
      <c r="B167" s="40"/>
      <c r="C167" s="229" t="s">
        <v>424</v>
      </c>
      <c r="D167" s="229" t="s">
        <v>205</v>
      </c>
      <c r="E167" s="230" t="s">
        <v>424</v>
      </c>
      <c r="F167" s="231" t="s">
        <v>2263</v>
      </c>
      <c r="G167" s="232" t="s">
        <v>797</v>
      </c>
      <c r="H167" s="233">
        <v>15</v>
      </c>
      <c r="I167" s="234"/>
      <c r="J167" s="235">
        <f>ROUND(I167*H167,2)</f>
        <v>0</v>
      </c>
      <c r="K167" s="236"/>
      <c r="L167" s="45"/>
      <c r="M167" s="237" t="s">
        <v>1</v>
      </c>
      <c r="N167" s="238" t="s">
        <v>41</v>
      </c>
      <c r="O167" s="92"/>
      <c r="P167" s="239">
        <f>O167*H167</f>
        <v>0</v>
      </c>
      <c r="Q167" s="239">
        <v>0</v>
      </c>
      <c r="R167" s="239">
        <f>Q167*H167</f>
        <v>0</v>
      </c>
      <c r="S167" s="239">
        <v>0</v>
      </c>
      <c r="T167" s="24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1" t="s">
        <v>209</v>
      </c>
      <c r="AT167" s="241" t="s">
        <v>205</v>
      </c>
      <c r="AU167" s="241" t="s">
        <v>83</v>
      </c>
      <c r="AY167" s="18" t="s">
        <v>203</v>
      </c>
      <c r="BE167" s="242">
        <f>IF(N167="základní",J167,0)</f>
        <v>0</v>
      </c>
      <c r="BF167" s="242">
        <f>IF(N167="snížená",J167,0)</f>
        <v>0</v>
      </c>
      <c r="BG167" s="242">
        <f>IF(N167="zákl. přenesená",J167,0)</f>
        <v>0</v>
      </c>
      <c r="BH167" s="242">
        <f>IF(N167="sníž. přenesená",J167,0)</f>
        <v>0</v>
      </c>
      <c r="BI167" s="242">
        <f>IF(N167="nulová",J167,0)</f>
        <v>0</v>
      </c>
      <c r="BJ167" s="18" t="s">
        <v>83</v>
      </c>
      <c r="BK167" s="242">
        <f>ROUND(I167*H167,2)</f>
        <v>0</v>
      </c>
      <c r="BL167" s="18" t="s">
        <v>209</v>
      </c>
      <c r="BM167" s="241" t="s">
        <v>617</v>
      </c>
    </row>
    <row r="168" s="2" customFormat="1" ht="16.5" customHeight="1">
      <c r="A168" s="39"/>
      <c r="B168" s="40"/>
      <c r="C168" s="229" t="s">
        <v>429</v>
      </c>
      <c r="D168" s="229" t="s">
        <v>205</v>
      </c>
      <c r="E168" s="230" t="s">
        <v>429</v>
      </c>
      <c r="F168" s="231" t="s">
        <v>2264</v>
      </c>
      <c r="G168" s="232" t="s">
        <v>797</v>
      </c>
      <c r="H168" s="233">
        <v>8</v>
      </c>
      <c r="I168" s="234"/>
      <c r="J168" s="235">
        <f>ROUND(I168*H168,2)</f>
        <v>0</v>
      </c>
      <c r="K168" s="236"/>
      <c r="L168" s="45"/>
      <c r="M168" s="237" t="s">
        <v>1</v>
      </c>
      <c r="N168" s="238" t="s">
        <v>41</v>
      </c>
      <c r="O168" s="92"/>
      <c r="P168" s="239">
        <f>O168*H168</f>
        <v>0</v>
      </c>
      <c r="Q168" s="239">
        <v>0</v>
      </c>
      <c r="R168" s="239">
        <f>Q168*H168</f>
        <v>0</v>
      </c>
      <c r="S168" s="239">
        <v>0</v>
      </c>
      <c r="T168" s="24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1" t="s">
        <v>209</v>
      </c>
      <c r="AT168" s="241" t="s">
        <v>205</v>
      </c>
      <c r="AU168" s="241" t="s">
        <v>83</v>
      </c>
      <c r="AY168" s="18" t="s">
        <v>203</v>
      </c>
      <c r="BE168" s="242">
        <f>IF(N168="základní",J168,0)</f>
        <v>0</v>
      </c>
      <c r="BF168" s="242">
        <f>IF(N168="snížená",J168,0)</f>
        <v>0</v>
      </c>
      <c r="BG168" s="242">
        <f>IF(N168="zákl. přenesená",J168,0)</f>
        <v>0</v>
      </c>
      <c r="BH168" s="242">
        <f>IF(N168="sníž. přenesená",J168,0)</f>
        <v>0</v>
      </c>
      <c r="BI168" s="242">
        <f>IF(N168="nulová",J168,0)</f>
        <v>0</v>
      </c>
      <c r="BJ168" s="18" t="s">
        <v>83</v>
      </c>
      <c r="BK168" s="242">
        <f>ROUND(I168*H168,2)</f>
        <v>0</v>
      </c>
      <c r="BL168" s="18" t="s">
        <v>209</v>
      </c>
      <c r="BM168" s="241" t="s">
        <v>629</v>
      </c>
    </row>
    <row r="169" s="2" customFormat="1" ht="16.5" customHeight="1">
      <c r="A169" s="39"/>
      <c r="B169" s="40"/>
      <c r="C169" s="229" t="s">
        <v>221</v>
      </c>
      <c r="D169" s="229" t="s">
        <v>205</v>
      </c>
      <c r="E169" s="230" t="s">
        <v>221</v>
      </c>
      <c r="F169" s="231" t="s">
        <v>2265</v>
      </c>
      <c r="G169" s="232" t="s">
        <v>797</v>
      </c>
      <c r="H169" s="233">
        <v>15</v>
      </c>
      <c r="I169" s="234"/>
      <c r="J169" s="235">
        <f>ROUND(I169*H169,2)</f>
        <v>0</v>
      </c>
      <c r="K169" s="236"/>
      <c r="L169" s="45"/>
      <c r="M169" s="237" t="s">
        <v>1</v>
      </c>
      <c r="N169" s="238" t="s">
        <v>41</v>
      </c>
      <c r="O169" s="92"/>
      <c r="P169" s="239">
        <f>O169*H169</f>
        <v>0</v>
      </c>
      <c r="Q169" s="239">
        <v>0</v>
      </c>
      <c r="R169" s="239">
        <f>Q169*H169</f>
        <v>0</v>
      </c>
      <c r="S169" s="239">
        <v>0</v>
      </c>
      <c r="T169" s="24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1" t="s">
        <v>209</v>
      </c>
      <c r="AT169" s="241" t="s">
        <v>205</v>
      </c>
      <c r="AU169" s="241" t="s">
        <v>83</v>
      </c>
      <c r="AY169" s="18" t="s">
        <v>203</v>
      </c>
      <c r="BE169" s="242">
        <f>IF(N169="základní",J169,0)</f>
        <v>0</v>
      </c>
      <c r="BF169" s="242">
        <f>IF(N169="snížená",J169,0)</f>
        <v>0</v>
      </c>
      <c r="BG169" s="242">
        <f>IF(N169="zákl. přenesená",J169,0)</f>
        <v>0</v>
      </c>
      <c r="BH169" s="242">
        <f>IF(N169="sníž. přenesená",J169,0)</f>
        <v>0</v>
      </c>
      <c r="BI169" s="242">
        <f>IF(N169="nulová",J169,0)</f>
        <v>0</v>
      </c>
      <c r="BJ169" s="18" t="s">
        <v>83</v>
      </c>
      <c r="BK169" s="242">
        <f>ROUND(I169*H169,2)</f>
        <v>0</v>
      </c>
      <c r="BL169" s="18" t="s">
        <v>209</v>
      </c>
      <c r="BM169" s="241" t="s">
        <v>642</v>
      </c>
    </row>
    <row r="170" s="2" customFormat="1" ht="16.5" customHeight="1">
      <c r="A170" s="39"/>
      <c r="B170" s="40"/>
      <c r="C170" s="229" t="s">
        <v>437</v>
      </c>
      <c r="D170" s="229" t="s">
        <v>205</v>
      </c>
      <c r="E170" s="230" t="s">
        <v>437</v>
      </c>
      <c r="F170" s="231" t="s">
        <v>2266</v>
      </c>
      <c r="G170" s="232" t="s">
        <v>797</v>
      </c>
      <c r="H170" s="233">
        <v>15</v>
      </c>
      <c r="I170" s="234"/>
      <c r="J170" s="235">
        <f>ROUND(I170*H170,2)</f>
        <v>0</v>
      </c>
      <c r="K170" s="236"/>
      <c r="L170" s="45"/>
      <c r="M170" s="237" t="s">
        <v>1</v>
      </c>
      <c r="N170" s="238" t="s">
        <v>41</v>
      </c>
      <c r="O170" s="92"/>
      <c r="P170" s="239">
        <f>O170*H170</f>
        <v>0</v>
      </c>
      <c r="Q170" s="239">
        <v>0</v>
      </c>
      <c r="R170" s="239">
        <f>Q170*H170</f>
        <v>0</v>
      </c>
      <c r="S170" s="239">
        <v>0</v>
      </c>
      <c r="T170" s="24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1" t="s">
        <v>209</v>
      </c>
      <c r="AT170" s="241" t="s">
        <v>205</v>
      </c>
      <c r="AU170" s="241" t="s">
        <v>83</v>
      </c>
      <c r="AY170" s="18" t="s">
        <v>203</v>
      </c>
      <c r="BE170" s="242">
        <f>IF(N170="základní",J170,0)</f>
        <v>0</v>
      </c>
      <c r="BF170" s="242">
        <f>IF(N170="snížená",J170,0)</f>
        <v>0</v>
      </c>
      <c r="BG170" s="242">
        <f>IF(N170="zákl. přenesená",J170,0)</f>
        <v>0</v>
      </c>
      <c r="BH170" s="242">
        <f>IF(N170="sníž. přenesená",J170,0)</f>
        <v>0</v>
      </c>
      <c r="BI170" s="242">
        <f>IF(N170="nulová",J170,0)</f>
        <v>0</v>
      </c>
      <c r="BJ170" s="18" t="s">
        <v>83</v>
      </c>
      <c r="BK170" s="242">
        <f>ROUND(I170*H170,2)</f>
        <v>0</v>
      </c>
      <c r="BL170" s="18" t="s">
        <v>209</v>
      </c>
      <c r="BM170" s="241" t="s">
        <v>655</v>
      </c>
    </row>
    <row r="171" s="2" customFormat="1" ht="16.5" customHeight="1">
      <c r="A171" s="39"/>
      <c r="B171" s="40"/>
      <c r="C171" s="229" t="s">
        <v>225</v>
      </c>
      <c r="D171" s="229" t="s">
        <v>205</v>
      </c>
      <c r="E171" s="230" t="s">
        <v>225</v>
      </c>
      <c r="F171" s="231" t="s">
        <v>2267</v>
      </c>
      <c r="G171" s="232" t="s">
        <v>797</v>
      </c>
      <c r="H171" s="233">
        <v>23</v>
      </c>
      <c r="I171" s="234"/>
      <c r="J171" s="235">
        <f>ROUND(I171*H171,2)</f>
        <v>0</v>
      </c>
      <c r="K171" s="236"/>
      <c r="L171" s="45"/>
      <c r="M171" s="237" t="s">
        <v>1</v>
      </c>
      <c r="N171" s="238" t="s">
        <v>41</v>
      </c>
      <c r="O171" s="92"/>
      <c r="P171" s="239">
        <f>O171*H171</f>
        <v>0</v>
      </c>
      <c r="Q171" s="239">
        <v>0</v>
      </c>
      <c r="R171" s="239">
        <f>Q171*H171</f>
        <v>0</v>
      </c>
      <c r="S171" s="239">
        <v>0</v>
      </c>
      <c r="T171" s="24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1" t="s">
        <v>209</v>
      </c>
      <c r="AT171" s="241" t="s">
        <v>205</v>
      </c>
      <c r="AU171" s="241" t="s">
        <v>83</v>
      </c>
      <c r="AY171" s="18" t="s">
        <v>203</v>
      </c>
      <c r="BE171" s="242">
        <f>IF(N171="základní",J171,0)</f>
        <v>0</v>
      </c>
      <c r="BF171" s="242">
        <f>IF(N171="snížená",J171,0)</f>
        <v>0</v>
      </c>
      <c r="BG171" s="242">
        <f>IF(N171="zákl. přenesená",J171,0)</f>
        <v>0</v>
      </c>
      <c r="BH171" s="242">
        <f>IF(N171="sníž. přenesená",J171,0)</f>
        <v>0</v>
      </c>
      <c r="BI171" s="242">
        <f>IF(N171="nulová",J171,0)</f>
        <v>0</v>
      </c>
      <c r="BJ171" s="18" t="s">
        <v>83</v>
      </c>
      <c r="BK171" s="242">
        <f>ROUND(I171*H171,2)</f>
        <v>0</v>
      </c>
      <c r="BL171" s="18" t="s">
        <v>209</v>
      </c>
      <c r="BM171" s="241" t="s">
        <v>671</v>
      </c>
    </row>
    <row r="172" s="2" customFormat="1" ht="16.5" customHeight="1">
      <c r="A172" s="39"/>
      <c r="B172" s="40"/>
      <c r="C172" s="229" t="s">
        <v>445</v>
      </c>
      <c r="D172" s="229" t="s">
        <v>205</v>
      </c>
      <c r="E172" s="230" t="s">
        <v>445</v>
      </c>
      <c r="F172" s="231" t="s">
        <v>3735</v>
      </c>
      <c r="G172" s="232" t="s">
        <v>797</v>
      </c>
      <c r="H172" s="233">
        <v>14</v>
      </c>
      <c r="I172" s="234"/>
      <c r="J172" s="235">
        <f>ROUND(I172*H172,2)</f>
        <v>0</v>
      </c>
      <c r="K172" s="236"/>
      <c r="L172" s="45"/>
      <c r="M172" s="237" t="s">
        <v>1</v>
      </c>
      <c r="N172" s="238" t="s">
        <v>41</v>
      </c>
      <c r="O172" s="92"/>
      <c r="P172" s="239">
        <f>O172*H172</f>
        <v>0</v>
      </c>
      <c r="Q172" s="239">
        <v>0</v>
      </c>
      <c r="R172" s="239">
        <f>Q172*H172</f>
        <v>0</v>
      </c>
      <c r="S172" s="239">
        <v>0</v>
      </c>
      <c r="T172" s="24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1" t="s">
        <v>209</v>
      </c>
      <c r="AT172" s="241" t="s">
        <v>205</v>
      </c>
      <c r="AU172" s="241" t="s">
        <v>83</v>
      </c>
      <c r="AY172" s="18" t="s">
        <v>203</v>
      </c>
      <c r="BE172" s="242">
        <f>IF(N172="základní",J172,0)</f>
        <v>0</v>
      </c>
      <c r="BF172" s="242">
        <f>IF(N172="snížená",J172,0)</f>
        <v>0</v>
      </c>
      <c r="BG172" s="242">
        <f>IF(N172="zákl. přenesená",J172,0)</f>
        <v>0</v>
      </c>
      <c r="BH172" s="242">
        <f>IF(N172="sníž. přenesená",J172,0)</f>
        <v>0</v>
      </c>
      <c r="BI172" s="242">
        <f>IF(N172="nulová",J172,0)</f>
        <v>0</v>
      </c>
      <c r="BJ172" s="18" t="s">
        <v>83</v>
      </c>
      <c r="BK172" s="242">
        <f>ROUND(I172*H172,2)</f>
        <v>0</v>
      </c>
      <c r="BL172" s="18" t="s">
        <v>209</v>
      </c>
      <c r="BM172" s="241" t="s">
        <v>681</v>
      </c>
    </row>
    <row r="173" s="2" customFormat="1" ht="16.5" customHeight="1">
      <c r="A173" s="39"/>
      <c r="B173" s="40"/>
      <c r="C173" s="229" t="s">
        <v>452</v>
      </c>
      <c r="D173" s="229" t="s">
        <v>205</v>
      </c>
      <c r="E173" s="230" t="s">
        <v>452</v>
      </c>
      <c r="F173" s="231" t="s">
        <v>3736</v>
      </c>
      <c r="G173" s="232" t="s">
        <v>797</v>
      </c>
      <c r="H173" s="233">
        <v>14</v>
      </c>
      <c r="I173" s="234"/>
      <c r="J173" s="235">
        <f>ROUND(I173*H173,2)</f>
        <v>0</v>
      </c>
      <c r="K173" s="236"/>
      <c r="L173" s="45"/>
      <c r="M173" s="237" t="s">
        <v>1</v>
      </c>
      <c r="N173" s="238" t="s">
        <v>41</v>
      </c>
      <c r="O173" s="92"/>
      <c r="P173" s="239">
        <f>O173*H173</f>
        <v>0</v>
      </c>
      <c r="Q173" s="239">
        <v>0</v>
      </c>
      <c r="R173" s="239">
        <f>Q173*H173</f>
        <v>0</v>
      </c>
      <c r="S173" s="239">
        <v>0</v>
      </c>
      <c r="T173" s="24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1" t="s">
        <v>209</v>
      </c>
      <c r="AT173" s="241" t="s">
        <v>205</v>
      </c>
      <c r="AU173" s="241" t="s">
        <v>83</v>
      </c>
      <c r="AY173" s="18" t="s">
        <v>203</v>
      </c>
      <c r="BE173" s="242">
        <f>IF(N173="základní",J173,0)</f>
        <v>0</v>
      </c>
      <c r="BF173" s="242">
        <f>IF(N173="snížená",J173,0)</f>
        <v>0</v>
      </c>
      <c r="BG173" s="242">
        <f>IF(N173="zákl. přenesená",J173,0)</f>
        <v>0</v>
      </c>
      <c r="BH173" s="242">
        <f>IF(N173="sníž. přenesená",J173,0)</f>
        <v>0</v>
      </c>
      <c r="BI173" s="242">
        <f>IF(N173="nulová",J173,0)</f>
        <v>0</v>
      </c>
      <c r="BJ173" s="18" t="s">
        <v>83</v>
      </c>
      <c r="BK173" s="242">
        <f>ROUND(I173*H173,2)</f>
        <v>0</v>
      </c>
      <c r="BL173" s="18" t="s">
        <v>209</v>
      </c>
      <c r="BM173" s="241" t="s">
        <v>692</v>
      </c>
    </row>
    <row r="174" s="2" customFormat="1" ht="16.5" customHeight="1">
      <c r="A174" s="39"/>
      <c r="B174" s="40"/>
      <c r="C174" s="229" t="s">
        <v>458</v>
      </c>
      <c r="D174" s="229" t="s">
        <v>205</v>
      </c>
      <c r="E174" s="230" t="s">
        <v>458</v>
      </c>
      <c r="F174" s="231" t="s">
        <v>2196</v>
      </c>
      <c r="G174" s="232" t="s">
        <v>797</v>
      </c>
      <c r="H174" s="233">
        <v>11</v>
      </c>
      <c r="I174" s="234"/>
      <c r="J174" s="235">
        <f>ROUND(I174*H174,2)</f>
        <v>0</v>
      </c>
      <c r="K174" s="236"/>
      <c r="L174" s="45"/>
      <c r="M174" s="237" t="s">
        <v>1</v>
      </c>
      <c r="N174" s="238" t="s">
        <v>41</v>
      </c>
      <c r="O174" s="92"/>
      <c r="P174" s="239">
        <f>O174*H174</f>
        <v>0</v>
      </c>
      <c r="Q174" s="239">
        <v>0</v>
      </c>
      <c r="R174" s="239">
        <f>Q174*H174</f>
        <v>0</v>
      </c>
      <c r="S174" s="239">
        <v>0</v>
      </c>
      <c r="T174" s="24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1" t="s">
        <v>209</v>
      </c>
      <c r="AT174" s="241" t="s">
        <v>205</v>
      </c>
      <c r="AU174" s="241" t="s">
        <v>83</v>
      </c>
      <c r="AY174" s="18" t="s">
        <v>203</v>
      </c>
      <c r="BE174" s="242">
        <f>IF(N174="základní",J174,0)</f>
        <v>0</v>
      </c>
      <c r="BF174" s="242">
        <f>IF(N174="snížená",J174,0)</f>
        <v>0</v>
      </c>
      <c r="BG174" s="242">
        <f>IF(N174="zákl. přenesená",J174,0)</f>
        <v>0</v>
      </c>
      <c r="BH174" s="242">
        <f>IF(N174="sníž. přenesená",J174,0)</f>
        <v>0</v>
      </c>
      <c r="BI174" s="242">
        <f>IF(N174="nulová",J174,0)</f>
        <v>0</v>
      </c>
      <c r="BJ174" s="18" t="s">
        <v>83</v>
      </c>
      <c r="BK174" s="242">
        <f>ROUND(I174*H174,2)</f>
        <v>0</v>
      </c>
      <c r="BL174" s="18" t="s">
        <v>209</v>
      </c>
      <c r="BM174" s="241" t="s">
        <v>291</v>
      </c>
    </row>
    <row r="175" s="2" customFormat="1" ht="21.75" customHeight="1">
      <c r="A175" s="39"/>
      <c r="B175" s="40"/>
      <c r="C175" s="229" t="s">
        <v>462</v>
      </c>
      <c r="D175" s="229" t="s">
        <v>205</v>
      </c>
      <c r="E175" s="230" t="s">
        <v>462</v>
      </c>
      <c r="F175" s="231" t="s">
        <v>2269</v>
      </c>
      <c r="G175" s="232" t="s">
        <v>797</v>
      </c>
      <c r="H175" s="233">
        <v>11</v>
      </c>
      <c r="I175" s="234"/>
      <c r="J175" s="235">
        <f>ROUND(I175*H175,2)</f>
        <v>0</v>
      </c>
      <c r="K175" s="236"/>
      <c r="L175" s="45"/>
      <c r="M175" s="237" t="s">
        <v>1</v>
      </c>
      <c r="N175" s="238" t="s">
        <v>41</v>
      </c>
      <c r="O175" s="92"/>
      <c r="P175" s="239">
        <f>O175*H175</f>
        <v>0</v>
      </c>
      <c r="Q175" s="239">
        <v>0</v>
      </c>
      <c r="R175" s="239">
        <f>Q175*H175</f>
        <v>0</v>
      </c>
      <c r="S175" s="239">
        <v>0</v>
      </c>
      <c r="T175" s="24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1" t="s">
        <v>209</v>
      </c>
      <c r="AT175" s="241" t="s">
        <v>205</v>
      </c>
      <c r="AU175" s="241" t="s">
        <v>83</v>
      </c>
      <c r="AY175" s="18" t="s">
        <v>203</v>
      </c>
      <c r="BE175" s="242">
        <f>IF(N175="základní",J175,0)</f>
        <v>0</v>
      </c>
      <c r="BF175" s="242">
        <f>IF(N175="snížená",J175,0)</f>
        <v>0</v>
      </c>
      <c r="BG175" s="242">
        <f>IF(N175="zákl. přenesená",J175,0)</f>
        <v>0</v>
      </c>
      <c r="BH175" s="242">
        <f>IF(N175="sníž. přenesená",J175,0)</f>
        <v>0</v>
      </c>
      <c r="BI175" s="242">
        <f>IF(N175="nulová",J175,0)</f>
        <v>0</v>
      </c>
      <c r="BJ175" s="18" t="s">
        <v>83</v>
      </c>
      <c r="BK175" s="242">
        <f>ROUND(I175*H175,2)</f>
        <v>0</v>
      </c>
      <c r="BL175" s="18" t="s">
        <v>209</v>
      </c>
      <c r="BM175" s="241" t="s">
        <v>297</v>
      </c>
    </row>
    <row r="176" s="2" customFormat="1" ht="21.75" customHeight="1">
      <c r="A176" s="39"/>
      <c r="B176" s="40"/>
      <c r="C176" s="229" t="s">
        <v>466</v>
      </c>
      <c r="D176" s="229" t="s">
        <v>205</v>
      </c>
      <c r="E176" s="230" t="s">
        <v>466</v>
      </c>
      <c r="F176" s="231" t="s">
        <v>2270</v>
      </c>
      <c r="G176" s="232" t="s">
        <v>797</v>
      </c>
      <c r="H176" s="233">
        <v>330</v>
      </c>
      <c r="I176" s="234"/>
      <c r="J176" s="235">
        <f>ROUND(I176*H176,2)</f>
        <v>0</v>
      </c>
      <c r="K176" s="236"/>
      <c r="L176" s="45"/>
      <c r="M176" s="237" t="s">
        <v>1</v>
      </c>
      <c r="N176" s="238" t="s">
        <v>41</v>
      </c>
      <c r="O176" s="92"/>
      <c r="P176" s="239">
        <f>O176*H176</f>
        <v>0</v>
      </c>
      <c r="Q176" s="239">
        <v>0</v>
      </c>
      <c r="R176" s="239">
        <f>Q176*H176</f>
        <v>0</v>
      </c>
      <c r="S176" s="239">
        <v>0</v>
      </c>
      <c r="T176" s="24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1" t="s">
        <v>209</v>
      </c>
      <c r="AT176" s="241" t="s">
        <v>205</v>
      </c>
      <c r="AU176" s="241" t="s">
        <v>83</v>
      </c>
      <c r="AY176" s="18" t="s">
        <v>203</v>
      </c>
      <c r="BE176" s="242">
        <f>IF(N176="základní",J176,0)</f>
        <v>0</v>
      </c>
      <c r="BF176" s="242">
        <f>IF(N176="snížená",J176,0)</f>
        <v>0</v>
      </c>
      <c r="BG176" s="242">
        <f>IF(N176="zákl. přenesená",J176,0)</f>
        <v>0</v>
      </c>
      <c r="BH176" s="242">
        <f>IF(N176="sníž. přenesená",J176,0)</f>
        <v>0</v>
      </c>
      <c r="BI176" s="242">
        <f>IF(N176="nulová",J176,0)</f>
        <v>0</v>
      </c>
      <c r="BJ176" s="18" t="s">
        <v>83</v>
      </c>
      <c r="BK176" s="242">
        <f>ROUND(I176*H176,2)</f>
        <v>0</v>
      </c>
      <c r="BL176" s="18" t="s">
        <v>209</v>
      </c>
      <c r="BM176" s="241" t="s">
        <v>302</v>
      </c>
    </row>
    <row r="177" s="2" customFormat="1" ht="16.5" customHeight="1">
      <c r="A177" s="39"/>
      <c r="B177" s="40"/>
      <c r="C177" s="229" t="s">
        <v>229</v>
      </c>
      <c r="D177" s="229" t="s">
        <v>205</v>
      </c>
      <c r="E177" s="230" t="s">
        <v>229</v>
      </c>
      <c r="F177" s="231" t="s">
        <v>2271</v>
      </c>
      <c r="G177" s="232" t="s">
        <v>797</v>
      </c>
      <c r="H177" s="233">
        <v>176</v>
      </c>
      <c r="I177" s="234"/>
      <c r="J177" s="235">
        <f>ROUND(I177*H177,2)</f>
        <v>0</v>
      </c>
      <c r="K177" s="236"/>
      <c r="L177" s="45"/>
      <c r="M177" s="237" t="s">
        <v>1</v>
      </c>
      <c r="N177" s="238" t="s">
        <v>41</v>
      </c>
      <c r="O177" s="92"/>
      <c r="P177" s="239">
        <f>O177*H177</f>
        <v>0</v>
      </c>
      <c r="Q177" s="239">
        <v>0</v>
      </c>
      <c r="R177" s="239">
        <f>Q177*H177</f>
        <v>0</v>
      </c>
      <c r="S177" s="239">
        <v>0</v>
      </c>
      <c r="T177" s="24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1" t="s">
        <v>209</v>
      </c>
      <c r="AT177" s="241" t="s">
        <v>205</v>
      </c>
      <c r="AU177" s="241" t="s">
        <v>83</v>
      </c>
      <c r="AY177" s="18" t="s">
        <v>203</v>
      </c>
      <c r="BE177" s="242">
        <f>IF(N177="základní",J177,0)</f>
        <v>0</v>
      </c>
      <c r="BF177" s="242">
        <f>IF(N177="snížená",J177,0)</f>
        <v>0</v>
      </c>
      <c r="BG177" s="242">
        <f>IF(N177="zákl. přenesená",J177,0)</f>
        <v>0</v>
      </c>
      <c r="BH177" s="242">
        <f>IF(N177="sníž. přenesená",J177,0)</f>
        <v>0</v>
      </c>
      <c r="BI177" s="242">
        <f>IF(N177="nulová",J177,0)</f>
        <v>0</v>
      </c>
      <c r="BJ177" s="18" t="s">
        <v>83</v>
      </c>
      <c r="BK177" s="242">
        <f>ROUND(I177*H177,2)</f>
        <v>0</v>
      </c>
      <c r="BL177" s="18" t="s">
        <v>209</v>
      </c>
      <c r="BM177" s="241" t="s">
        <v>305</v>
      </c>
    </row>
    <row r="178" s="2" customFormat="1" ht="16.5" customHeight="1">
      <c r="A178" s="39"/>
      <c r="B178" s="40"/>
      <c r="C178" s="229" t="s">
        <v>477</v>
      </c>
      <c r="D178" s="229" t="s">
        <v>205</v>
      </c>
      <c r="E178" s="230" t="s">
        <v>477</v>
      </c>
      <c r="F178" s="231" t="s">
        <v>2272</v>
      </c>
      <c r="G178" s="232" t="s">
        <v>797</v>
      </c>
      <c r="H178" s="233">
        <v>154</v>
      </c>
      <c r="I178" s="234"/>
      <c r="J178" s="235">
        <f>ROUND(I178*H178,2)</f>
        <v>0</v>
      </c>
      <c r="K178" s="236"/>
      <c r="L178" s="45"/>
      <c r="M178" s="237" t="s">
        <v>1</v>
      </c>
      <c r="N178" s="238" t="s">
        <v>41</v>
      </c>
      <c r="O178" s="92"/>
      <c r="P178" s="239">
        <f>O178*H178</f>
        <v>0</v>
      </c>
      <c r="Q178" s="239">
        <v>0</v>
      </c>
      <c r="R178" s="239">
        <f>Q178*H178</f>
        <v>0</v>
      </c>
      <c r="S178" s="239">
        <v>0</v>
      </c>
      <c r="T178" s="24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1" t="s">
        <v>209</v>
      </c>
      <c r="AT178" s="241" t="s">
        <v>205</v>
      </c>
      <c r="AU178" s="241" t="s">
        <v>83</v>
      </c>
      <c r="AY178" s="18" t="s">
        <v>203</v>
      </c>
      <c r="BE178" s="242">
        <f>IF(N178="základní",J178,0)</f>
        <v>0</v>
      </c>
      <c r="BF178" s="242">
        <f>IF(N178="snížená",J178,0)</f>
        <v>0</v>
      </c>
      <c r="BG178" s="242">
        <f>IF(N178="zákl. přenesená",J178,0)</f>
        <v>0</v>
      </c>
      <c r="BH178" s="242">
        <f>IF(N178="sníž. přenesená",J178,0)</f>
        <v>0</v>
      </c>
      <c r="BI178" s="242">
        <f>IF(N178="nulová",J178,0)</f>
        <v>0</v>
      </c>
      <c r="BJ178" s="18" t="s">
        <v>83</v>
      </c>
      <c r="BK178" s="242">
        <f>ROUND(I178*H178,2)</f>
        <v>0</v>
      </c>
      <c r="BL178" s="18" t="s">
        <v>209</v>
      </c>
      <c r="BM178" s="241" t="s">
        <v>309</v>
      </c>
    </row>
    <row r="179" s="2" customFormat="1" ht="16.5" customHeight="1">
      <c r="A179" s="39"/>
      <c r="B179" s="40"/>
      <c r="C179" s="229" t="s">
        <v>233</v>
      </c>
      <c r="D179" s="229" t="s">
        <v>205</v>
      </c>
      <c r="E179" s="230" t="s">
        <v>233</v>
      </c>
      <c r="F179" s="231" t="s">
        <v>2273</v>
      </c>
      <c r="G179" s="232" t="s">
        <v>797</v>
      </c>
      <c r="H179" s="233">
        <v>11</v>
      </c>
      <c r="I179" s="234"/>
      <c r="J179" s="235">
        <f>ROUND(I179*H179,2)</f>
        <v>0</v>
      </c>
      <c r="K179" s="236"/>
      <c r="L179" s="45"/>
      <c r="M179" s="237" t="s">
        <v>1</v>
      </c>
      <c r="N179" s="238" t="s">
        <v>41</v>
      </c>
      <c r="O179" s="92"/>
      <c r="P179" s="239">
        <f>O179*H179</f>
        <v>0</v>
      </c>
      <c r="Q179" s="239">
        <v>0</v>
      </c>
      <c r="R179" s="239">
        <f>Q179*H179</f>
        <v>0</v>
      </c>
      <c r="S179" s="239">
        <v>0</v>
      </c>
      <c r="T179" s="24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1" t="s">
        <v>209</v>
      </c>
      <c r="AT179" s="241" t="s">
        <v>205</v>
      </c>
      <c r="AU179" s="241" t="s">
        <v>83</v>
      </c>
      <c r="AY179" s="18" t="s">
        <v>203</v>
      </c>
      <c r="BE179" s="242">
        <f>IF(N179="základní",J179,0)</f>
        <v>0</v>
      </c>
      <c r="BF179" s="242">
        <f>IF(N179="snížená",J179,0)</f>
        <v>0</v>
      </c>
      <c r="BG179" s="242">
        <f>IF(N179="zákl. přenesená",J179,0)</f>
        <v>0</v>
      </c>
      <c r="BH179" s="242">
        <f>IF(N179="sníž. přenesená",J179,0)</f>
        <v>0</v>
      </c>
      <c r="BI179" s="242">
        <f>IF(N179="nulová",J179,0)</f>
        <v>0</v>
      </c>
      <c r="BJ179" s="18" t="s">
        <v>83</v>
      </c>
      <c r="BK179" s="242">
        <f>ROUND(I179*H179,2)</f>
        <v>0</v>
      </c>
      <c r="BL179" s="18" t="s">
        <v>209</v>
      </c>
      <c r="BM179" s="241" t="s">
        <v>315</v>
      </c>
    </row>
    <row r="180" s="2" customFormat="1" ht="16.5" customHeight="1">
      <c r="A180" s="39"/>
      <c r="B180" s="40"/>
      <c r="C180" s="229" t="s">
        <v>488</v>
      </c>
      <c r="D180" s="229" t="s">
        <v>205</v>
      </c>
      <c r="E180" s="230" t="s">
        <v>488</v>
      </c>
      <c r="F180" s="231" t="s">
        <v>2274</v>
      </c>
      <c r="G180" s="232" t="s">
        <v>797</v>
      </c>
      <c r="H180" s="233">
        <v>8</v>
      </c>
      <c r="I180" s="234"/>
      <c r="J180" s="235">
        <f>ROUND(I180*H180,2)</f>
        <v>0</v>
      </c>
      <c r="K180" s="236"/>
      <c r="L180" s="45"/>
      <c r="M180" s="237" t="s">
        <v>1</v>
      </c>
      <c r="N180" s="238" t="s">
        <v>41</v>
      </c>
      <c r="O180" s="92"/>
      <c r="P180" s="239">
        <f>O180*H180</f>
        <v>0</v>
      </c>
      <c r="Q180" s="239">
        <v>0</v>
      </c>
      <c r="R180" s="239">
        <f>Q180*H180</f>
        <v>0</v>
      </c>
      <c r="S180" s="239">
        <v>0</v>
      </c>
      <c r="T180" s="24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1" t="s">
        <v>209</v>
      </c>
      <c r="AT180" s="241" t="s">
        <v>205</v>
      </c>
      <c r="AU180" s="241" t="s">
        <v>83</v>
      </c>
      <c r="AY180" s="18" t="s">
        <v>203</v>
      </c>
      <c r="BE180" s="242">
        <f>IF(N180="základní",J180,0)</f>
        <v>0</v>
      </c>
      <c r="BF180" s="242">
        <f>IF(N180="snížená",J180,0)</f>
        <v>0</v>
      </c>
      <c r="BG180" s="242">
        <f>IF(N180="zákl. přenesená",J180,0)</f>
        <v>0</v>
      </c>
      <c r="BH180" s="242">
        <f>IF(N180="sníž. přenesená",J180,0)</f>
        <v>0</v>
      </c>
      <c r="BI180" s="242">
        <f>IF(N180="nulová",J180,0)</f>
        <v>0</v>
      </c>
      <c r="BJ180" s="18" t="s">
        <v>83</v>
      </c>
      <c r="BK180" s="242">
        <f>ROUND(I180*H180,2)</f>
        <v>0</v>
      </c>
      <c r="BL180" s="18" t="s">
        <v>209</v>
      </c>
      <c r="BM180" s="241" t="s">
        <v>319</v>
      </c>
    </row>
    <row r="181" s="2" customFormat="1" ht="16.5" customHeight="1">
      <c r="A181" s="39"/>
      <c r="B181" s="40"/>
      <c r="C181" s="229" t="s">
        <v>237</v>
      </c>
      <c r="D181" s="229" t="s">
        <v>205</v>
      </c>
      <c r="E181" s="230" t="s">
        <v>237</v>
      </c>
      <c r="F181" s="231" t="s">
        <v>2275</v>
      </c>
      <c r="G181" s="232" t="s">
        <v>797</v>
      </c>
      <c r="H181" s="233">
        <v>3164</v>
      </c>
      <c r="I181" s="234"/>
      <c r="J181" s="235">
        <f>ROUND(I181*H181,2)</f>
        <v>0</v>
      </c>
      <c r="K181" s="236"/>
      <c r="L181" s="45"/>
      <c r="M181" s="237" t="s">
        <v>1</v>
      </c>
      <c r="N181" s="238" t="s">
        <v>41</v>
      </c>
      <c r="O181" s="92"/>
      <c r="P181" s="239">
        <f>O181*H181</f>
        <v>0</v>
      </c>
      <c r="Q181" s="239">
        <v>0</v>
      </c>
      <c r="R181" s="239">
        <f>Q181*H181</f>
        <v>0</v>
      </c>
      <c r="S181" s="239">
        <v>0</v>
      </c>
      <c r="T181" s="24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1" t="s">
        <v>209</v>
      </c>
      <c r="AT181" s="241" t="s">
        <v>205</v>
      </c>
      <c r="AU181" s="241" t="s">
        <v>83</v>
      </c>
      <c r="AY181" s="18" t="s">
        <v>203</v>
      </c>
      <c r="BE181" s="242">
        <f>IF(N181="základní",J181,0)</f>
        <v>0</v>
      </c>
      <c r="BF181" s="242">
        <f>IF(N181="snížená",J181,0)</f>
        <v>0</v>
      </c>
      <c r="BG181" s="242">
        <f>IF(N181="zákl. přenesená",J181,0)</f>
        <v>0</v>
      </c>
      <c r="BH181" s="242">
        <f>IF(N181="sníž. přenesená",J181,0)</f>
        <v>0</v>
      </c>
      <c r="BI181" s="242">
        <f>IF(N181="nulová",J181,0)</f>
        <v>0</v>
      </c>
      <c r="BJ181" s="18" t="s">
        <v>83</v>
      </c>
      <c r="BK181" s="242">
        <f>ROUND(I181*H181,2)</f>
        <v>0</v>
      </c>
      <c r="BL181" s="18" t="s">
        <v>209</v>
      </c>
      <c r="BM181" s="241" t="s">
        <v>327</v>
      </c>
    </row>
    <row r="182" s="2" customFormat="1" ht="24.15" customHeight="1">
      <c r="A182" s="39"/>
      <c r="B182" s="40"/>
      <c r="C182" s="229" t="s">
        <v>497</v>
      </c>
      <c r="D182" s="229" t="s">
        <v>205</v>
      </c>
      <c r="E182" s="230" t="s">
        <v>497</v>
      </c>
      <c r="F182" s="231" t="s">
        <v>2276</v>
      </c>
      <c r="G182" s="232" t="s">
        <v>797</v>
      </c>
      <c r="H182" s="233">
        <v>1643</v>
      </c>
      <c r="I182" s="234"/>
      <c r="J182" s="235">
        <f>ROUND(I182*H182,2)</f>
        <v>0</v>
      </c>
      <c r="K182" s="236"/>
      <c r="L182" s="45"/>
      <c r="M182" s="237" t="s">
        <v>1</v>
      </c>
      <c r="N182" s="238" t="s">
        <v>41</v>
      </c>
      <c r="O182" s="92"/>
      <c r="P182" s="239">
        <f>O182*H182</f>
        <v>0</v>
      </c>
      <c r="Q182" s="239">
        <v>0</v>
      </c>
      <c r="R182" s="239">
        <f>Q182*H182</f>
        <v>0</v>
      </c>
      <c r="S182" s="239">
        <v>0</v>
      </c>
      <c r="T182" s="24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1" t="s">
        <v>209</v>
      </c>
      <c r="AT182" s="241" t="s">
        <v>205</v>
      </c>
      <c r="AU182" s="241" t="s">
        <v>83</v>
      </c>
      <c r="AY182" s="18" t="s">
        <v>203</v>
      </c>
      <c r="BE182" s="242">
        <f>IF(N182="základní",J182,0)</f>
        <v>0</v>
      </c>
      <c r="BF182" s="242">
        <f>IF(N182="snížená",J182,0)</f>
        <v>0</v>
      </c>
      <c r="BG182" s="242">
        <f>IF(N182="zákl. přenesená",J182,0)</f>
        <v>0</v>
      </c>
      <c r="BH182" s="242">
        <f>IF(N182="sníž. přenesená",J182,0)</f>
        <v>0</v>
      </c>
      <c r="BI182" s="242">
        <f>IF(N182="nulová",J182,0)</f>
        <v>0</v>
      </c>
      <c r="BJ182" s="18" t="s">
        <v>83</v>
      </c>
      <c r="BK182" s="242">
        <f>ROUND(I182*H182,2)</f>
        <v>0</v>
      </c>
      <c r="BL182" s="18" t="s">
        <v>209</v>
      </c>
      <c r="BM182" s="241" t="s">
        <v>771</v>
      </c>
    </row>
    <row r="183" s="2" customFormat="1" ht="16.5" customHeight="1">
      <c r="A183" s="39"/>
      <c r="B183" s="40"/>
      <c r="C183" s="229" t="s">
        <v>242</v>
      </c>
      <c r="D183" s="229" t="s">
        <v>205</v>
      </c>
      <c r="E183" s="230" t="s">
        <v>242</v>
      </c>
      <c r="F183" s="231" t="s">
        <v>2277</v>
      </c>
      <c r="G183" s="232" t="s">
        <v>336</v>
      </c>
      <c r="H183" s="233">
        <v>1295</v>
      </c>
      <c r="I183" s="234"/>
      <c r="J183" s="235">
        <f>ROUND(I183*H183,2)</f>
        <v>0</v>
      </c>
      <c r="K183" s="236"/>
      <c r="L183" s="45"/>
      <c r="M183" s="237" t="s">
        <v>1</v>
      </c>
      <c r="N183" s="238" t="s">
        <v>41</v>
      </c>
      <c r="O183" s="92"/>
      <c r="P183" s="239">
        <f>O183*H183</f>
        <v>0</v>
      </c>
      <c r="Q183" s="239">
        <v>0</v>
      </c>
      <c r="R183" s="239">
        <f>Q183*H183</f>
        <v>0</v>
      </c>
      <c r="S183" s="239">
        <v>0</v>
      </c>
      <c r="T183" s="24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1" t="s">
        <v>209</v>
      </c>
      <c r="AT183" s="241" t="s">
        <v>205</v>
      </c>
      <c r="AU183" s="241" t="s">
        <v>83</v>
      </c>
      <c r="AY183" s="18" t="s">
        <v>203</v>
      </c>
      <c r="BE183" s="242">
        <f>IF(N183="základní",J183,0)</f>
        <v>0</v>
      </c>
      <c r="BF183" s="242">
        <f>IF(N183="snížená",J183,0)</f>
        <v>0</v>
      </c>
      <c r="BG183" s="242">
        <f>IF(N183="zákl. přenesená",J183,0)</f>
        <v>0</v>
      </c>
      <c r="BH183" s="242">
        <f>IF(N183="sníž. přenesená",J183,0)</f>
        <v>0</v>
      </c>
      <c r="BI183" s="242">
        <f>IF(N183="nulová",J183,0)</f>
        <v>0</v>
      </c>
      <c r="BJ183" s="18" t="s">
        <v>83</v>
      </c>
      <c r="BK183" s="242">
        <f>ROUND(I183*H183,2)</f>
        <v>0</v>
      </c>
      <c r="BL183" s="18" t="s">
        <v>209</v>
      </c>
      <c r="BM183" s="241" t="s">
        <v>783</v>
      </c>
    </row>
    <row r="184" s="2" customFormat="1" ht="16.5" customHeight="1">
      <c r="A184" s="39"/>
      <c r="B184" s="40"/>
      <c r="C184" s="229" t="s">
        <v>504</v>
      </c>
      <c r="D184" s="229" t="s">
        <v>205</v>
      </c>
      <c r="E184" s="230" t="s">
        <v>504</v>
      </c>
      <c r="F184" s="231" t="s">
        <v>2278</v>
      </c>
      <c r="G184" s="232" t="s">
        <v>2195</v>
      </c>
      <c r="H184" s="233">
        <v>108</v>
      </c>
      <c r="I184" s="234"/>
      <c r="J184" s="235">
        <f>ROUND(I184*H184,2)</f>
        <v>0</v>
      </c>
      <c r="K184" s="236"/>
      <c r="L184" s="45"/>
      <c r="M184" s="237" t="s">
        <v>1</v>
      </c>
      <c r="N184" s="238" t="s">
        <v>41</v>
      </c>
      <c r="O184" s="92"/>
      <c r="P184" s="239">
        <f>O184*H184</f>
        <v>0</v>
      </c>
      <c r="Q184" s="239">
        <v>0</v>
      </c>
      <c r="R184" s="239">
        <f>Q184*H184</f>
        <v>0</v>
      </c>
      <c r="S184" s="239">
        <v>0</v>
      </c>
      <c r="T184" s="24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1" t="s">
        <v>209</v>
      </c>
      <c r="AT184" s="241" t="s">
        <v>205</v>
      </c>
      <c r="AU184" s="241" t="s">
        <v>83</v>
      </c>
      <c r="AY184" s="18" t="s">
        <v>203</v>
      </c>
      <c r="BE184" s="242">
        <f>IF(N184="základní",J184,0)</f>
        <v>0</v>
      </c>
      <c r="BF184" s="242">
        <f>IF(N184="snížená",J184,0)</f>
        <v>0</v>
      </c>
      <c r="BG184" s="242">
        <f>IF(N184="zákl. přenesená",J184,0)</f>
        <v>0</v>
      </c>
      <c r="BH184" s="242">
        <f>IF(N184="sníž. přenesená",J184,0)</f>
        <v>0</v>
      </c>
      <c r="BI184" s="242">
        <f>IF(N184="nulová",J184,0)</f>
        <v>0</v>
      </c>
      <c r="BJ184" s="18" t="s">
        <v>83</v>
      </c>
      <c r="BK184" s="242">
        <f>ROUND(I184*H184,2)</f>
        <v>0</v>
      </c>
      <c r="BL184" s="18" t="s">
        <v>209</v>
      </c>
      <c r="BM184" s="241" t="s">
        <v>794</v>
      </c>
    </row>
    <row r="185" s="2" customFormat="1" ht="16.5" customHeight="1">
      <c r="A185" s="39"/>
      <c r="B185" s="40"/>
      <c r="C185" s="229" t="s">
        <v>251</v>
      </c>
      <c r="D185" s="229" t="s">
        <v>205</v>
      </c>
      <c r="E185" s="230" t="s">
        <v>251</v>
      </c>
      <c r="F185" s="231" t="s">
        <v>2279</v>
      </c>
      <c r="G185" s="232" t="s">
        <v>2280</v>
      </c>
      <c r="H185" s="233">
        <v>1</v>
      </c>
      <c r="I185" s="234"/>
      <c r="J185" s="235">
        <f>ROUND(I185*H185,2)</f>
        <v>0</v>
      </c>
      <c r="K185" s="236"/>
      <c r="L185" s="45"/>
      <c r="M185" s="237" t="s">
        <v>1</v>
      </c>
      <c r="N185" s="238" t="s">
        <v>41</v>
      </c>
      <c r="O185" s="92"/>
      <c r="P185" s="239">
        <f>O185*H185</f>
        <v>0</v>
      </c>
      <c r="Q185" s="239">
        <v>0</v>
      </c>
      <c r="R185" s="239">
        <f>Q185*H185</f>
        <v>0</v>
      </c>
      <c r="S185" s="239">
        <v>0</v>
      </c>
      <c r="T185" s="24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1" t="s">
        <v>209</v>
      </c>
      <c r="AT185" s="241" t="s">
        <v>205</v>
      </c>
      <c r="AU185" s="241" t="s">
        <v>83</v>
      </c>
      <c r="AY185" s="18" t="s">
        <v>203</v>
      </c>
      <c r="BE185" s="242">
        <f>IF(N185="základní",J185,0)</f>
        <v>0</v>
      </c>
      <c r="BF185" s="242">
        <f>IF(N185="snížená",J185,0)</f>
        <v>0</v>
      </c>
      <c r="BG185" s="242">
        <f>IF(N185="zákl. přenesená",J185,0)</f>
        <v>0</v>
      </c>
      <c r="BH185" s="242">
        <f>IF(N185="sníž. přenesená",J185,0)</f>
        <v>0</v>
      </c>
      <c r="BI185" s="242">
        <f>IF(N185="nulová",J185,0)</f>
        <v>0</v>
      </c>
      <c r="BJ185" s="18" t="s">
        <v>83</v>
      </c>
      <c r="BK185" s="242">
        <f>ROUND(I185*H185,2)</f>
        <v>0</v>
      </c>
      <c r="BL185" s="18" t="s">
        <v>209</v>
      </c>
      <c r="BM185" s="241" t="s">
        <v>804</v>
      </c>
    </row>
    <row r="186" s="2" customFormat="1" ht="16.5" customHeight="1">
      <c r="A186" s="39"/>
      <c r="B186" s="40"/>
      <c r="C186" s="229" t="s">
        <v>513</v>
      </c>
      <c r="D186" s="229" t="s">
        <v>205</v>
      </c>
      <c r="E186" s="230" t="s">
        <v>513</v>
      </c>
      <c r="F186" s="231" t="s">
        <v>2281</v>
      </c>
      <c r="G186" s="232" t="s">
        <v>213</v>
      </c>
      <c r="H186" s="233">
        <v>3</v>
      </c>
      <c r="I186" s="234"/>
      <c r="J186" s="235">
        <f>ROUND(I186*H186,2)</f>
        <v>0</v>
      </c>
      <c r="K186" s="236"/>
      <c r="L186" s="45"/>
      <c r="M186" s="237" t="s">
        <v>1</v>
      </c>
      <c r="N186" s="238" t="s">
        <v>41</v>
      </c>
      <c r="O186" s="92"/>
      <c r="P186" s="239">
        <f>O186*H186</f>
        <v>0</v>
      </c>
      <c r="Q186" s="239">
        <v>0</v>
      </c>
      <c r="R186" s="239">
        <f>Q186*H186</f>
        <v>0</v>
      </c>
      <c r="S186" s="239">
        <v>0</v>
      </c>
      <c r="T186" s="24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1" t="s">
        <v>209</v>
      </c>
      <c r="AT186" s="241" t="s">
        <v>205</v>
      </c>
      <c r="AU186" s="241" t="s">
        <v>83</v>
      </c>
      <c r="AY186" s="18" t="s">
        <v>203</v>
      </c>
      <c r="BE186" s="242">
        <f>IF(N186="základní",J186,0)</f>
        <v>0</v>
      </c>
      <c r="BF186" s="242">
        <f>IF(N186="snížená",J186,0)</f>
        <v>0</v>
      </c>
      <c r="BG186" s="242">
        <f>IF(N186="zákl. přenesená",J186,0)</f>
        <v>0</v>
      </c>
      <c r="BH186" s="242">
        <f>IF(N186="sníž. přenesená",J186,0)</f>
        <v>0</v>
      </c>
      <c r="BI186" s="242">
        <f>IF(N186="nulová",J186,0)</f>
        <v>0</v>
      </c>
      <c r="BJ186" s="18" t="s">
        <v>83</v>
      </c>
      <c r="BK186" s="242">
        <f>ROUND(I186*H186,2)</f>
        <v>0</v>
      </c>
      <c r="BL186" s="18" t="s">
        <v>209</v>
      </c>
      <c r="BM186" s="241" t="s">
        <v>332</v>
      </c>
    </row>
    <row r="187" s="2" customFormat="1" ht="16.5" customHeight="1">
      <c r="A187" s="39"/>
      <c r="B187" s="40"/>
      <c r="C187" s="229" t="s">
        <v>256</v>
      </c>
      <c r="D187" s="229" t="s">
        <v>205</v>
      </c>
      <c r="E187" s="230" t="s">
        <v>256</v>
      </c>
      <c r="F187" s="231" t="s">
        <v>2194</v>
      </c>
      <c r="G187" s="232" t="s">
        <v>2195</v>
      </c>
      <c r="H187" s="233">
        <v>12</v>
      </c>
      <c r="I187" s="234"/>
      <c r="J187" s="235">
        <f>ROUND(I187*H187,2)</f>
        <v>0</v>
      </c>
      <c r="K187" s="236"/>
      <c r="L187" s="45"/>
      <c r="M187" s="237" t="s">
        <v>1</v>
      </c>
      <c r="N187" s="238" t="s">
        <v>41</v>
      </c>
      <c r="O187" s="92"/>
      <c r="P187" s="239">
        <f>O187*H187</f>
        <v>0</v>
      </c>
      <c r="Q187" s="239">
        <v>0</v>
      </c>
      <c r="R187" s="239">
        <f>Q187*H187</f>
        <v>0</v>
      </c>
      <c r="S187" s="239">
        <v>0</v>
      </c>
      <c r="T187" s="24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1" t="s">
        <v>209</v>
      </c>
      <c r="AT187" s="241" t="s">
        <v>205</v>
      </c>
      <c r="AU187" s="241" t="s">
        <v>83</v>
      </c>
      <c r="AY187" s="18" t="s">
        <v>203</v>
      </c>
      <c r="BE187" s="242">
        <f>IF(N187="základní",J187,0)</f>
        <v>0</v>
      </c>
      <c r="BF187" s="242">
        <f>IF(N187="snížená",J187,0)</f>
        <v>0</v>
      </c>
      <c r="BG187" s="242">
        <f>IF(N187="zákl. přenesená",J187,0)</f>
        <v>0</v>
      </c>
      <c r="BH187" s="242">
        <f>IF(N187="sníž. přenesená",J187,0)</f>
        <v>0</v>
      </c>
      <c r="BI187" s="242">
        <f>IF(N187="nulová",J187,0)</f>
        <v>0</v>
      </c>
      <c r="BJ187" s="18" t="s">
        <v>83</v>
      </c>
      <c r="BK187" s="242">
        <f>ROUND(I187*H187,2)</f>
        <v>0</v>
      </c>
      <c r="BL187" s="18" t="s">
        <v>209</v>
      </c>
      <c r="BM187" s="241" t="s">
        <v>337</v>
      </c>
    </row>
    <row r="188" s="2" customFormat="1" ht="16.5" customHeight="1">
      <c r="A188" s="39"/>
      <c r="B188" s="40"/>
      <c r="C188" s="229" t="s">
        <v>522</v>
      </c>
      <c r="D188" s="229" t="s">
        <v>205</v>
      </c>
      <c r="E188" s="230" t="s">
        <v>522</v>
      </c>
      <c r="F188" s="231" t="s">
        <v>2282</v>
      </c>
      <c r="G188" s="232" t="s">
        <v>2283</v>
      </c>
      <c r="H188" s="233">
        <v>1</v>
      </c>
      <c r="I188" s="234"/>
      <c r="J188" s="235">
        <f>ROUND(I188*H188,2)</f>
        <v>0</v>
      </c>
      <c r="K188" s="236"/>
      <c r="L188" s="45"/>
      <c r="M188" s="237" t="s">
        <v>1</v>
      </c>
      <c r="N188" s="238" t="s">
        <v>41</v>
      </c>
      <c r="O188" s="92"/>
      <c r="P188" s="239">
        <f>O188*H188</f>
        <v>0</v>
      </c>
      <c r="Q188" s="239">
        <v>0</v>
      </c>
      <c r="R188" s="239">
        <f>Q188*H188</f>
        <v>0</v>
      </c>
      <c r="S188" s="239">
        <v>0</v>
      </c>
      <c r="T188" s="24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1" t="s">
        <v>209</v>
      </c>
      <c r="AT188" s="241" t="s">
        <v>205</v>
      </c>
      <c r="AU188" s="241" t="s">
        <v>83</v>
      </c>
      <c r="AY188" s="18" t="s">
        <v>203</v>
      </c>
      <c r="BE188" s="242">
        <f>IF(N188="základní",J188,0)</f>
        <v>0</v>
      </c>
      <c r="BF188" s="242">
        <f>IF(N188="snížená",J188,0)</f>
        <v>0</v>
      </c>
      <c r="BG188" s="242">
        <f>IF(N188="zákl. přenesená",J188,0)</f>
        <v>0</v>
      </c>
      <c r="BH188" s="242">
        <f>IF(N188="sníž. přenesená",J188,0)</f>
        <v>0</v>
      </c>
      <c r="BI188" s="242">
        <f>IF(N188="nulová",J188,0)</f>
        <v>0</v>
      </c>
      <c r="BJ188" s="18" t="s">
        <v>83</v>
      </c>
      <c r="BK188" s="242">
        <f>ROUND(I188*H188,2)</f>
        <v>0</v>
      </c>
      <c r="BL188" s="18" t="s">
        <v>209</v>
      </c>
      <c r="BM188" s="241" t="s">
        <v>825</v>
      </c>
    </row>
    <row r="189" s="2" customFormat="1" ht="16.5" customHeight="1">
      <c r="A189" s="39"/>
      <c r="B189" s="40"/>
      <c r="C189" s="229" t="s">
        <v>260</v>
      </c>
      <c r="D189" s="229" t="s">
        <v>205</v>
      </c>
      <c r="E189" s="230" t="s">
        <v>260</v>
      </c>
      <c r="F189" s="231" t="s">
        <v>2216</v>
      </c>
      <c r="G189" s="232" t="s">
        <v>797</v>
      </c>
      <c r="H189" s="233">
        <v>1</v>
      </c>
      <c r="I189" s="234"/>
      <c r="J189" s="235">
        <f>ROUND(I189*H189,2)</f>
        <v>0</v>
      </c>
      <c r="K189" s="236"/>
      <c r="L189" s="45"/>
      <c r="M189" s="237" t="s">
        <v>1</v>
      </c>
      <c r="N189" s="238" t="s">
        <v>41</v>
      </c>
      <c r="O189" s="92"/>
      <c r="P189" s="239">
        <f>O189*H189</f>
        <v>0</v>
      </c>
      <c r="Q189" s="239">
        <v>0</v>
      </c>
      <c r="R189" s="239">
        <f>Q189*H189</f>
        <v>0</v>
      </c>
      <c r="S189" s="239">
        <v>0</v>
      </c>
      <c r="T189" s="24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1" t="s">
        <v>209</v>
      </c>
      <c r="AT189" s="241" t="s">
        <v>205</v>
      </c>
      <c r="AU189" s="241" t="s">
        <v>83</v>
      </c>
      <c r="AY189" s="18" t="s">
        <v>203</v>
      </c>
      <c r="BE189" s="242">
        <f>IF(N189="základní",J189,0)</f>
        <v>0</v>
      </c>
      <c r="BF189" s="242">
        <f>IF(N189="snížená",J189,0)</f>
        <v>0</v>
      </c>
      <c r="BG189" s="242">
        <f>IF(N189="zákl. přenesená",J189,0)</f>
        <v>0</v>
      </c>
      <c r="BH189" s="242">
        <f>IF(N189="sníž. přenesená",J189,0)</f>
        <v>0</v>
      </c>
      <c r="BI189" s="242">
        <f>IF(N189="nulová",J189,0)</f>
        <v>0</v>
      </c>
      <c r="BJ189" s="18" t="s">
        <v>83</v>
      </c>
      <c r="BK189" s="242">
        <f>ROUND(I189*H189,2)</f>
        <v>0</v>
      </c>
      <c r="BL189" s="18" t="s">
        <v>209</v>
      </c>
      <c r="BM189" s="241" t="s">
        <v>833</v>
      </c>
    </row>
    <row r="190" s="2" customFormat="1" ht="16.5" customHeight="1">
      <c r="A190" s="39"/>
      <c r="B190" s="40"/>
      <c r="C190" s="229" t="s">
        <v>531</v>
      </c>
      <c r="D190" s="229" t="s">
        <v>205</v>
      </c>
      <c r="E190" s="230" t="s">
        <v>531</v>
      </c>
      <c r="F190" s="231" t="s">
        <v>2217</v>
      </c>
      <c r="G190" s="232" t="s">
        <v>797</v>
      </c>
      <c r="H190" s="233">
        <v>1</v>
      </c>
      <c r="I190" s="234"/>
      <c r="J190" s="235">
        <f>ROUND(I190*H190,2)</f>
        <v>0</v>
      </c>
      <c r="K190" s="236"/>
      <c r="L190" s="45"/>
      <c r="M190" s="237" t="s">
        <v>1</v>
      </c>
      <c r="N190" s="238" t="s">
        <v>41</v>
      </c>
      <c r="O190" s="92"/>
      <c r="P190" s="239">
        <f>O190*H190</f>
        <v>0</v>
      </c>
      <c r="Q190" s="239">
        <v>0</v>
      </c>
      <c r="R190" s="239">
        <f>Q190*H190</f>
        <v>0</v>
      </c>
      <c r="S190" s="239">
        <v>0</v>
      </c>
      <c r="T190" s="24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1" t="s">
        <v>209</v>
      </c>
      <c r="AT190" s="241" t="s">
        <v>205</v>
      </c>
      <c r="AU190" s="241" t="s">
        <v>83</v>
      </c>
      <c r="AY190" s="18" t="s">
        <v>203</v>
      </c>
      <c r="BE190" s="242">
        <f>IF(N190="základní",J190,0)</f>
        <v>0</v>
      </c>
      <c r="BF190" s="242">
        <f>IF(N190="snížená",J190,0)</f>
        <v>0</v>
      </c>
      <c r="BG190" s="242">
        <f>IF(N190="zákl. přenesená",J190,0)</f>
        <v>0</v>
      </c>
      <c r="BH190" s="242">
        <f>IF(N190="sníž. přenesená",J190,0)</f>
        <v>0</v>
      </c>
      <c r="BI190" s="242">
        <f>IF(N190="nulová",J190,0)</f>
        <v>0</v>
      </c>
      <c r="BJ190" s="18" t="s">
        <v>83</v>
      </c>
      <c r="BK190" s="242">
        <f>ROUND(I190*H190,2)</f>
        <v>0</v>
      </c>
      <c r="BL190" s="18" t="s">
        <v>209</v>
      </c>
      <c r="BM190" s="241" t="s">
        <v>841</v>
      </c>
    </row>
    <row r="191" s="12" customFormat="1" ht="25.92" customHeight="1">
      <c r="A191" s="12"/>
      <c r="B191" s="213"/>
      <c r="C191" s="214"/>
      <c r="D191" s="215" t="s">
        <v>75</v>
      </c>
      <c r="E191" s="216" t="s">
        <v>2202</v>
      </c>
      <c r="F191" s="216" t="s">
        <v>1764</v>
      </c>
      <c r="G191" s="214"/>
      <c r="H191" s="214"/>
      <c r="I191" s="217"/>
      <c r="J191" s="218">
        <f>BK191</f>
        <v>0</v>
      </c>
      <c r="K191" s="214"/>
      <c r="L191" s="219"/>
      <c r="M191" s="220"/>
      <c r="N191" s="221"/>
      <c r="O191" s="221"/>
      <c r="P191" s="222">
        <f>SUM(P192:P193)</f>
        <v>0</v>
      </c>
      <c r="Q191" s="221"/>
      <c r="R191" s="222">
        <f>SUM(R192:R193)</f>
        <v>0</v>
      </c>
      <c r="S191" s="221"/>
      <c r="T191" s="223">
        <f>SUM(T192:T193)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24" t="s">
        <v>83</v>
      </c>
      <c r="AT191" s="225" t="s">
        <v>75</v>
      </c>
      <c r="AU191" s="225" t="s">
        <v>76</v>
      </c>
      <c r="AY191" s="224" t="s">
        <v>203</v>
      </c>
      <c r="BK191" s="226">
        <f>SUM(BK192:BK193)</f>
        <v>0</v>
      </c>
    </row>
    <row r="192" s="2" customFormat="1" ht="24.15" customHeight="1">
      <c r="A192" s="39"/>
      <c r="B192" s="40"/>
      <c r="C192" s="229" t="s">
        <v>536</v>
      </c>
      <c r="D192" s="229" t="s">
        <v>205</v>
      </c>
      <c r="E192" s="230" t="s">
        <v>536</v>
      </c>
      <c r="F192" s="231" t="s">
        <v>2219</v>
      </c>
      <c r="G192" s="232" t="s">
        <v>1524</v>
      </c>
      <c r="H192" s="233">
        <v>1</v>
      </c>
      <c r="I192" s="234"/>
      <c r="J192" s="235">
        <f>ROUND(I192*H192,2)</f>
        <v>0</v>
      </c>
      <c r="K192" s="236"/>
      <c r="L192" s="45"/>
      <c r="M192" s="237" t="s">
        <v>1</v>
      </c>
      <c r="N192" s="238" t="s">
        <v>41</v>
      </c>
      <c r="O192" s="92"/>
      <c r="P192" s="239">
        <f>O192*H192</f>
        <v>0</v>
      </c>
      <c r="Q192" s="239">
        <v>0</v>
      </c>
      <c r="R192" s="239">
        <f>Q192*H192</f>
        <v>0</v>
      </c>
      <c r="S192" s="239">
        <v>0</v>
      </c>
      <c r="T192" s="24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1" t="s">
        <v>209</v>
      </c>
      <c r="AT192" s="241" t="s">
        <v>205</v>
      </c>
      <c r="AU192" s="241" t="s">
        <v>83</v>
      </c>
      <c r="AY192" s="18" t="s">
        <v>203</v>
      </c>
      <c r="BE192" s="242">
        <f>IF(N192="základní",J192,0)</f>
        <v>0</v>
      </c>
      <c r="BF192" s="242">
        <f>IF(N192="snížená",J192,0)</f>
        <v>0</v>
      </c>
      <c r="BG192" s="242">
        <f>IF(N192="zákl. přenesená",J192,0)</f>
        <v>0</v>
      </c>
      <c r="BH192" s="242">
        <f>IF(N192="sníž. přenesená",J192,0)</f>
        <v>0</v>
      </c>
      <c r="BI192" s="242">
        <f>IF(N192="nulová",J192,0)</f>
        <v>0</v>
      </c>
      <c r="BJ192" s="18" t="s">
        <v>83</v>
      </c>
      <c r="BK192" s="242">
        <f>ROUND(I192*H192,2)</f>
        <v>0</v>
      </c>
      <c r="BL192" s="18" t="s">
        <v>209</v>
      </c>
      <c r="BM192" s="241" t="s">
        <v>850</v>
      </c>
    </row>
    <row r="193" s="2" customFormat="1" ht="24.15" customHeight="1">
      <c r="A193" s="39"/>
      <c r="B193" s="40"/>
      <c r="C193" s="229" t="s">
        <v>541</v>
      </c>
      <c r="D193" s="229" t="s">
        <v>205</v>
      </c>
      <c r="E193" s="230" t="s">
        <v>541</v>
      </c>
      <c r="F193" s="231" t="s">
        <v>3737</v>
      </c>
      <c r="G193" s="232" t="s">
        <v>1524</v>
      </c>
      <c r="H193" s="233">
        <v>1</v>
      </c>
      <c r="I193" s="234"/>
      <c r="J193" s="235">
        <f>ROUND(I193*H193,2)</f>
        <v>0</v>
      </c>
      <c r="K193" s="236"/>
      <c r="L193" s="45"/>
      <c r="M193" s="306" t="s">
        <v>1</v>
      </c>
      <c r="N193" s="307" t="s">
        <v>41</v>
      </c>
      <c r="O193" s="308"/>
      <c r="P193" s="309">
        <f>O193*H193</f>
        <v>0</v>
      </c>
      <c r="Q193" s="309">
        <v>0</v>
      </c>
      <c r="R193" s="309">
        <f>Q193*H193</f>
        <v>0</v>
      </c>
      <c r="S193" s="309">
        <v>0</v>
      </c>
      <c r="T193" s="310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41" t="s">
        <v>209</v>
      </c>
      <c r="AT193" s="241" t="s">
        <v>205</v>
      </c>
      <c r="AU193" s="241" t="s">
        <v>83</v>
      </c>
      <c r="AY193" s="18" t="s">
        <v>203</v>
      </c>
      <c r="BE193" s="242">
        <f>IF(N193="základní",J193,0)</f>
        <v>0</v>
      </c>
      <c r="BF193" s="242">
        <f>IF(N193="snížená",J193,0)</f>
        <v>0</v>
      </c>
      <c r="BG193" s="242">
        <f>IF(N193="zákl. přenesená",J193,0)</f>
        <v>0</v>
      </c>
      <c r="BH193" s="242">
        <f>IF(N193="sníž. přenesená",J193,0)</f>
        <v>0</v>
      </c>
      <c r="BI193" s="242">
        <f>IF(N193="nulová",J193,0)</f>
        <v>0</v>
      </c>
      <c r="BJ193" s="18" t="s">
        <v>83</v>
      </c>
      <c r="BK193" s="242">
        <f>ROUND(I193*H193,2)</f>
        <v>0</v>
      </c>
      <c r="BL193" s="18" t="s">
        <v>209</v>
      </c>
      <c r="BM193" s="241" t="s">
        <v>858</v>
      </c>
    </row>
    <row r="194" s="2" customFormat="1" ht="6.96" customHeight="1">
      <c r="A194" s="39"/>
      <c r="B194" s="67"/>
      <c r="C194" s="68"/>
      <c r="D194" s="68"/>
      <c r="E194" s="68"/>
      <c r="F194" s="68"/>
      <c r="G194" s="68"/>
      <c r="H194" s="68"/>
      <c r="I194" s="68"/>
      <c r="J194" s="68"/>
      <c r="K194" s="68"/>
      <c r="L194" s="45"/>
      <c r="M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</row>
  </sheetData>
  <sheetProtection sheet="1" autoFilter="0" formatColumns="0" formatRows="0" objects="1" scenarios="1" spinCount="100000" saltValue="ue5rPwJeo6TMphJQBp6HYFs0aiAqAxbDiGhKvEJ4gC/P24Rzu2u0L2mjZXNEBmXaSDodxFl5mK6I9oHDcLuSHg==" hashValue="wiTZ0sWoxpmmkGnko8X+slgN1ComKPfp30umGwp20QP7hUCB+3vsZB0yCmz4qeFkxpNNg75mrOxo2fq2XXu52w==" algorithmName="SHA-512" password="99DC"/>
  <autoFilter ref="C125:K193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2:H112"/>
    <mergeCell ref="E116:H116"/>
    <mergeCell ref="E114:H114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152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157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Objekty OU, část D a DM</v>
      </c>
      <c r="F7" s="152"/>
      <c r="G7" s="152"/>
      <c r="H7" s="152"/>
      <c r="L7" s="21"/>
    </row>
    <row r="8">
      <c r="B8" s="21"/>
      <c r="D8" s="152" t="s">
        <v>158</v>
      </c>
      <c r="L8" s="21"/>
    </row>
    <row r="9" s="1" customFormat="1" ht="16.5" customHeight="1">
      <c r="B9" s="21"/>
      <c r="E9" s="153" t="s">
        <v>2591</v>
      </c>
      <c r="F9" s="1"/>
      <c r="G9" s="1"/>
      <c r="H9" s="1"/>
      <c r="L9" s="21"/>
    </row>
    <row r="10" s="1" customFormat="1" ht="12" customHeight="1">
      <c r="B10" s="21"/>
      <c r="D10" s="152" t="s">
        <v>160</v>
      </c>
      <c r="L10" s="21"/>
    </row>
    <row r="11" s="2" customFormat="1" ht="16.5" customHeight="1">
      <c r="A11" s="39"/>
      <c r="B11" s="45"/>
      <c r="C11" s="39"/>
      <c r="D11" s="39"/>
      <c r="E11" s="164" t="s">
        <v>2154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2155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4" t="s">
        <v>3738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5" t="str">
        <f>'Rekapitulace stavby'!AN8</f>
        <v>31. 8. 2018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26</v>
      </c>
      <c r="F19" s="39"/>
      <c r="G19" s="39"/>
      <c r="H19" s="39"/>
      <c r="I19" s="152" t="s">
        <v>27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28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27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30</v>
      </c>
      <c r="E24" s="39"/>
      <c r="F24" s="39"/>
      <c r="G24" s="39"/>
      <c r="H24" s="39"/>
      <c r="I24" s="152" t="s">
        <v>25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31</v>
      </c>
      <c r="F25" s="39"/>
      <c r="G25" s="39"/>
      <c r="H25" s="39"/>
      <c r="I25" s="152" t="s">
        <v>27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33</v>
      </c>
      <c r="E27" s="39"/>
      <c r="F27" s="39"/>
      <c r="G27" s="39"/>
      <c r="H27" s="39"/>
      <c r="I27" s="152" t="s">
        <v>25</v>
      </c>
      <c r="J27" s="142" t="str">
        <f>IF('Rekapitulace stavby'!AN19="","",'Rekapitulace stavby'!AN19)</f>
        <v/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tr">
        <f>IF('Rekapitulace stavby'!E20="","",'Rekapitulace stavby'!E20)</f>
        <v xml:space="preserve"> </v>
      </c>
      <c r="F28" s="39"/>
      <c r="G28" s="39"/>
      <c r="H28" s="39"/>
      <c r="I28" s="152" t="s">
        <v>27</v>
      </c>
      <c r="J28" s="142" t="str">
        <f>IF('Rekapitulace stavby'!AN20="","",'Rekapitulace stavby'!AN20)</f>
        <v/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34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43.25" customHeight="1">
      <c r="A31" s="156"/>
      <c r="B31" s="157"/>
      <c r="C31" s="156"/>
      <c r="D31" s="156"/>
      <c r="E31" s="158" t="s">
        <v>3692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1" t="s">
        <v>36</v>
      </c>
      <c r="E34" s="39"/>
      <c r="F34" s="39"/>
      <c r="G34" s="39"/>
      <c r="H34" s="39"/>
      <c r="I34" s="39"/>
      <c r="J34" s="162">
        <f>ROUND(J128,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0"/>
      <c r="E35" s="160"/>
      <c r="F35" s="160"/>
      <c r="G35" s="160"/>
      <c r="H35" s="160"/>
      <c r="I35" s="160"/>
      <c r="J35" s="160"/>
      <c r="K35" s="160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3" t="s">
        <v>38</v>
      </c>
      <c r="G36" s="39"/>
      <c r="H36" s="39"/>
      <c r="I36" s="163" t="s">
        <v>37</v>
      </c>
      <c r="J36" s="163" t="s">
        <v>39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4" t="s">
        <v>40</v>
      </c>
      <c r="E37" s="152" t="s">
        <v>41</v>
      </c>
      <c r="F37" s="165">
        <f>ROUND((SUM(BE128:BE155)),  2)</f>
        <v>0</v>
      </c>
      <c r="G37" s="39"/>
      <c r="H37" s="39"/>
      <c r="I37" s="166">
        <v>0.20999999999999999</v>
      </c>
      <c r="J37" s="165">
        <f>ROUND(((SUM(BE128:BE155))*I37),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42</v>
      </c>
      <c r="F38" s="165">
        <f>ROUND((SUM(BF128:BF155)),  2)</f>
        <v>0</v>
      </c>
      <c r="G38" s="39"/>
      <c r="H38" s="39"/>
      <c r="I38" s="166">
        <v>0.12</v>
      </c>
      <c r="J38" s="165">
        <f>ROUND(((SUM(BF128:BF155))*I38),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43</v>
      </c>
      <c r="F39" s="165">
        <f>ROUND((SUM(BG128:BG155)),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44</v>
      </c>
      <c r="F40" s="165">
        <f>ROUND((SUM(BH128:BH155)),  2)</f>
        <v>0</v>
      </c>
      <c r="G40" s="39"/>
      <c r="H40" s="39"/>
      <c r="I40" s="166">
        <v>0.12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45</v>
      </c>
      <c r="F41" s="165">
        <f>ROUND((SUM(BI128:BI155)),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46</v>
      </c>
      <c r="E43" s="169"/>
      <c r="F43" s="169"/>
      <c r="G43" s="170" t="s">
        <v>47</v>
      </c>
      <c r="H43" s="171" t="s">
        <v>48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Objekty OU, část D a DM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158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2591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160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311" t="s">
        <v>2154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2155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D.1.4.4d - Grafická nástavba, vizualizace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 xml:space="preserve"> </v>
      </c>
      <c r="G93" s="41"/>
      <c r="H93" s="41"/>
      <c r="I93" s="33" t="s">
        <v>22</v>
      </c>
      <c r="J93" s="80" t="str">
        <f>IF(J16="","",J16)</f>
        <v>31. 8. 2018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Ostravská univerzita</v>
      </c>
      <c r="G95" s="41"/>
      <c r="H95" s="41"/>
      <c r="I95" s="33" t="s">
        <v>30</v>
      </c>
      <c r="J95" s="37" t="str">
        <f>E25</f>
        <v>Marpo s.r.o.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33</v>
      </c>
      <c r="J96" s="37" t="str">
        <f>E28</f>
        <v xml:space="preserve"> 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6" t="s">
        <v>164</v>
      </c>
      <c r="D98" s="187"/>
      <c r="E98" s="187"/>
      <c r="F98" s="187"/>
      <c r="G98" s="187"/>
      <c r="H98" s="187"/>
      <c r="I98" s="187"/>
      <c r="J98" s="188" t="s">
        <v>165</v>
      </c>
      <c r="K98" s="187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89" t="s">
        <v>166</v>
      </c>
      <c r="D100" s="41"/>
      <c r="E100" s="41"/>
      <c r="F100" s="41"/>
      <c r="G100" s="41"/>
      <c r="H100" s="41"/>
      <c r="I100" s="41"/>
      <c r="J100" s="111">
        <f>J128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167</v>
      </c>
    </row>
    <row r="101" s="9" customFormat="1" ht="24.96" customHeight="1">
      <c r="A101" s="9"/>
      <c r="B101" s="190"/>
      <c r="C101" s="191"/>
      <c r="D101" s="192" t="s">
        <v>2357</v>
      </c>
      <c r="E101" s="193"/>
      <c r="F101" s="193"/>
      <c r="G101" s="193"/>
      <c r="H101" s="193"/>
      <c r="I101" s="193"/>
      <c r="J101" s="194">
        <f>J129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3739</v>
      </c>
      <c r="E102" s="193"/>
      <c r="F102" s="193"/>
      <c r="G102" s="193"/>
      <c r="H102" s="193"/>
      <c r="I102" s="193"/>
      <c r="J102" s="194">
        <f>J136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0"/>
      <c r="C103" s="191"/>
      <c r="D103" s="192" t="s">
        <v>3740</v>
      </c>
      <c r="E103" s="193"/>
      <c r="F103" s="193"/>
      <c r="G103" s="193"/>
      <c r="H103" s="193"/>
      <c r="I103" s="193"/>
      <c r="J103" s="194">
        <f>J149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90"/>
      <c r="C104" s="191"/>
      <c r="D104" s="192" t="s">
        <v>3741</v>
      </c>
      <c r="E104" s="193"/>
      <c r="F104" s="193"/>
      <c r="G104" s="193"/>
      <c r="H104" s="193"/>
      <c r="I104" s="193"/>
      <c r="J104" s="194">
        <f>J152</f>
        <v>0</v>
      </c>
      <c r="K104" s="191"/>
      <c r="L104" s="19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188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185" t="str">
        <f>E7</f>
        <v>Objekty OU, část D a DM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1" customFormat="1" ht="12" customHeight="1">
      <c r="B115" s="22"/>
      <c r="C115" s="33" t="s">
        <v>158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="1" customFormat="1" ht="16.5" customHeight="1">
      <c r="B116" s="22"/>
      <c r="C116" s="23"/>
      <c r="D116" s="23"/>
      <c r="E116" s="185" t="s">
        <v>2591</v>
      </c>
      <c r="F116" s="23"/>
      <c r="G116" s="23"/>
      <c r="H116" s="23"/>
      <c r="I116" s="23"/>
      <c r="J116" s="23"/>
      <c r="K116" s="23"/>
      <c r="L116" s="21"/>
    </row>
    <row r="117" s="1" customFormat="1" ht="12" customHeight="1">
      <c r="B117" s="22"/>
      <c r="C117" s="33" t="s">
        <v>160</v>
      </c>
      <c r="D117" s="23"/>
      <c r="E117" s="23"/>
      <c r="F117" s="23"/>
      <c r="G117" s="23"/>
      <c r="H117" s="23"/>
      <c r="I117" s="23"/>
      <c r="J117" s="23"/>
      <c r="K117" s="23"/>
      <c r="L117" s="21"/>
    </row>
    <row r="118" s="2" customFormat="1" ht="16.5" customHeight="1">
      <c r="A118" s="39"/>
      <c r="B118" s="40"/>
      <c r="C118" s="41"/>
      <c r="D118" s="41"/>
      <c r="E118" s="311" t="s">
        <v>2154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2155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77" t="str">
        <f>E13</f>
        <v>D.1.4.4d - Grafická nástavba, vizualizace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20</v>
      </c>
      <c r="D122" s="41"/>
      <c r="E122" s="41"/>
      <c r="F122" s="28" t="str">
        <f>F16</f>
        <v xml:space="preserve"> </v>
      </c>
      <c r="G122" s="41"/>
      <c r="H122" s="41"/>
      <c r="I122" s="33" t="s">
        <v>22</v>
      </c>
      <c r="J122" s="80" t="str">
        <f>IF(J16="","",J16)</f>
        <v>31. 8. 2018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24</v>
      </c>
      <c r="D124" s="41"/>
      <c r="E124" s="41"/>
      <c r="F124" s="28" t="str">
        <f>E19</f>
        <v>Ostravská univerzita</v>
      </c>
      <c r="G124" s="41"/>
      <c r="H124" s="41"/>
      <c r="I124" s="33" t="s">
        <v>30</v>
      </c>
      <c r="J124" s="37" t="str">
        <f>E25</f>
        <v>Marpo s.r.o.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28</v>
      </c>
      <c r="D125" s="41"/>
      <c r="E125" s="41"/>
      <c r="F125" s="28" t="str">
        <f>IF(E22="","",E22)</f>
        <v>Vyplň údaj</v>
      </c>
      <c r="G125" s="41"/>
      <c r="H125" s="41"/>
      <c r="I125" s="33" t="s">
        <v>33</v>
      </c>
      <c r="J125" s="37" t="str">
        <f>E28</f>
        <v xml:space="preserve"> 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201"/>
      <c r="B127" s="202"/>
      <c r="C127" s="203" t="s">
        <v>189</v>
      </c>
      <c r="D127" s="204" t="s">
        <v>61</v>
      </c>
      <c r="E127" s="204" t="s">
        <v>57</v>
      </c>
      <c r="F127" s="204" t="s">
        <v>58</v>
      </c>
      <c r="G127" s="204" t="s">
        <v>190</v>
      </c>
      <c r="H127" s="204" t="s">
        <v>191</v>
      </c>
      <c r="I127" s="204" t="s">
        <v>192</v>
      </c>
      <c r="J127" s="205" t="s">
        <v>165</v>
      </c>
      <c r="K127" s="206" t="s">
        <v>193</v>
      </c>
      <c r="L127" s="207"/>
      <c r="M127" s="101" t="s">
        <v>1</v>
      </c>
      <c r="N127" s="102" t="s">
        <v>40</v>
      </c>
      <c r="O127" s="102" t="s">
        <v>194</v>
      </c>
      <c r="P127" s="102" t="s">
        <v>195</v>
      </c>
      <c r="Q127" s="102" t="s">
        <v>196</v>
      </c>
      <c r="R127" s="102" t="s">
        <v>197</v>
      </c>
      <c r="S127" s="102" t="s">
        <v>198</v>
      </c>
      <c r="T127" s="103" t="s">
        <v>199</v>
      </c>
      <c r="U127" s="201"/>
      <c r="V127" s="201"/>
      <c r="W127" s="201"/>
      <c r="X127" s="201"/>
      <c r="Y127" s="201"/>
      <c r="Z127" s="201"/>
      <c r="AA127" s="201"/>
      <c r="AB127" s="201"/>
      <c r="AC127" s="201"/>
      <c r="AD127" s="201"/>
      <c r="AE127" s="201"/>
    </row>
    <row r="128" s="2" customFormat="1" ht="22.8" customHeight="1">
      <c r="A128" s="39"/>
      <c r="B128" s="40"/>
      <c r="C128" s="108" t="s">
        <v>200</v>
      </c>
      <c r="D128" s="41"/>
      <c r="E128" s="41"/>
      <c r="F128" s="41"/>
      <c r="G128" s="41"/>
      <c r="H128" s="41"/>
      <c r="I128" s="41"/>
      <c r="J128" s="208">
        <f>BK128</f>
        <v>0</v>
      </c>
      <c r="K128" s="41"/>
      <c r="L128" s="45"/>
      <c r="M128" s="104"/>
      <c r="N128" s="209"/>
      <c r="O128" s="105"/>
      <c r="P128" s="210">
        <f>P129+P136+P149+P152</f>
        <v>0</v>
      </c>
      <c r="Q128" s="105"/>
      <c r="R128" s="210">
        <f>R129+R136+R149+R152</f>
        <v>0</v>
      </c>
      <c r="S128" s="105"/>
      <c r="T128" s="211">
        <f>T129+T136+T149+T152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75</v>
      </c>
      <c r="AU128" s="18" t="s">
        <v>167</v>
      </c>
      <c r="BK128" s="212">
        <f>BK129+BK136+BK149+BK152</f>
        <v>0</v>
      </c>
    </row>
    <row r="129" s="12" customFormat="1" ht="25.92" customHeight="1">
      <c r="A129" s="12"/>
      <c r="B129" s="213"/>
      <c r="C129" s="214"/>
      <c r="D129" s="215" t="s">
        <v>75</v>
      </c>
      <c r="E129" s="216" t="s">
        <v>2094</v>
      </c>
      <c r="F129" s="216" t="s">
        <v>2360</v>
      </c>
      <c r="G129" s="214"/>
      <c r="H129" s="214"/>
      <c r="I129" s="217"/>
      <c r="J129" s="218">
        <f>BK129</f>
        <v>0</v>
      </c>
      <c r="K129" s="214"/>
      <c r="L129" s="219"/>
      <c r="M129" s="220"/>
      <c r="N129" s="221"/>
      <c r="O129" s="221"/>
      <c r="P129" s="222">
        <f>SUM(P130:P135)</f>
        <v>0</v>
      </c>
      <c r="Q129" s="221"/>
      <c r="R129" s="222">
        <f>SUM(R130:R135)</f>
        <v>0</v>
      </c>
      <c r="S129" s="221"/>
      <c r="T129" s="223">
        <f>SUM(T130:T135)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4" t="s">
        <v>83</v>
      </c>
      <c r="AT129" s="225" t="s">
        <v>75</v>
      </c>
      <c r="AU129" s="225" t="s">
        <v>76</v>
      </c>
      <c r="AY129" s="224" t="s">
        <v>203</v>
      </c>
      <c r="BK129" s="226">
        <f>SUM(BK130:BK135)</f>
        <v>0</v>
      </c>
    </row>
    <row r="130" s="2" customFormat="1" ht="16.5" customHeight="1">
      <c r="A130" s="39"/>
      <c r="B130" s="40"/>
      <c r="C130" s="229" t="s">
        <v>83</v>
      </c>
      <c r="D130" s="229" t="s">
        <v>205</v>
      </c>
      <c r="E130" s="230" t="s">
        <v>83</v>
      </c>
      <c r="F130" s="231" t="s">
        <v>3742</v>
      </c>
      <c r="G130" s="232" t="s">
        <v>797</v>
      </c>
      <c r="H130" s="233">
        <v>1</v>
      </c>
      <c r="I130" s="234"/>
      <c r="J130" s="235">
        <f>ROUND(I130*H130,2)</f>
        <v>0</v>
      </c>
      <c r="K130" s="236"/>
      <c r="L130" s="45"/>
      <c r="M130" s="237" t="s">
        <v>1</v>
      </c>
      <c r="N130" s="238" t="s">
        <v>41</v>
      </c>
      <c r="O130" s="92"/>
      <c r="P130" s="239">
        <f>O130*H130</f>
        <v>0</v>
      </c>
      <c r="Q130" s="239">
        <v>0</v>
      </c>
      <c r="R130" s="239">
        <f>Q130*H130</f>
        <v>0</v>
      </c>
      <c r="S130" s="239">
        <v>0</v>
      </c>
      <c r="T130" s="24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1" t="s">
        <v>209</v>
      </c>
      <c r="AT130" s="241" t="s">
        <v>205</v>
      </c>
      <c r="AU130" s="241" t="s">
        <v>83</v>
      </c>
      <c r="AY130" s="18" t="s">
        <v>203</v>
      </c>
      <c r="BE130" s="242">
        <f>IF(N130="základní",J130,0)</f>
        <v>0</v>
      </c>
      <c r="BF130" s="242">
        <f>IF(N130="snížená",J130,0)</f>
        <v>0</v>
      </c>
      <c r="BG130" s="242">
        <f>IF(N130="zákl. přenesená",J130,0)</f>
        <v>0</v>
      </c>
      <c r="BH130" s="242">
        <f>IF(N130="sníž. přenesená",J130,0)</f>
        <v>0</v>
      </c>
      <c r="BI130" s="242">
        <f>IF(N130="nulová",J130,0)</f>
        <v>0</v>
      </c>
      <c r="BJ130" s="18" t="s">
        <v>83</v>
      </c>
      <c r="BK130" s="242">
        <f>ROUND(I130*H130,2)</f>
        <v>0</v>
      </c>
      <c r="BL130" s="18" t="s">
        <v>209</v>
      </c>
      <c r="BM130" s="241" t="s">
        <v>85</v>
      </c>
    </row>
    <row r="131" s="2" customFormat="1">
      <c r="A131" s="39"/>
      <c r="B131" s="40"/>
      <c r="C131" s="41"/>
      <c r="D131" s="245" t="s">
        <v>474</v>
      </c>
      <c r="E131" s="41"/>
      <c r="F131" s="276" t="s">
        <v>3743</v>
      </c>
      <c r="G131" s="41"/>
      <c r="H131" s="41"/>
      <c r="I131" s="277"/>
      <c r="J131" s="41"/>
      <c r="K131" s="41"/>
      <c r="L131" s="45"/>
      <c r="M131" s="278"/>
      <c r="N131" s="279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474</v>
      </c>
      <c r="AU131" s="18" t="s">
        <v>83</v>
      </c>
    </row>
    <row r="132" s="2" customFormat="1" ht="16.5" customHeight="1">
      <c r="A132" s="39"/>
      <c r="B132" s="40"/>
      <c r="C132" s="229" t="s">
        <v>85</v>
      </c>
      <c r="D132" s="229" t="s">
        <v>205</v>
      </c>
      <c r="E132" s="230" t="s">
        <v>85</v>
      </c>
      <c r="F132" s="231" t="s">
        <v>3744</v>
      </c>
      <c r="G132" s="232" t="s">
        <v>797</v>
      </c>
      <c r="H132" s="233">
        <v>1</v>
      </c>
      <c r="I132" s="234"/>
      <c r="J132" s="235">
        <f>ROUND(I132*H132,2)</f>
        <v>0</v>
      </c>
      <c r="K132" s="236"/>
      <c r="L132" s="45"/>
      <c r="M132" s="237" t="s">
        <v>1</v>
      </c>
      <c r="N132" s="238" t="s">
        <v>41</v>
      </c>
      <c r="O132" s="92"/>
      <c r="P132" s="239">
        <f>O132*H132</f>
        <v>0</v>
      </c>
      <c r="Q132" s="239">
        <v>0</v>
      </c>
      <c r="R132" s="239">
        <f>Q132*H132</f>
        <v>0</v>
      </c>
      <c r="S132" s="239">
        <v>0</v>
      </c>
      <c r="T132" s="24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1" t="s">
        <v>209</v>
      </c>
      <c r="AT132" s="241" t="s">
        <v>205</v>
      </c>
      <c r="AU132" s="241" t="s">
        <v>83</v>
      </c>
      <c r="AY132" s="18" t="s">
        <v>203</v>
      </c>
      <c r="BE132" s="242">
        <f>IF(N132="základní",J132,0)</f>
        <v>0</v>
      </c>
      <c r="BF132" s="242">
        <f>IF(N132="snížená",J132,0)</f>
        <v>0</v>
      </c>
      <c r="BG132" s="242">
        <f>IF(N132="zákl. přenesená",J132,0)</f>
        <v>0</v>
      </c>
      <c r="BH132" s="242">
        <f>IF(N132="sníž. přenesená",J132,0)</f>
        <v>0</v>
      </c>
      <c r="BI132" s="242">
        <f>IF(N132="nulová",J132,0)</f>
        <v>0</v>
      </c>
      <c r="BJ132" s="18" t="s">
        <v>83</v>
      </c>
      <c r="BK132" s="242">
        <f>ROUND(I132*H132,2)</f>
        <v>0</v>
      </c>
      <c r="BL132" s="18" t="s">
        <v>209</v>
      </c>
      <c r="BM132" s="241" t="s">
        <v>209</v>
      </c>
    </row>
    <row r="133" s="2" customFormat="1">
      <c r="A133" s="39"/>
      <c r="B133" s="40"/>
      <c r="C133" s="41"/>
      <c r="D133" s="245" t="s">
        <v>474</v>
      </c>
      <c r="E133" s="41"/>
      <c r="F133" s="276" t="s">
        <v>3745</v>
      </c>
      <c r="G133" s="41"/>
      <c r="H133" s="41"/>
      <c r="I133" s="277"/>
      <c r="J133" s="41"/>
      <c r="K133" s="41"/>
      <c r="L133" s="45"/>
      <c r="M133" s="278"/>
      <c r="N133" s="279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474</v>
      </c>
      <c r="AU133" s="18" t="s">
        <v>83</v>
      </c>
    </row>
    <row r="134" s="2" customFormat="1" ht="16.5" customHeight="1">
      <c r="A134" s="39"/>
      <c r="B134" s="40"/>
      <c r="C134" s="229" t="s">
        <v>108</v>
      </c>
      <c r="D134" s="229" t="s">
        <v>205</v>
      </c>
      <c r="E134" s="230" t="s">
        <v>108</v>
      </c>
      <c r="F134" s="231" t="s">
        <v>2372</v>
      </c>
      <c r="G134" s="232" t="s">
        <v>797</v>
      </c>
      <c r="H134" s="233">
        <v>1</v>
      </c>
      <c r="I134" s="234"/>
      <c r="J134" s="235">
        <f>ROUND(I134*H134,2)</f>
        <v>0</v>
      </c>
      <c r="K134" s="236"/>
      <c r="L134" s="45"/>
      <c r="M134" s="237" t="s">
        <v>1</v>
      </c>
      <c r="N134" s="238" t="s">
        <v>41</v>
      </c>
      <c r="O134" s="92"/>
      <c r="P134" s="239">
        <f>O134*H134</f>
        <v>0</v>
      </c>
      <c r="Q134" s="239">
        <v>0</v>
      </c>
      <c r="R134" s="239">
        <f>Q134*H134</f>
        <v>0</v>
      </c>
      <c r="S134" s="239">
        <v>0</v>
      </c>
      <c r="T134" s="24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1" t="s">
        <v>209</v>
      </c>
      <c r="AT134" s="241" t="s">
        <v>205</v>
      </c>
      <c r="AU134" s="241" t="s">
        <v>83</v>
      </c>
      <c r="AY134" s="18" t="s">
        <v>203</v>
      </c>
      <c r="BE134" s="242">
        <f>IF(N134="základní",J134,0)</f>
        <v>0</v>
      </c>
      <c r="BF134" s="242">
        <f>IF(N134="snížená",J134,0)</f>
        <v>0</v>
      </c>
      <c r="BG134" s="242">
        <f>IF(N134="zákl. přenesená",J134,0)</f>
        <v>0</v>
      </c>
      <c r="BH134" s="242">
        <f>IF(N134="sníž. přenesená",J134,0)</f>
        <v>0</v>
      </c>
      <c r="BI134" s="242">
        <f>IF(N134="nulová",J134,0)</f>
        <v>0</v>
      </c>
      <c r="BJ134" s="18" t="s">
        <v>83</v>
      </c>
      <c r="BK134" s="242">
        <f>ROUND(I134*H134,2)</f>
        <v>0</v>
      </c>
      <c r="BL134" s="18" t="s">
        <v>209</v>
      </c>
      <c r="BM134" s="241" t="s">
        <v>226</v>
      </c>
    </row>
    <row r="135" s="2" customFormat="1" ht="33" customHeight="1">
      <c r="A135" s="39"/>
      <c r="B135" s="40"/>
      <c r="C135" s="229" t="s">
        <v>209</v>
      </c>
      <c r="D135" s="229" t="s">
        <v>205</v>
      </c>
      <c r="E135" s="230" t="s">
        <v>209</v>
      </c>
      <c r="F135" s="231" t="s">
        <v>2373</v>
      </c>
      <c r="G135" s="232" t="s">
        <v>797</v>
      </c>
      <c r="H135" s="233">
        <v>2</v>
      </c>
      <c r="I135" s="234"/>
      <c r="J135" s="235">
        <f>ROUND(I135*H135,2)</f>
        <v>0</v>
      </c>
      <c r="K135" s="236"/>
      <c r="L135" s="45"/>
      <c r="M135" s="237" t="s">
        <v>1</v>
      </c>
      <c r="N135" s="238" t="s">
        <v>41</v>
      </c>
      <c r="O135" s="92"/>
      <c r="P135" s="239">
        <f>O135*H135</f>
        <v>0</v>
      </c>
      <c r="Q135" s="239">
        <v>0</v>
      </c>
      <c r="R135" s="239">
        <f>Q135*H135</f>
        <v>0</v>
      </c>
      <c r="S135" s="239">
        <v>0</v>
      </c>
      <c r="T135" s="24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1" t="s">
        <v>209</v>
      </c>
      <c r="AT135" s="241" t="s">
        <v>205</v>
      </c>
      <c r="AU135" s="241" t="s">
        <v>83</v>
      </c>
      <c r="AY135" s="18" t="s">
        <v>203</v>
      </c>
      <c r="BE135" s="242">
        <f>IF(N135="základní",J135,0)</f>
        <v>0</v>
      </c>
      <c r="BF135" s="242">
        <f>IF(N135="snížená",J135,0)</f>
        <v>0</v>
      </c>
      <c r="BG135" s="242">
        <f>IF(N135="zákl. přenesená",J135,0)</f>
        <v>0</v>
      </c>
      <c r="BH135" s="242">
        <f>IF(N135="sníž. přenesená",J135,0)</f>
        <v>0</v>
      </c>
      <c r="BI135" s="242">
        <f>IF(N135="nulová",J135,0)</f>
        <v>0</v>
      </c>
      <c r="BJ135" s="18" t="s">
        <v>83</v>
      </c>
      <c r="BK135" s="242">
        <f>ROUND(I135*H135,2)</f>
        <v>0</v>
      </c>
      <c r="BL135" s="18" t="s">
        <v>209</v>
      </c>
      <c r="BM135" s="241" t="s">
        <v>234</v>
      </c>
    </row>
    <row r="136" s="12" customFormat="1" ht="25.92" customHeight="1">
      <c r="A136" s="12"/>
      <c r="B136" s="213"/>
      <c r="C136" s="214"/>
      <c r="D136" s="215" t="s">
        <v>75</v>
      </c>
      <c r="E136" s="216" t="s">
        <v>2151</v>
      </c>
      <c r="F136" s="216" t="s">
        <v>3746</v>
      </c>
      <c r="G136" s="214"/>
      <c r="H136" s="214"/>
      <c r="I136" s="217"/>
      <c r="J136" s="218">
        <f>BK136</f>
        <v>0</v>
      </c>
      <c r="K136" s="214"/>
      <c r="L136" s="219"/>
      <c r="M136" s="220"/>
      <c r="N136" s="221"/>
      <c r="O136" s="221"/>
      <c r="P136" s="222">
        <f>SUM(P137:P148)</f>
        <v>0</v>
      </c>
      <c r="Q136" s="221"/>
      <c r="R136" s="222">
        <f>SUM(R137:R148)</f>
        <v>0</v>
      </c>
      <c r="S136" s="221"/>
      <c r="T136" s="223">
        <f>SUM(T137:T148)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4" t="s">
        <v>83</v>
      </c>
      <c r="AT136" s="225" t="s">
        <v>75</v>
      </c>
      <c r="AU136" s="225" t="s">
        <v>76</v>
      </c>
      <c r="AY136" s="224" t="s">
        <v>203</v>
      </c>
      <c r="BK136" s="226">
        <f>SUM(BK137:BK148)</f>
        <v>0</v>
      </c>
    </row>
    <row r="137" s="2" customFormat="1" ht="16.5" customHeight="1">
      <c r="A137" s="39"/>
      <c r="B137" s="40"/>
      <c r="C137" s="229" t="s">
        <v>222</v>
      </c>
      <c r="D137" s="229" t="s">
        <v>205</v>
      </c>
      <c r="E137" s="230" t="s">
        <v>222</v>
      </c>
      <c r="F137" s="231" t="s">
        <v>3747</v>
      </c>
      <c r="G137" s="232" t="s">
        <v>797</v>
      </c>
      <c r="H137" s="233">
        <v>1</v>
      </c>
      <c r="I137" s="234"/>
      <c r="J137" s="235">
        <f>ROUND(I137*H137,2)</f>
        <v>0</v>
      </c>
      <c r="K137" s="236"/>
      <c r="L137" s="45"/>
      <c r="M137" s="237" t="s">
        <v>1</v>
      </c>
      <c r="N137" s="238" t="s">
        <v>41</v>
      </c>
      <c r="O137" s="92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1" t="s">
        <v>209</v>
      </c>
      <c r="AT137" s="241" t="s">
        <v>205</v>
      </c>
      <c r="AU137" s="241" t="s">
        <v>83</v>
      </c>
      <c r="AY137" s="18" t="s">
        <v>203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8" t="s">
        <v>83</v>
      </c>
      <c r="BK137" s="242">
        <f>ROUND(I137*H137,2)</f>
        <v>0</v>
      </c>
      <c r="BL137" s="18" t="s">
        <v>209</v>
      </c>
      <c r="BM137" s="241" t="s">
        <v>248</v>
      </c>
    </row>
    <row r="138" s="2" customFormat="1">
      <c r="A138" s="39"/>
      <c r="B138" s="40"/>
      <c r="C138" s="41"/>
      <c r="D138" s="245" t="s">
        <v>474</v>
      </c>
      <c r="E138" s="41"/>
      <c r="F138" s="276" t="s">
        <v>2366</v>
      </c>
      <c r="G138" s="41"/>
      <c r="H138" s="41"/>
      <c r="I138" s="277"/>
      <c r="J138" s="41"/>
      <c r="K138" s="41"/>
      <c r="L138" s="45"/>
      <c r="M138" s="278"/>
      <c r="N138" s="279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474</v>
      </c>
      <c r="AU138" s="18" t="s">
        <v>83</v>
      </c>
    </row>
    <row r="139" s="2" customFormat="1" ht="21.75" customHeight="1">
      <c r="A139" s="39"/>
      <c r="B139" s="40"/>
      <c r="C139" s="229" t="s">
        <v>226</v>
      </c>
      <c r="D139" s="229" t="s">
        <v>205</v>
      </c>
      <c r="E139" s="230" t="s">
        <v>226</v>
      </c>
      <c r="F139" s="231" t="s">
        <v>3748</v>
      </c>
      <c r="G139" s="232" t="s">
        <v>3749</v>
      </c>
      <c r="H139" s="233">
        <v>1</v>
      </c>
      <c r="I139" s="234"/>
      <c r="J139" s="235">
        <f>ROUND(I139*H139,2)</f>
        <v>0</v>
      </c>
      <c r="K139" s="236"/>
      <c r="L139" s="45"/>
      <c r="M139" s="237" t="s">
        <v>1</v>
      </c>
      <c r="N139" s="238" t="s">
        <v>41</v>
      </c>
      <c r="O139" s="92"/>
      <c r="P139" s="239">
        <f>O139*H139</f>
        <v>0</v>
      </c>
      <c r="Q139" s="239">
        <v>0</v>
      </c>
      <c r="R139" s="239">
        <f>Q139*H139</f>
        <v>0</v>
      </c>
      <c r="S139" s="239">
        <v>0</v>
      </c>
      <c r="T139" s="24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1" t="s">
        <v>209</v>
      </c>
      <c r="AT139" s="241" t="s">
        <v>205</v>
      </c>
      <c r="AU139" s="241" t="s">
        <v>83</v>
      </c>
      <c r="AY139" s="18" t="s">
        <v>203</v>
      </c>
      <c r="BE139" s="242">
        <f>IF(N139="základní",J139,0)</f>
        <v>0</v>
      </c>
      <c r="BF139" s="242">
        <f>IF(N139="snížená",J139,0)</f>
        <v>0</v>
      </c>
      <c r="BG139" s="242">
        <f>IF(N139="zákl. přenesená",J139,0)</f>
        <v>0</v>
      </c>
      <c r="BH139" s="242">
        <f>IF(N139="sníž. přenesená",J139,0)</f>
        <v>0</v>
      </c>
      <c r="BI139" s="242">
        <f>IF(N139="nulová",J139,0)</f>
        <v>0</v>
      </c>
      <c r="BJ139" s="18" t="s">
        <v>83</v>
      </c>
      <c r="BK139" s="242">
        <f>ROUND(I139*H139,2)</f>
        <v>0</v>
      </c>
      <c r="BL139" s="18" t="s">
        <v>209</v>
      </c>
      <c r="BM139" s="241" t="s">
        <v>8</v>
      </c>
    </row>
    <row r="140" s="2" customFormat="1" ht="16.5" customHeight="1">
      <c r="A140" s="39"/>
      <c r="B140" s="40"/>
      <c r="C140" s="229" t="s">
        <v>230</v>
      </c>
      <c r="D140" s="229" t="s">
        <v>205</v>
      </c>
      <c r="E140" s="230" t="s">
        <v>230</v>
      </c>
      <c r="F140" s="231" t="s">
        <v>3750</v>
      </c>
      <c r="G140" s="232" t="s">
        <v>3749</v>
      </c>
      <c r="H140" s="233">
        <v>1</v>
      </c>
      <c r="I140" s="234"/>
      <c r="J140" s="235">
        <f>ROUND(I140*H140,2)</f>
        <v>0</v>
      </c>
      <c r="K140" s="236"/>
      <c r="L140" s="45"/>
      <c r="M140" s="237" t="s">
        <v>1</v>
      </c>
      <c r="N140" s="238" t="s">
        <v>41</v>
      </c>
      <c r="O140" s="92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1" t="s">
        <v>209</v>
      </c>
      <c r="AT140" s="241" t="s">
        <v>205</v>
      </c>
      <c r="AU140" s="241" t="s">
        <v>83</v>
      </c>
      <c r="AY140" s="18" t="s">
        <v>203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8" t="s">
        <v>83</v>
      </c>
      <c r="BK140" s="242">
        <f>ROUND(I140*H140,2)</f>
        <v>0</v>
      </c>
      <c r="BL140" s="18" t="s">
        <v>209</v>
      </c>
      <c r="BM140" s="241" t="s">
        <v>267</v>
      </c>
    </row>
    <row r="141" s="2" customFormat="1" ht="16.5" customHeight="1">
      <c r="A141" s="39"/>
      <c r="B141" s="40"/>
      <c r="C141" s="229" t="s">
        <v>234</v>
      </c>
      <c r="D141" s="229" t="s">
        <v>205</v>
      </c>
      <c r="E141" s="230" t="s">
        <v>238</v>
      </c>
      <c r="F141" s="231" t="s">
        <v>3751</v>
      </c>
      <c r="G141" s="232" t="s">
        <v>2195</v>
      </c>
      <c r="H141" s="233">
        <v>35</v>
      </c>
      <c r="I141" s="234"/>
      <c r="J141" s="235">
        <f>ROUND(I141*H141,2)</f>
        <v>0</v>
      </c>
      <c r="K141" s="236"/>
      <c r="L141" s="45"/>
      <c r="M141" s="237" t="s">
        <v>1</v>
      </c>
      <c r="N141" s="238" t="s">
        <v>41</v>
      </c>
      <c r="O141" s="92"/>
      <c r="P141" s="239">
        <f>O141*H141</f>
        <v>0</v>
      </c>
      <c r="Q141" s="239">
        <v>0</v>
      </c>
      <c r="R141" s="239">
        <f>Q141*H141</f>
        <v>0</v>
      </c>
      <c r="S141" s="239">
        <v>0</v>
      </c>
      <c r="T141" s="24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1" t="s">
        <v>209</v>
      </c>
      <c r="AT141" s="241" t="s">
        <v>205</v>
      </c>
      <c r="AU141" s="241" t="s">
        <v>83</v>
      </c>
      <c r="AY141" s="18" t="s">
        <v>203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8" t="s">
        <v>83</v>
      </c>
      <c r="BK141" s="242">
        <f>ROUND(I141*H141,2)</f>
        <v>0</v>
      </c>
      <c r="BL141" s="18" t="s">
        <v>209</v>
      </c>
      <c r="BM141" s="241" t="s">
        <v>288</v>
      </c>
    </row>
    <row r="142" s="2" customFormat="1" ht="16.5" customHeight="1">
      <c r="A142" s="39"/>
      <c r="B142" s="40"/>
      <c r="C142" s="229" t="s">
        <v>238</v>
      </c>
      <c r="D142" s="229" t="s">
        <v>205</v>
      </c>
      <c r="E142" s="230" t="s">
        <v>248</v>
      </c>
      <c r="F142" s="231" t="s">
        <v>3752</v>
      </c>
      <c r="G142" s="232" t="s">
        <v>2195</v>
      </c>
      <c r="H142" s="233">
        <v>20</v>
      </c>
      <c r="I142" s="234"/>
      <c r="J142" s="235">
        <f>ROUND(I142*H142,2)</f>
        <v>0</v>
      </c>
      <c r="K142" s="236"/>
      <c r="L142" s="45"/>
      <c r="M142" s="237" t="s">
        <v>1</v>
      </c>
      <c r="N142" s="238" t="s">
        <v>41</v>
      </c>
      <c r="O142" s="92"/>
      <c r="P142" s="239">
        <f>O142*H142</f>
        <v>0</v>
      </c>
      <c r="Q142" s="239">
        <v>0</v>
      </c>
      <c r="R142" s="239">
        <f>Q142*H142</f>
        <v>0</v>
      </c>
      <c r="S142" s="239">
        <v>0</v>
      </c>
      <c r="T142" s="24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1" t="s">
        <v>209</v>
      </c>
      <c r="AT142" s="241" t="s">
        <v>205</v>
      </c>
      <c r="AU142" s="241" t="s">
        <v>83</v>
      </c>
      <c r="AY142" s="18" t="s">
        <v>203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18" t="s">
        <v>83</v>
      </c>
      <c r="BK142" s="242">
        <f>ROUND(I142*H142,2)</f>
        <v>0</v>
      </c>
      <c r="BL142" s="18" t="s">
        <v>209</v>
      </c>
      <c r="BM142" s="241" t="s">
        <v>299</v>
      </c>
    </row>
    <row r="143" s="2" customFormat="1" ht="16.5" customHeight="1">
      <c r="A143" s="39"/>
      <c r="B143" s="40"/>
      <c r="C143" s="229" t="s">
        <v>248</v>
      </c>
      <c r="D143" s="229" t="s">
        <v>205</v>
      </c>
      <c r="E143" s="230" t="s">
        <v>253</v>
      </c>
      <c r="F143" s="231" t="s">
        <v>3753</v>
      </c>
      <c r="G143" s="232" t="s">
        <v>2195</v>
      </c>
      <c r="H143" s="233">
        <v>47</v>
      </c>
      <c r="I143" s="234"/>
      <c r="J143" s="235">
        <f>ROUND(I143*H143,2)</f>
        <v>0</v>
      </c>
      <c r="K143" s="236"/>
      <c r="L143" s="45"/>
      <c r="M143" s="237" t="s">
        <v>1</v>
      </c>
      <c r="N143" s="238" t="s">
        <v>41</v>
      </c>
      <c r="O143" s="92"/>
      <c r="P143" s="239">
        <f>O143*H143</f>
        <v>0</v>
      </c>
      <c r="Q143" s="239">
        <v>0</v>
      </c>
      <c r="R143" s="239">
        <f>Q143*H143</f>
        <v>0</v>
      </c>
      <c r="S143" s="239">
        <v>0</v>
      </c>
      <c r="T143" s="24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209</v>
      </c>
      <c r="AT143" s="241" t="s">
        <v>205</v>
      </c>
      <c r="AU143" s="241" t="s">
        <v>83</v>
      </c>
      <c r="AY143" s="18" t="s">
        <v>203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83</v>
      </c>
      <c r="BK143" s="242">
        <f>ROUND(I143*H143,2)</f>
        <v>0</v>
      </c>
      <c r="BL143" s="18" t="s">
        <v>209</v>
      </c>
      <c r="BM143" s="241" t="s">
        <v>306</v>
      </c>
    </row>
    <row r="144" s="2" customFormat="1" ht="16.5" customHeight="1">
      <c r="A144" s="39"/>
      <c r="B144" s="40"/>
      <c r="C144" s="229" t="s">
        <v>253</v>
      </c>
      <c r="D144" s="229" t="s">
        <v>205</v>
      </c>
      <c r="E144" s="230" t="s">
        <v>8</v>
      </c>
      <c r="F144" s="231" t="s">
        <v>3754</v>
      </c>
      <c r="G144" s="232" t="s">
        <v>2195</v>
      </c>
      <c r="H144" s="233">
        <v>8</v>
      </c>
      <c r="I144" s="234"/>
      <c r="J144" s="235">
        <f>ROUND(I144*H144,2)</f>
        <v>0</v>
      </c>
      <c r="K144" s="236"/>
      <c r="L144" s="45"/>
      <c r="M144" s="237" t="s">
        <v>1</v>
      </c>
      <c r="N144" s="238" t="s">
        <v>41</v>
      </c>
      <c r="O144" s="92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1" t="s">
        <v>209</v>
      </c>
      <c r="AT144" s="241" t="s">
        <v>205</v>
      </c>
      <c r="AU144" s="241" t="s">
        <v>83</v>
      </c>
      <c r="AY144" s="18" t="s">
        <v>203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8" t="s">
        <v>83</v>
      </c>
      <c r="BK144" s="242">
        <f>ROUND(I144*H144,2)</f>
        <v>0</v>
      </c>
      <c r="BL144" s="18" t="s">
        <v>209</v>
      </c>
      <c r="BM144" s="241" t="s">
        <v>316</v>
      </c>
    </row>
    <row r="145" s="2" customFormat="1" ht="16.5" customHeight="1">
      <c r="A145" s="39"/>
      <c r="B145" s="40"/>
      <c r="C145" s="229" t="s">
        <v>8</v>
      </c>
      <c r="D145" s="229" t="s">
        <v>205</v>
      </c>
      <c r="E145" s="230" t="s">
        <v>261</v>
      </c>
      <c r="F145" s="231" t="s">
        <v>3755</v>
      </c>
      <c r="G145" s="232" t="s">
        <v>797</v>
      </c>
      <c r="H145" s="233">
        <v>1</v>
      </c>
      <c r="I145" s="234"/>
      <c r="J145" s="235">
        <f>ROUND(I145*H145,2)</f>
        <v>0</v>
      </c>
      <c r="K145" s="236"/>
      <c r="L145" s="45"/>
      <c r="M145" s="237" t="s">
        <v>1</v>
      </c>
      <c r="N145" s="238" t="s">
        <v>41</v>
      </c>
      <c r="O145" s="92"/>
      <c r="P145" s="239">
        <f>O145*H145</f>
        <v>0</v>
      </c>
      <c r="Q145" s="239">
        <v>0</v>
      </c>
      <c r="R145" s="239">
        <f>Q145*H145</f>
        <v>0</v>
      </c>
      <c r="S145" s="239">
        <v>0</v>
      </c>
      <c r="T145" s="24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1" t="s">
        <v>209</v>
      </c>
      <c r="AT145" s="241" t="s">
        <v>205</v>
      </c>
      <c r="AU145" s="241" t="s">
        <v>83</v>
      </c>
      <c r="AY145" s="18" t="s">
        <v>203</v>
      </c>
      <c r="BE145" s="242">
        <f>IF(N145="základní",J145,0)</f>
        <v>0</v>
      </c>
      <c r="BF145" s="242">
        <f>IF(N145="snížená",J145,0)</f>
        <v>0</v>
      </c>
      <c r="BG145" s="242">
        <f>IF(N145="zákl. přenesená",J145,0)</f>
        <v>0</v>
      </c>
      <c r="BH145" s="242">
        <f>IF(N145="sníž. přenesená",J145,0)</f>
        <v>0</v>
      </c>
      <c r="BI145" s="242">
        <f>IF(N145="nulová",J145,0)</f>
        <v>0</v>
      </c>
      <c r="BJ145" s="18" t="s">
        <v>83</v>
      </c>
      <c r="BK145" s="242">
        <f>ROUND(I145*H145,2)</f>
        <v>0</v>
      </c>
      <c r="BL145" s="18" t="s">
        <v>209</v>
      </c>
      <c r="BM145" s="241" t="s">
        <v>329</v>
      </c>
    </row>
    <row r="146" s="2" customFormat="1" ht="16.5" customHeight="1">
      <c r="A146" s="39"/>
      <c r="B146" s="40"/>
      <c r="C146" s="229" t="s">
        <v>261</v>
      </c>
      <c r="D146" s="229" t="s">
        <v>205</v>
      </c>
      <c r="E146" s="230" t="s">
        <v>267</v>
      </c>
      <c r="F146" s="231" t="s">
        <v>3756</v>
      </c>
      <c r="G146" s="232" t="s">
        <v>797</v>
      </c>
      <c r="H146" s="233">
        <v>5</v>
      </c>
      <c r="I146" s="234"/>
      <c r="J146" s="235">
        <f>ROUND(I146*H146,2)</f>
        <v>0</v>
      </c>
      <c r="K146" s="236"/>
      <c r="L146" s="45"/>
      <c r="M146" s="237" t="s">
        <v>1</v>
      </c>
      <c r="N146" s="238" t="s">
        <v>41</v>
      </c>
      <c r="O146" s="92"/>
      <c r="P146" s="239">
        <f>O146*H146</f>
        <v>0</v>
      </c>
      <c r="Q146" s="239">
        <v>0</v>
      </c>
      <c r="R146" s="239">
        <f>Q146*H146</f>
        <v>0</v>
      </c>
      <c r="S146" s="239">
        <v>0</v>
      </c>
      <c r="T146" s="24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1" t="s">
        <v>209</v>
      </c>
      <c r="AT146" s="241" t="s">
        <v>205</v>
      </c>
      <c r="AU146" s="241" t="s">
        <v>83</v>
      </c>
      <c r="AY146" s="18" t="s">
        <v>203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8" t="s">
        <v>83</v>
      </c>
      <c r="BK146" s="242">
        <f>ROUND(I146*H146,2)</f>
        <v>0</v>
      </c>
      <c r="BL146" s="18" t="s">
        <v>209</v>
      </c>
      <c r="BM146" s="241" t="s">
        <v>338</v>
      </c>
    </row>
    <row r="147" s="2" customFormat="1" ht="16.5" customHeight="1">
      <c r="A147" s="39"/>
      <c r="B147" s="40"/>
      <c r="C147" s="229" t="s">
        <v>267</v>
      </c>
      <c r="D147" s="229" t="s">
        <v>205</v>
      </c>
      <c r="E147" s="230" t="s">
        <v>272</v>
      </c>
      <c r="F147" s="231" t="s">
        <v>3757</v>
      </c>
      <c r="G147" s="232" t="s">
        <v>797</v>
      </c>
      <c r="H147" s="233">
        <v>250</v>
      </c>
      <c r="I147" s="234"/>
      <c r="J147" s="235">
        <f>ROUND(I147*H147,2)</f>
        <v>0</v>
      </c>
      <c r="K147" s="236"/>
      <c r="L147" s="45"/>
      <c r="M147" s="237" t="s">
        <v>1</v>
      </c>
      <c r="N147" s="238" t="s">
        <v>41</v>
      </c>
      <c r="O147" s="92"/>
      <c r="P147" s="239">
        <f>O147*H147</f>
        <v>0</v>
      </c>
      <c r="Q147" s="239">
        <v>0</v>
      </c>
      <c r="R147" s="239">
        <f>Q147*H147</f>
        <v>0</v>
      </c>
      <c r="S147" s="239">
        <v>0</v>
      </c>
      <c r="T147" s="24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1" t="s">
        <v>209</v>
      </c>
      <c r="AT147" s="241" t="s">
        <v>205</v>
      </c>
      <c r="AU147" s="241" t="s">
        <v>83</v>
      </c>
      <c r="AY147" s="18" t="s">
        <v>203</v>
      </c>
      <c r="BE147" s="242">
        <f>IF(N147="základní",J147,0)</f>
        <v>0</v>
      </c>
      <c r="BF147" s="242">
        <f>IF(N147="snížená",J147,0)</f>
        <v>0</v>
      </c>
      <c r="BG147" s="242">
        <f>IF(N147="zákl. přenesená",J147,0)</f>
        <v>0</v>
      </c>
      <c r="BH147" s="242">
        <f>IF(N147="sníž. přenesená",J147,0)</f>
        <v>0</v>
      </c>
      <c r="BI147" s="242">
        <f>IF(N147="nulová",J147,0)</f>
        <v>0</v>
      </c>
      <c r="BJ147" s="18" t="s">
        <v>83</v>
      </c>
      <c r="BK147" s="242">
        <f>ROUND(I147*H147,2)</f>
        <v>0</v>
      </c>
      <c r="BL147" s="18" t="s">
        <v>209</v>
      </c>
      <c r="BM147" s="241" t="s">
        <v>210</v>
      </c>
    </row>
    <row r="148" s="2" customFormat="1" ht="16.5" customHeight="1">
      <c r="A148" s="39"/>
      <c r="B148" s="40"/>
      <c r="C148" s="229" t="s">
        <v>272</v>
      </c>
      <c r="D148" s="229" t="s">
        <v>205</v>
      </c>
      <c r="E148" s="230" t="s">
        <v>277</v>
      </c>
      <c r="F148" s="231" t="s">
        <v>3758</v>
      </c>
      <c r="G148" s="232" t="s">
        <v>3759</v>
      </c>
      <c r="H148" s="233">
        <v>250</v>
      </c>
      <c r="I148" s="234"/>
      <c r="J148" s="235">
        <f>ROUND(I148*H148,2)</f>
        <v>0</v>
      </c>
      <c r="K148" s="236"/>
      <c r="L148" s="45"/>
      <c r="M148" s="237" t="s">
        <v>1</v>
      </c>
      <c r="N148" s="238" t="s">
        <v>41</v>
      </c>
      <c r="O148" s="92"/>
      <c r="P148" s="239">
        <f>O148*H148</f>
        <v>0</v>
      </c>
      <c r="Q148" s="239">
        <v>0</v>
      </c>
      <c r="R148" s="239">
        <f>Q148*H148</f>
        <v>0</v>
      </c>
      <c r="S148" s="239">
        <v>0</v>
      </c>
      <c r="T148" s="24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1" t="s">
        <v>209</v>
      </c>
      <c r="AT148" s="241" t="s">
        <v>205</v>
      </c>
      <c r="AU148" s="241" t="s">
        <v>83</v>
      </c>
      <c r="AY148" s="18" t="s">
        <v>203</v>
      </c>
      <c r="BE148" s="242">
        <f>IF(N148="základní",J148,0)</f>
        <v>0</v>
      </c>
      <c r="BF148" s="242">
        <f>IF(N148="snížená",J148,0)</f>
        <v>0</v>
      </c>
      <c r="BG148" s="242">
        <f>IF(N148="zákl. přenesená",J148,0)</f>
        <v>0</v>
      </c>
      <c r="BH148" s="242">
        <f>IF(N148="sníž. přenesená",J148,0)</f>
        <v>0</v>
      </c>
      <c r="BI148" s="242">
        <f>IF(N148="nulová",J148,0)</f>
        <v>0</v>
      </c>
      <c r="BJ148" s="18" t="s">
        <v>83</v>
      </c>
      <c r="BK148" s="242">
        <f>ROUND(I148*H148,2)</f>
        <v>0</v>
      </c>
      <c r="BL148" s="18" t="s">
        <v>209</v>
      </c>
      <c r="BM148" s="241" t="s">
        <v>214</v>
      </c>
    </row>
    <row r="149" s="12" customFormat="1" ht="25.92" customHeight="1">
      <c r="A149" s="12"/>
      <c r="B149" s="213"/>
      <c r="C149" s="214"/>
      <c r="D149" s="215" t="s">
        <v>75</v>
      </c>
      <c r="E149" s="216" t="s">
        <v>2374</v>
      </c>
      <c r="F149" s="216" t="s">
        <v>3760</v>
      </c>
      <c r="G149" s="214"/>
      <c r="H149" s="214"/>
      <c r="I149" s="217"/>
      <c r="J149" s="218">
        <f>BK149</f>
        <v>0</v>
      </c>
      <c r="K149" s="214"/>
      <c r="L149" s="219"/>
      <c r="M149" s="220"/>
      <c r="N149" s="221"/>
      <c r="O149" s="221"/>
      <c r="P149" s="222">
        <f>SUM(P150:P151)</f>
        <v>0</v>
      </c>
      <c r="Q149" s="221"/>
      <c r="R149" s="222">
        <f>SUM(R150:R151)</f>
        <v>0</v>
      </c>
      <c r="S149" s="221"/>
      <c r="T149" s="223">
        <f>SUM(T150:T151)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4" t="s">
        <v>83</v>
      </c>
      <c r="AT149" s="225" t="s">
        <v>75</v>
      </c>
      <c r="AU149" s="225" t="s">
        <v>76</v>
      </c>
      <c r="AY149" s="224" t="s">
        <v>203</v>
      </c>
      <c r="BK149" s="226">
        <f>SUM(BK150:BK151)</f>
        <v>0</v>
      </c>
    </row>
    <row r="150" s="2" customFormat="1" ht="16.5" customHeight="1">
      <c r="A150" s="39"/>
      <c r="B150" s="40"/>
      <c r="C150" s="229" t="s">
        <v>277</v>
      </c>
      <c r="D150" s="229" t="s">
        <v>205</v>
      </c>
      <c r="E150" s="230" t="s">
        <v>283</v>
      </c>
      <c r="F150" s="231" t="s">
        <v>3761</v>
      </c>
      <c r="G150" s="232" t="s">
        <v>797</v>
      </c>
      <c r="H150" s="233">
        <v>1</v>
      </c>
      <c r="I150" s="234"/>
      <c r="J150" s="235">
        <f>ROUND(I150*H150,2)</f>
        <v>0</v>
      </c>
      <c r="K150" s="236"/>
      <c r="L150" s="45"/>
      <c r="M150" s="237" t="s">
        <v>1</v>
      </c>
      <c r="N150" s="238" t="s">
        <v>41</v>
      </c>
      <c r="O150" s="92"/>
      <c r="P150" s="239">
        <f>O150*H150</f>
        <v>0</v>
      </c>
      <c r="Q150" s="239">
        <v>0</v>
      </c>
      <c r="R150" s="239">
        <f>Q150*H150</f>
        <v>0</v>
      </c>
      <c r="S150" s="239">
        <v>0</v>
      </c>
      <c r="T150" s="24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209</v>
      </c>
      <c r="AT150" s="241" t="s">
        <v>205</v>
      </c>
      <c r="AU150" s="241" t="s">
        <v>83</v>
      </c>
      <c r="AY150" s="18" t="s">
        <v>203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83</v>
      </c>
      <c r="BK150" s="242">
        <f>ROUND(I150*H150,2)</f>
        <v>0</v>
      </c>
      <c r="BL150" s="18" t="s">
        <v>209</v>
      </c>
      <c r="BM150" s="241" t="s">
        <v>381</v>
      </c>
    </row>
    <row r="151" s="2" customFormat="1" ht="16.5" customHeight="1">
      <c r="A151" s="39"/>
      <c r="B151" s="40"/>
      <c r="C151" s="229" t="s">
        <v>283</v>
      </c>
      <c r="D151" s="229" t="s">
        <v>205</v>
      </c>
      <c r="E151" s="230" t="s">
        <v>288</v>
      </c>
      <c r="F151" s="231" t="s">
        <v>3762</v>
      </c>
      <c r="G151" s="232" t="s">
        <v>797</v>
      </c>
      <c r="H151" s="233">
        <v>1</v>
      </c>
      <c r="I151" s="234"/>
      <c r="J151" s="235">
        <f>ROUND(I151*H151,2)</f>
        <v>0</v>
      </c>
      <c r="K151" s="236"/>
      <c r="L151" s="45"/>
      <c r="M151" s="237" t="s">
        <v>1</v>
      </c>
      <c r="N151" s="238" t="s">
        <v>41</v>
      </c>
      <c r="O151" s="92"/>
      <c r="P151" s="239">
        <f>O151*H151</f>
        <v>0</v>
      </c>
      <c r="Q151" s="239">
        <v>0</v>
      </c>
      <c r="R151" s="239">
        <f>Q151*H151</f>
        <v>0</v>
      </c>
      <c r="S151" s="239">
        <v>0</v>
      </c>
      <c r="T151" s="24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1" t="s">
        <v>209</v>
      </c>
      <c r="AT151" s="241" t="s">
        <v>205</v>
      </c>
      <c r="AU151" s="241" t="s">
        <v>83</v>
      </c>
      <c r="AY151" s="18" t="s">
        <v>203</v>
      </c>
      <c r="BE151" s="242">
        <f>IF(N151="základní",J151,0)</f>
        <v>0</v>
      </c>
      <c r="BF151" s="242">
        <f>IF(N151="snížená",J151,0)</f>
        <v>0</v>
      </c>
      <c r="BG151" s="242">
        <f>IF(N151="zákl. přenesená",J151,0)</f>
        <v>0</v>
      </c>
      <c r="BH151" s="242">
        <f>IF(N151="sníž. přenesená",J151,0)</f>
        <v>0</v>
      </c>
      <c r="BI151" s="242">
        <f>IF(N151="nulová",J151,0)</f>
        <v>0</v>
      </c>
      <c r="BJ151" s="18" t="s">
        <v>83</v>
      </c>
      <c r="BK151" s="242">
        <f>ROUND(I151*H151,2)</f>
        <v>0</v>
      </c>
      <c r="BL151" s="18" t="s">
        <v>209</v>
      </c>
      <c r="BM151" s="241" t="s">
        <v>217</v>
      </c>
    </row>
    <row r="152" s="12" customFormat="1" ht="25.92" customHeight="1">
      <c r="A152" s="12"/>
      <c r="B152" s="213"/>
      <c r="C152" s="214"/>
      <c r="D152" s="215" t="s">
        <v>75</v>
      </c>
      <c r="E152" s="216" t="s">
        <v>75</v>
      </c>
      <c r="F152" s="216" t="s">
        <v>2332</v>
      </c>
      <c r="G152" s="214"/>
      <c r="H152" s="214"/>
      <c r="I152" s="217"/>
      <c r="J152" s="218">
        <f>BK152</f>
        <v>0</v>
      </c>
      <c r="K152" s="214"/>
      <c r="L152" s="219"/>
      <c r="M152" s="220"/>
      <c r="N152" s="221"/>
      <c r="O152" s="221"/>
      <c r="P152" s="222">
        <f>SUM(P153:P155)</f>
        <v>0</v>
      </c>
      <c r="Q152" s="221"/>
      <c r="R152" s="222">
        <f>SUM(R153:R155)</f>
        <v>0</v>
      </c>
      <c r="S152" s="221"/>
      <c r="T152" s="223">
        <f>SUM(T153:T155)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4" t="s">
        <v>83</v>
      </c>
      <c r="AT152" s="225" t="s">
        <v>75</v>
      </c>
      <c r="AU152" s="225" t="s">
        <v>76</v>
      </c>
      <c r="AY152" s="224" t="s">
        <v>203</v>
      </c>
      <c r="BK152" s="226">
        <f>SUM(BK153:BK155)</f>
        <v>0</v>
      </c>
    </row>
    <row r="153" s="2" customFormat="1" ht="16.5" customHeight="1">
      <c r="A153" s="39"/>
      <c r="B153" s="40"/>
      <c r="C153" s="229" t="s">
        <v>288</v>
      </c>
      <c r="D153" s="229" t="s">
        <v>205</v>
      </c>
      <c r="E153" s="230" t="s">
        <v>294</v>
      </c>
      <c r="F153" s="231" t="s">
        <v>3763</v>
      </c>
      <c r="G153" s="232" t="s">
        <v>1524</v>
      </c>
      <c r="H153" s="233">
        <v>1</v>
      </c>
      <c r="I153" s="234"/>
      <c r="J153" s="235">
        <f>ROUND(I153*H153,2)</f>
        <v>0</v>
      </c>
      <c r="K153" s="236"/>
      <c r="L153" s="45"/>
      <c r="M153" s="237" t="s">
        <v>1</v>
      </c>
      <c r="N153" s="238" t="s">
        <v>41</v>
      </c>
      <c r="O153" s="92"/>
      <c r="P153" s="239">
        <f>O153*H153</f>
        <v>0</v>
      </c>
      <c r="Q153" s="239">
        <v>0</v>
      </c>
      <c r="R153" s="239">
        <f>Q153*H153</f>
        <v>0</v>
      </c>
      <c r="S153" s="239">
        <v>0</v>
      </c>
      <c r="T153" s="24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1" t="s">
        <v>209</v>
      </c>
      <c r="AT153" s="241" t="s">
        <v>205</v>
      </c>
      <c r="AU153" s="241" t="s">
        <v>83</v>
      </c>
      <c r="AY153" s="18" t="s">
        <v>203</v>
      </c>
      <c r="BE153" s="242">
        <f>IF(N153="základní",J153,0)</f>
        <v>0</v>
      </c>
      <c r="BF153" s="242">
        <f>IF(N153="snížená",J153,0)</f>
        <v>0</v>
      </c>
      <c r="BG153" s="242">
        <f>IF(N153="zákl. přenesená",J153,0)</f>
        <v>0</v>
      </c>
      <c r="BH153" s="242">
        <f>IF(N153="sníž. přenesená",J153,0)</f>
        <v>0</v>
      </c>
      <c r="BI153" s="242">
        <f>IF(N153="nulová",J153,0)</f>
        <v>0</v>
      </c>
      <c r="BJ153" s="18" t="s">
        <v>83</v>
      </c>
      <c r="BK153" s="242">
        <f>ROUND(I153*H153,2)</f>
        <v>0</v>
      </c>
      <c r="BL153" s="18" t="s">
        <v>209</v>
      </c>
      <c r="BM153" s="241" t="s">
        <v>413</v>
      </c>
    </row>
    <row r="154" s="2" customFormat="1" ht="24.15" customHeight="1">
      <c r="A154" s="39"/>
      <c r="B154" s="40"/>
      <c r="C154" s="229" t="s">
        <v>294</v>
      </c>
      <c r="D154" s="229" t="s">
        <v>205</v>
      </c>
      <c r="E154" s="230" t="s">
        <v>299</v>
      </c>
      <c r="F154" s="231" t="s">
        <v>3764</v>
      </c>
      <c r="G154" s="232" t="s">
        <v>1524</v>
      </c>
      <c r="H154" s="233">
        <v>1</v>
      </c>
      <c r="I154" s="234"/>
      <c r="J154" s="235">
        <f>ROUND(I154*H154,2)</f>
        <v>0</v>
      </c>
      <c r="K154" s="236"/>
      <c r="L154" s="45"/>
      <c r="M154" s="237" t="s">
        <v>1</v>
      </c>
      <c r="N154" s="238" t="s">
        <v>41</v>
      </c>
      <c r="O154" s="92"/>
      <c r="P154" s="239">
        <f>O154*H154</f>
        <v>0</v>
      </c>
      <c r="Q154" s="239">
        <v>0</v>
      </c>
      <c r="R154" s="239">
        <f>Q154*H154</f>
        <v>0</v>
      </c>
      <c r="S154" s="239">
        <v>0</v>
      </c>
      <c r="T154" s="24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1" t="s">
        <v>209</v>
      </c>
      <c r="AT154" s="241" t="s">
        <v>205</v>
      </c>
      <c r="AU154" s="241" t="s">
        <v>83</v>
      </c>
      <c r="AY154" s="18" t="s">
        <v>203</v>
      </c>
      <c r="BE154" s="242">
        <f>IF(N154="základní",J154,0)</f>
        <v>0</v>
      </c>
      <c r="BF154" s="242">
        <f>IF(N154="snížená",J154,0)</f>
        <v>0</v>
      </c>
      <c r="BG154" s="242">
        <f>IF(N154="zákl. přenesená",J154,0)</f>
        <v>0</v>
      </c>
      <c r="BH154" s="242">
        <f>IF(N154="sníž. přenesená",J154,0)</f>
        <v>0</v>
      </c>
      <c r="BI154" s="242">
        <f>IF(N154="nulová",J154,0)</f>
        <v>0</v>
      </c>
      <c r="BJ154" s="18" t="s">
        <v>83</v>
      </c>
      <c r="BK154" s="242">
        <f>ROUND(I154*H154,2)</f>
        <v>0</v>
      </c>
      <c r="BL154" s="18" t="s">
        <v>209</v>
      </c>
      <c r="BM154" s="241" t="s">
        <v>424</v>
      </c>
    </row>
    <row r="155" s="2" customFormat="1">
      <c r="A155" s="39"/>
      <c r="B155" s="40"/>
      <c r="C155" s="41"/>
      <c r="D155" s="245" t="s">
        <v>474</v>
      </c>
      <c r="E155" s="41"/>
      <c r="F155" s="276" t="s">
        <v>3765</v>
      </c>
      <c r="G155" s="41"/>
      <c r="H155" s="41"/>
      <c r="I155" s="277"/>
      <c r="J155" s="41"/>
      <c r="K155" s="41"/>
      <c r="L155" s="45"/>
      <c r="M155" s="312"/>
      <c r="N155" s="313"/>
      <c r="O155" s="308"/>
      <c r="P155" s="308"/>
      <c r="Q155" s="308"/>
      <c r="R155" s="308"/>
      <c r="S155" s="308"/>
      <c r="T155" s="314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474</v>
      </c>
      <c r="AU155" s="18" t="s">
        <v>83</v>
      </c>
    </row>
    <row r="156" s="2" customFormat="1" ht="6.96" customHeight="1">
      <c r="A156" s="39"/>
      <c r="B156" s="67"/>
      <c r="C156" s="68"/>
      <c r="D156" s="68"/>
      <c r="E156" s="68"/>
      <c r="F156" s="68"/>
      <c r="G156" s="68"/>
      <c r="H156" s="68"/>
      <c r="I156" s="68"/>
      <c r="J156" s="68"/>
      <c r="K156" s="68"/>
      <c r="L156" s="45"/>
      <c r="M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</row>
  </sheetData>
  <sheetProtection sheet="1" autoFilter="0" formatColumns="0" formatRows="0" objects="1" scenarios="1" spinCount="100000" saltValue="6i8C4RnOwVkd+31eK62wfEsgxNhEyH3Z9M9o5DekjpiDMt8zfx9dhXfev5I0+hwilvTNDhlTWYEoMWmal7Gv3w==" hashValue="JOVik/8lWtQXW3rhRlo06t7I33u+wkvtRs7LGwM/k84Ix3nQjatwQZlDdz59Pesp8T2pKMly9otbhAtKGM+c3w==" algorithmName="SHA-512" password="99DC"/>
  <autoFilter ref="C127:K155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4:H114"/>
    <mergeCell ref="E118:H118"/>
    <mergeCell ref="E116:H116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153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157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Objekty OU, část D a DM</v>
      </c>
      <c r="F7" s="152"/>
      <c r="G7" s="152"/>
      <c r="H7" s="152"/>
      <c r="L7" s="21"/>
    </row>
    <row r="8" s="1" customFormat="1" ht="12" customHeight="1">
      <c r="B8" s="21"/>
      <c r="D8" s="152" t="s">
        <v>158</v>
      </c>
      <c r="L8" s="21"/>
    </row>
    <row r="9" s="2" customFormat="1" ht="16.5" customHeight="1">
      <c r="A9" s="39"/>
      <c r="B9" s="45"/>
      <c r="C9" s="39"/>
      <c r="D9" s="39"/>
      <c r="E9" s="153" t="s">
        <v>2591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160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4" t="s">
        <v>2417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31. 8. 2018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31</v>
      </c>
      <c r="F23" s="39"/>
      <c r="G23" s="39"/>
      <c r="H23" s="39"/>
      <c r="I23" s="152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33</v>
      </c>
      <c r="E25" s="39"/>
      <c r="F25" s="39"/>
      <c r="G25" s="39"/>
      <c r="H25" s="39"/>
      <c r="I25" s="152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2" t="s">
        <v>27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34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07.25" customHeight="1">
      <c r="A29" s="156"/>
      <c r="B29" s="157"/>
      <c r="C29" s="156"/>
      <c r="D29" s="156"/>
      <c r="E29" s="158" t="s">
        <v>162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36</v>
      </c>
      <c r="E32" s="39"/>
      <c r="F32" s="39"/>
      <c r="G32" s="39"/>
      <c r="H32" s="39"/>
      <c r="I32" s="39"/>
      <c r="J32" s="162">
        <f>ROUND(J139,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38</v>
      </c>
      <c r="G34" s="39"/>
      <c r="H34" s="39"/>
      <c r="I34" s="163" t="s">
        <v>37</v>
      </c>
      <c r="J34" s="163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40</v>
      </c>
      <c r="E35" s="152" t="s">
        <v>41</v>
      </c>
      <c r="F35" s="165">
        <f>ROUND((SUM(BE139:BE284)),  2)</f>
        <v>0</v>
      </c>
      <c r="G35" s="39"/>
      <c r="H35" s="39"/>
      <c r="I35" s="166">
        <v>0.20999999999999999</v>
      </c>
      <c r="J35" s="165">
        <f>ROUND(((SUM(BE139:BE284))*I35),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5">
        <f>ROUND((SUM(BF139:BF284)),  2)</f>
        <v>0</v>
      </c>
      <c r="G36" s="39"/>
      <c r="H36" s="39"/>
      <c r="I36" s="166">
        <v>0.12</v>
      </c>
      <c r="J36" s="165">
        <f>ROUND(((SUM(BF139:BF284))*I36),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5">
        <f>ROUND((SUM(BG139:BG284)),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5">
        <f>ROUND((SUM(BH139:BH284)),  2)</f>
        <v>0</v>
      </c>
      <c r="G38" s="39"/>
      <c r="H38" s="39"/>
      <c r="I38" s="166">
        <v>0.12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5">
        <f>ROUND((SUM(BI139:BI284)),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46</v>
      </c>
      <c r="E41" s="169"/>
      <c r="F41" s="169"/>
      <c r="G41" s="170" t="s">
        <v>47</v>
      </c>
      <c r="H41" s="171" t="s">
        <v>48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Objekty OU, část D a DM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158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2591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160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D.1.4.6 - Vzduchotechnika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31. 8. 2018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Ostravská univerzita</v>
      </c>
      <c r="G93" s="41"/>
      <c r="H93" s="41"/>
      <c r="I93" s="33" t="s">
        <v>30</v>
      </c>
      <c r="J93" s="37" t="str">
        <f>E23</f>
        <v>Marpo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33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164</v>
      </c>
      <c r="D96" s="187"/>
      <c r="E96" s="187"/>
      <c r="F96" s="187"/>
      <c r="G96" s="187"/>
      <c r="H96" s="187"/>
      <c r="I96" s="187"/>
      <c r="J96" s="188" t="s">
        <v>165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166</v>
      </c>
      <c r="D98" s="41"/>
      <c r="E98" s="41"/>
      <c r="F98" s="41"/>
      <c r="G98" s="41"/>
      <c r="H98" s="41"/>
      <c r="I98" s="41"/>
      <c r="J98" s="111">
        <f>J139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167</v>
      </c>
    </row>
    <row r="99" s="9" customFormat="1" ht="24.96" customHeight="1">
      <c r="A99" s="9"/>
      <c r="B99" s="190"/>
      <c r="C99" s="191"/>
      <c r="D99" s="192" t="s">
        <v>3766</v>
      </c>
      <c r="E99" s="193"/>
      <c r="F99" s="193"/>
      <c r="G99" s="193"/>
      <c r="H99" s="193"/>
      <c r="I99" s="193"/>
      <c r="J99" s="194">
        <f>J140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90"/>
      <c r="C100" s="191"/>
      <c r="D100" s="192" t="s">
        <v>3767</v>
      </c>
      <c r="E100" s="193"/>
      <c r="F100" s="193"/>
      <c r="G100" s="193"/>
      <c r="H100" s="193"/>
      <c r="I100" s="193"/>
      <c r="J100" s="194">
        <f>J151</f>
        <v>0</v>
      </c>
      <c r="K100" s="191"/>
      <c r="L100" s="19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90"/>
      <c r="C101" s="191"/>
      <c r="D101" s="192" t="s">
        <v>3768</v>
      </c>
      <c r="E101" s="193"/>
      <c r="F101" s="193"/>
      <c r="G101" s="193"/>
      <c r="H101" s="193"/>
      <c r="I101" s="193"/>
      <c r="J101" s="194">
        <f>J155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3769</v>
      </c>
      <c r="E102" s="193"/>
      <c r="F102" s="193"/>
      <c r="G102" s="193"/>
      <c r="H102" s="193"/>
      <c r="I102" s="193"/>
      <c r="J102" s="194">
        <f>J168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0"/>
      <c r="C103" s="191"/>
      <c r="D103" s="192" t="s">
        <v>3770</v>
      </c>
      <c r="E103" s="193"/>
      <c r="F103" s="193"/>
      <c r="G103" s="193"/>
      <c r="H103" s="193"/>
      <c r="I103" s="193"/>
      <c r="J103" s="194">
        <f>J175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90"/>
      <c r="C104" s="191"/>
      <c r="D104" s="192" t="s">
        <v>3771</v>
      </c>
      <c r="E104" s="193"/>
      <c r="F104" s="193"/>
      <c r="G104" s="193"/>
      <c r="H104" s="193"/>
      <c r="I104" s="193"/>
      <c r="J104" s="194">
        <f>J182</f>
        <v>0</v>
      </c>
      <c r="K104" s="191"/>
      <c r="L104" s="19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90"/>
      <c r="C105" s="191"/>
      <c r="D105" s="192" t="s">
        <v>3772</v>
      </c>
      <c r="E105" s="193"/>
      <c r="F105" s="193"/>
      <c r="G105" s="193"/>
      <c r="H105" s="193"/>
      <c r="I105" s="193"/>
      <c r="J105" s="194">
        <f>J192</f>
        <v>0</v>
      </c>
      <c r="K105" s="191"/>
      <c r="L105" s="19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90"/>
      <c r="C106" s="191"/>
      <c r="D106" s="192" t="s">
        <v>3773</v>
      </c>
      <c r="E106" s="193"/>
      <c r="F106" s="193"/>
      <c r="G106" s="193"/>
      <c r="H106" s="193"/>
      <c r="I106" s="193"/>
      <c r="J106" s="194">
        <f>J196</f>
        <v>0</v>
      </c>
      <c r="K106" s="191"/>
      <c r="L106" s="19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90"/>
      <c r="C107" s="191"/>
      <c r="D107" s="192" t="s">
        <v>3774</v>
      </c>
      <c r="E107" s="193"/>
      <c r="F107" s="193"/>
      <c r="G107" s="193"/>
      <c r="H107" s="193"/>
      <c r="I107" s="193"/>
      <c r="J107" s="194">
        <f>J203</f>
        <v>0</v>
      </c>
      <c r="K107" s="191"/>
      <c r="L107" s="19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90"/>
      <c r="C108" s="191"/>
      <c r="D108" s="192" t="s">
        <v>3775</v>
      </c>
      <c r="E108" s="193"/>
      <c r="F108" s="193"/>
      <c r="G108" s="193"/>
      <c r="H108" s="193"/>
      <c r="I108" s="193"/>
      <c r="J108" s="194">
        <f>J207</f>
        <v>0</v>
      </c>
      <c r="K108" s="191"/>
      <c r="L108" s="195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90"/>
      <c r="C109" s="191"/>
      <c r="D109" s="192" t="s">
        <v>3776</v>
      </c>
      <c r="E109" s="193"/>
      <c r="F109" s="193"/>
      <c r="G109" s="193"/>
      <c r="H109" s="193"/>
      <c r="I109" s="193"/>
      <c r="J109" s="194">
        <f>J213</f>
        <v>0</v>
      </c>
      <c r="K109" s="191"/>
      <c r="L109" s="195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90"/>
      <c r="C110" s="191"/>
      <c r="D110" s="192" t="s">
        <v>3777</v>
      </c>
      <c r="E110" s="193"/>
      <c r="F110" s="193"/>
      <c r="G110" s="193"/>
      <c r="H110" s="193"/>
      <c r="I110" s="193"/>
      <c r="J110" s="194">
        <f>J223</f>
        <v>0</v>
      </c>
      <c r="K110" s="191"/>
      <c r="L110" s="195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90"/>
      <c r="C111" s="191"/>
      <c r="D111" s="192" t="s">
        <v>3778</v>
      </c>
      <c r="E111" s="193"/>
      <c r="F111" s="193"/>
      <c r="G111" s="193"/>
      <c r="H111" s="193"/>
      <c r="I111" s="193"/>
      <c r="J111" s="194">
        <f>J227</f>
        <v>0</v>
      </c>
      <c r="K111" s="191"/>
      <c r="L111" s="195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9" customFormat="1" ht="24.96" customHeight="1">
      <c r="A112" s="9"/>
      <c r="B112" s="190"/>
      <c r="C112" s="191"/>
      <c r="D112" s="192" t="s">
        <v>3779</v>
      </c>
      <c r="E112" s="193"/>
      <c r="F112" s="193"/>
      <c r="G112" s="193"/>
      <c r="H112" s="193"/>
      <c r="I112" s="193"/>
      <c r="J112" s="194">
        <f>J236</f>
        <v>0</v>
      </c>
      <c r="K112" s="191"/>
      <c r="L112" s="195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9" customFormat="1" ht="24.96" customHeight="1">
      <c r="A113" s="9"/>
      <c r="B113" s="190"/>
      <c r="C113" s="191"/>
      <c r="D113" s="192" t="s">
        <v>3780</v>
      </c>
      <c r="E113" s="193"/>
      <c r="F113" s="193"/>
      <c r="G113" s="193"/>
      <c r="H113" s="193"/>
      <c r="I113" s="193"/>
      <c r="J113" s="194">
        <f>J244</f>
        <v>0</v>
      </c>
      <c r="K113" s="191"/>
      <c r="L113" s="195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9" customFormat="1" ht="24.96" customHeight="1">
      <c r="A114" s="9"/>
      <c r="B114" s="190"/>
      <c r="C114" s="191"/>
      <c r="D114" s="192" t="s">
        <v>3781</v>
      </c>
      <c r="E114" s="193"/>
      <c r="F114" s="193"/>
      <c r="G114" s="193"/>
      <c r="H114" s="193"/>
      <c r="I114" s="193"/>
      <c r="J114" s="194">
        <f>J252</f>
        <v>0</v>
      </c>
      <c r="K114" s="191"/>
      <c r="L114" s="195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9" customFormat="1" ht="24.96" customHeight="1">
      <c r="A115" s="9"/>
      <c r="B115" s="190"/>
      <c r="C115" s="191"/>
      <c r="D115" s="192" t="s">
        <v>3782</v>
      </c>
      <c r="E115" s="193"/>
      <c r="F115" s="193"/>
      <c r="G115" s="193"/>
      <c r="H115" s="193"/>
      <c r="I115" s="193"/>
      <c r="J115" s="194">
        <f>J262</f>
        <v>0</v>
      </c>
      <c r="K115" s="191"/>
      <c r="L115" s="195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="9" customFormat="1" ht="24.96" customHeight="1">
      <c r="A116" s="9"/>
      <c r="B116" s="190"/>
      <c r="C116" s="191"/>
      <c r="D116" s="192" t="s">
        <v>3783</v>
      </c>
      <c r="E116" s="193"/>
      <c r="F116" s="193"/>
      <c r="G116" s="193"/>
      <c r="H116" s="193"/>
      <c r="I116" s="193"/>
      <c r="J116" s="194">
        <f>J268</f>
        <v>0</v>
      </c>
      <c r="K116" s="191"/>
      <c r="L116" s="195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="9" customFormat="1" ht="24.96" customHeight="1">
      <c r="A117" s="9"/>
      <c r="B117" s="190"/>
      <c r="C117" s="191"/>
      <c r="D117" s="192" t="s">
        <v>3784</v>
      </c>
      <c r="E117" s="193"/>
      <c r="F117" s="193"/>
      <c r="G117" s="193"/>
      <c r="H117" s="193"/>
      <c r="I117" s="193"/>
      <c r="J117" s="194">
        <f>J278</f>
        <v>0</v>
      </c>
      <c r="K117" s="191"/>
      <c r="L117" s="195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s="2" customFormat="1" ht="21.84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67"/>
      <c r="C119" s="68"/>
      <c r="D119" s="68"/>
      <c r="E119" s="68"/>
      <c r="F119" s="68"/>
      <c r="G119" s="68"/>
      <c r="H119" s="68"/>
      <c r="I119" s="68"/>
      <c r="J119" s="68"/>
      <c r="K119" s="68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3" s="2" customFormat="1" ht="6.96" customHeight="1">
      <c r="A123" s="39"/>
      <c r="B123" s="69"/>
      <c r="C123" s="70"/>
      <c r="D123" s="70"/>
      <c r="E123" s="70"/>
      <c r="F123" s="70"/>
      <c r="G123" s="70"/>
      <c r="H123" s="70"/>
      <c r="I123" s="70"/>
      <c r="J123" s="70"/>
      <c r="K123" s="70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24.96" customHeight="1">
      <c r="A124" s="39"/>
      <c r="B124" s="40"/>
      <c r="C124" s="24" t="s">
        <v>188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16</v>
      </c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6.5" customHeight="1">
      <c r="A127" s="39"/>
      <c r="B127" s="40"/>
      <c r="C127" s="41"/>
      <c r="D127" s="41"/>
      <c r="E127" s="185" t="str">
        <f>E7</f>
        <v>Objekty OU, část D a DM</v>
      </c>
      <c r="F127" s="33"/>
      <c r="G127" s="33"/>
      <c r="H127" s="33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" customFormat="1" ht="12" customHeight="1">
      <c r="B128" s="22"/>
      <c r="C128" s="33" t="s">
        <v>158</v>
      </c>
      <c r="D128" s="23"/>
      <c r="E128" s="23"/>
      <c r="F128" s="23"/>
      <c r="G128" s="23"/>
      <c r="H128" s="23"/>
      <c r="I128" s="23"/>
      <c r="J128" s="23"/>
      <c r="K128" s="23"/>
      <c r="L128" s="21"/>
    </row>
    <row r="129" s="2" customFormat="1" ht="16.5" customHeight="1">
      <c r="A129" s="39"/>
      <c r="B129" s="40"/>
      <c r="C129" s="41"/>
      <c r="D129" s="41"/>
      <c r="E129" s="185" t="s">
        <v>2591</v>
      </c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2" customHeight="1">
      <c r="A130" s="39"/>
      <c r="B130" s="40"/>
      <c r="C130" s="33" t="s">
        <v>160</v>
      </c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6.5" customHeight="1">
      <c r="A131" s="39"/>
      <c r="B131" s="40"/>
      <c r="C131" s="41"/>
      <c r="D131" s="41"/>
      <c r="E131" s="77" t="str">
        <f>E11</f>
        <v>D.1.4.6 - Vzduchotechnika</v>
      </c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6.96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2" customHeight="1">
      <c r="A133" s="39"/>
      <c r="B133" s="40"/>
      <c r="C133" s="33" t="s">
        <v>20</v>
      </c>
      <c r="D133" s="41"/>
      <c r="E133" s="41"/>
      <c r="F133" s="28" t="str">
        <f>F14</f>
        <v xml:space="preserve"> </v>
      </c>
      <c r="G133" s="41"/>
      <c r="H133" s="41"/>
      <c r="I133" s="33" t="s">
        <v>22</v>
      </c>
      <c r="J133" s="80" t="str">
        <f>IF(J14="","",J14)</f>
        <v>31. 8. 2018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6.96" customHeight="1">
      <c r="A134" s="39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5.15" customHeight="1">
      <c r="A135" s="39"/>
      <c r="B135" s="40"/>
      <c r="C135" s="33" t="s">
        <v>24</v>
      </c>
      <c r="D135" s="41"/>
      <c r="E135" s="41"/>
      <c r="F135" s="28" t="str">
        <f>E17</f>
        <v>Ostravská univerzita</v>
      </c>
      <c r="G135" s="41"/>
      <c r="H135" s="41"/>
      <c r="I135" s="33" t="s">
        <v>30</v>
      </c>
      <c r="J135" s="37" t="str">
        <f>E23</f>
        <v>Marpo s.r.o.</v>
      </c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5.15" customHeight="1">
      <c r="A136" s="39"/>
      <c r="B136" s="40"/>
      <c r="C136" s="33" t="s">
        <v>28</v>
      </c>
      <c r="D136" s="41"/>
      <c r="E136" s="41"/>
      <c r="F136" s="28" t="str">
        <f>IF(E20="","",E20)</f>
        <v>Vyplň údaj</v>
      </c>
      <c r="G136" s="41"/>
      <c r="H136" s="41"/>
      <c r="I136" s="33" t="s">
        <v>33</v>
      </c>
      <c r="J136" s="37" t="str">
        <f>E26</f>
        <v xml:space="preserve"> </v>
      </c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10.32" customHeight="1">
      <c r="A137" s="39"/>
      <c r="B137" s="40"/>
      <c r="C137" s="41"/>
      <c r="D137" s="41"/>
      <c r="E137" s="41"/>
      <c r="F137" s="41"/>
      <c r="G137" s="41"/>
      <c r="H137" s="41"/>
      <c r="I137" s="41"/>
      <c r="J137" s="41"/>
      <c r="K137" s="41"/>
      <c r="L137" s="6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11" customFormat="1" ht="29.28" customHeight="1">
      <c r="A138" s="201"/>
      <c r="B138" s="202"/>
      <c r="C138" s="203" t="s">
        <v>189</v>
      </c>
      <c r="D138" s="204" t="s">
        <v>61</v>
      </c>
      <c r="E138" s="204" t="s">
        <v>57</v>
      </c>
      <c r="F138" s="204" t="s">
        <v>58</v>
      </c>
      <c r="G138" s="204" t="s">
        <v>190</v>
      </c>
      <c r="H138" s="204" t="s">
        <v>191</v>
      </c>
      <c r="I138" s="204" t="s">
        <v>192</v>
      </c>
      <c r="J138" s="205" t="s">
        <v>165</v>
      </c>
      <c r="K138" s="206" t="s">
        <v>193</v>
      </c>
      <c r="L138" s="207"/>
      <c r="M138" s="101" t="s">
        <v>1</v>
      </c>
      <c r="N138" s="102" t="s">
        <v>40</v>
      </c>
      <c r="O138" s="102" t="s">
        <v>194</v>
      </c>
      <c r="P138" s="102" t="s">
        <v>195</v>
      </c>
      <c r="Q138" s="102" t="s">
        <v>196</v>
      </c>
      <c r="R138" s="102" t="s">
        <v>197</v>
      </c>
      <c r="S138" s="102" t="s">
        <v>198</v>
      </c>
      <c r="T138" s="103" t="s">
        <v>199</v>
      </c>
      <c r="U138" s="201"/>
      <c r="V138" s="201"/>
      <c r="W138" s="201"/>
      <c r="X138" s="201"/>
      <c r="Y138" s="201"/>
      <c r="Z138" s="201"/>
      <c r="AA138" s="201"/>
      <c r="AB138" s="201"/>
      <c r="AC138" s="201"/>
      <c r="AD138" s="201"/>
      <c r="AE138" s="201"/>
    </row>
    <row r="139" s="2" customFormat="1" ht="22.8" customHeight="1">
      <c r="A139" s="39"/>
      <c r="B139" s="40"/>
      <c r="C139" s="108" t="s">
        <v>200</v>
      </c>
      <c r="D139" s="41"/>
      <c r="E139" s="41"/>
      <c r="F139" s="41"/>
      <c r="G139" s="41"/>
      <c r="H139" s="41"/>
      <c r="I139" s="41"/>
      <c r="J139" s="208">
        <f>BK139</f>
        <v>0</v>
      </c>
      <c r="K139" s="41"/>
      <c r="L139" s="45"/>
      <c r="M139" s="104"/>
      <c r="N139" s="209"/>
      <c r="O139" s="105"/>
      <c r="P139" s="210">
        <f>P140+P151+P155+P168+P175+P182+P192+P196+P203+P207+P213+P223+P227+P236+P244+P252+P262+P268+P278</f>
        <v>0</v>
      </c>
      <c r="Q139" s="105"/>
      <c r="R139" s="210">
        <f>R140+R151+R155+R168+R175+R182+R192+R196+R203+R207+R213+R223+R227+R236+R244+R252+R262+R268+R278</f>
        <v>0</v>
      </c>
      <c r="S139" s="105"/>
      <c r="T139" s="211">
        <f>T140+T151+T155+T168+T175+T182+T192+T196+T203+T207+T213+T223+T227+T236+T244+T252+T262+T268+T278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75</v>
      </c>
      <c r="AU139" s="18" t="s">
        <v>167</v>
      </c>
      <c r="BK139" s="212">
        <f>BK140+BK151+BK155+BK168+BK175+BK182+BK192+BK196+BK203+BK207+BK213+BK223+BK227+BK236+BK244+BK252+BK262+BK268+BK278</f>
        <v>0</v>
      </c>
    </row>
    <row r="140" s="12" customFormat="1" ht="25.92" customHeight="1">
      <c r="A140" s="12"/>
      <c r="B140" s="213"/>
      <c r="C140" s="214"/>
      <c r="D140" s="215" t="s">
        <v>75</v>
      </c>
      <c r="E140" s="216" t="s">
        <v>2161</v>
      </c>
      <c r="F140" s="216" t="s">
        <v>3785</v>
      </c>
      <c r="G140" s="214"/>
      <c r="H140" s="214"/>
      <c r="I140" s="217"/>
      <c r="J140" s="218">
        <f>BK140</f>
        <v>0</v>
      </c>
      <c r="K140" s="214"/>
      <c r="L140" s="219"/>
      <c r="M140" s="220"/>
      <c r="N140" s="221"/>
      <c r="O140" s="221"/>
      <c r="P140" s="222">
        <f>SUM(P141:P150)</f>
        <v>0</v>
      </c>
      <c r="Q140" s="221"/>
      <c r="R140" s="222">
        <f>SUM(R141:R150)</f>
        <v>0</v>
      </c>
      <c r="S140" s="221"/>
      <c r="T140" s="223">
        <f>SUM(T141:T150)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4" t="s">
        <v>83</v>
      </c>
      <c r="AT140" s="225" t="s">
        <v>75</v>
      </c>
      <c r="AU140" s="225" t="s">
        <v>76</v>
      </c>
      <c r="AY140" s="224" t="s">
        <v>203</v>
      </c>
      <c r="BK140" s="226">
        <f>SUM(BK141:BK150)</f>
        <v>0</v>
      </c>
    </row>
    <row r="141" s="2" customFormat="1" ht="24.15" customHeight="1">
      <c r="A141" s="39"/>
      <c r="B141" s="40"/>
      <c r="C141" s="229" t="s">
        <v>83</v>
      </c>
      <c r="D141" s="229" t="s">
        <v>205</v>
      </c>
      <c r="E141" s="230" t="s">
        <v>3786</v>
      </c>
      <c r="F141" s="231" t="s">
        <v>3787</v>
      </c>
      <c r="G141" s="232" t="s">
        <v>797</v>
      </c>
      <c r="H141" s="233">
        <v>2</v>
      </c>
      <c r="I141" s="234"/>
      <c r="J141" s="235">
        <f>ROUND(I141*H141,2)</f>
        <v>0</v>
      </c>
      <c r="K141" s="236"/>
      <c r="L141" s="45"/>
      <c r="M141" s="237" t="s">
        <v>1</v>
      </c>
      <c r="N141" s="238" t="s">
        <v>41</v>
      </c>
      <c r="O141" s="92"/>
      <c r="P141" s="239">
        <f>O141*H141</f>
        <v>0</v>
      </c>
      <c r="Q141" s="239">
        <v>0</v>
      </c>
      <c r="R141" s="239">
        <f>Q141*H141</f>
        <v>0</v>
      </c>
      <c r="S141" s="239">
        <v>0</v>
      </c>
      <c r="T141" s="24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1" t="s">
        <v>209</v>
      </c>
      <c r="AT141" s="241" t="s">
        <v>205</v>
      </c>
      <c r="AU141" s="241" t="s">
        <v>83</v>
      </c>
      <c r="AY141" s="18" t="s">
        <v>203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8" t="s">
        <v>83</v>
      </c>
      <c r="BK141" s="242">
        <f>ROUND(I141*H141,2)</f>
        <v>0</v>
      </c>
      <c r="BL141" s="18" t="s">
        <v>209</v>
      </c>
      <c r="BM141" s="241" t="s">
        <v>85</v>
      </c>
    </row>
    <row r="142" s="2" customFormat="1" ht="24.15" customHeight="1">
      <c r="A142" s="39"/>
      <c r="B142" s="40"/>
      <c r="C142" s="229" t="s">
        <v>85</v>
      </c>
      <c r="D142" s="229" t="s">
        <v>205</v>
      </c>
      <c r="E142" s="230" t="s">
        <v>85</v>
      </c>
      <c r="F142" s="231" t="s">
        <v>3788</v>
      </c>
      <c r="G142" s="232" t="s">
        <v>797</v>
      </c>
      <c r="H142" s="233">
        <v>4</v>
      </c>
      <c r="I142" s="234"/>
      <c r="J142" s="235">
        <f>ROUND(I142*H142,2)</f>
        <v>0</v>
      </c>
      <c r="K142" s="236"/>
      <c r="L142" s="45"/>
      <c r="M142" s="237" t="s">
        <v>1</v>
      </c>
      <c r="N142" s="238" t="s">
        <v>41</v>
      </c>
      <c r="O142" s="92"/>
      <c r="P142" s="239">
        <f>O142*H142</f>
        <v>0</v>
      </c>
      <c r="Q142" s="239">
        <v>0</v>
      </c>
      <c r="R142" s="239">
        <f>Q142*H142</f>
        <v>0</v>
      </c>
      <c r="S142" s="239">
        <v>0</v>
      </c>
      <c r="T142" s="24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1" t="s">
        <v>209</v>
      </c>
      <c r="AT142" s="241" t="s">
        <v>205</v>
      </c>
      <c r="AU142" s="241" t="s">
        <v>83</v>
      </c>
      <c r="AY142" s="18" t="s">
        <v>203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18" t="s">
        <v>83</v>
      </c>
      <c r="BK142" s="242">
        <f>ROUND(I142*H142,2)</f>
        <v>0</v>
      </c>
      <c r="BL142" s="18" t="s">
        <v>209</v>
      </c>
      <c r="BM142" s="241" t="s">
        <v>209</v>
      </c>
    </row>
    <row r="143" s="2" customFormat="1" ht="16.5" customHeight="1">
      <c r="A143" s="39"/>
      <c r="B143" s="40"/>
      <c r="C143" s="229" t="s">
        <v>108</v>
      </c>
      <c r="D143" s="229" t="s">
        <v>205</v>
      </c>
      <c r="E143" s="230" t="s">
        <v>108</v>
      </c>
      <c r="F143" s="231" t="s">
        <v>3789</v>
      </c>
      <c r="G143" s="232" t="s">
        <v>797</v>
      </c>
      <c r="H143" s="233">
        <v>2</v>
      </c>
      <c r="I143" s="234"/>
      <c r="J143" s="235">
        <f>ROUND(I143*H143,2)</f>
        <v>0</v>
      </c>
      <c r="K143" s="236"/>
      <c r="L143" s="45"/>
      <c r="M143" s="237" t="s">
        <v>1</v>
      </c>
      <c r="N143" s="238" t="s">
        <v>41</v>
      </c>
      <c r="O143" s="92"/>
      <c r="P143" s="239">
        <f>O143*H143</f>
        <v>0</v>
      </c>
      <c r="Q143" s="239">
        <v>0</v>
      </c>
      <c r="R143" s="239">
        <f>Q143*H143</f>
        <v>0</v>
      </c>
      <c r="S143" s="239">
        <v>0</v>
      </c>
      <c r="T143" s="24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209</v>
      </c>
      <c r="AT143" s="241" t="s">
        <v>205</v>
      </c>
      <c r="AU143" s="241" t="s">
        <v>83</v>
      </c>
      <c r="AY143" s="18" t="s">
        <v>203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83</v>
      </c>
      <c r="BK143" s="242">
        <f>ROUND(I143*H143,2)</f>
        <v>0</v>
      </c>
      <c r="BL143" s="18" t="s">
        <v>209</v>
      </c>
      <c r="BM143" s="241" t="s">
        <v>226</v>
      </c>
    </row>
    <row r="144" s="2" customFormat="1" ht="24.15" customHeight="1">
      <c r="A144" s="39"/>
      <c r="B144" s="40"/>
      <c r="C144" s="229" t="s">
        <v>209</v>
      </c>
      <c r="D144" s="229" t="s">
        <v>205</v>
      </c>
      <c r="E144" s="230" t="s">
        <v>3790</v>
      </c>
      <c r="F144" s="231" t="s">
        <v>3791</v>
      </c>
      <c r="G144" s="232" t="s">
        <v>797</v>
      </c>
      <c r="H144" s="233">
        <v>1</v>
      </c>
      <c r="I144" s="234"/>
      <c r="J144" s="235">
        <f>ROUND(I144*H144,2)</f>
        <v>0</v>
      </c>
      <c r="K144" s="236"/>
      <c r="L144" s="45"/>
      <c r="M144" s="237" t="s">
        <v>1</v>
      </c>
      <c r="N144" s="238" t="s">
        <v>41</v>
      </c>
      <c r="O144" s="92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1" t="s">
        <v>209</v>
      </c>
      <c r="AT144" s="241" t="s">
        <v>205</v>
      </c>
      <c r="AU144" s="241" t="s">
        <v>83</v>
      </c>
      <c r="AY144" s="18" t="s">
        <v>203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8" t="s">
        <v>83</v>
      </c>
      <c r="BK144" s="242">
        <f>ROUND(I144*H144,2)</f>
        <v>0</v>
      </c>
      <c r="BL144" s="18" t="s">
        <v>209</v>
      </c>
      <c r="BM144" s="241" t="s">
        <v>234</v>
      </c>
    </row>
    <row r="145" s="2" customFormat="1" ht="24.15" customHeight="1">
      <c r="A145" s="39"/>
      <c r="B145" s="40"/>
      <c r="C145" s="229" t="s">
        <v>222</v>
      </c>
      <c r="D145" s="229" t="s">
        <v>205</v>
      </c>
      <c r="E145" s="230" t="s">
        <v>3792</v>
      </c>
      <c r="F145" s="231" t="s">
        <v>3793</v>
      </c>
      <c r="G145" s="232" t="s">
        <v>797</v>
      </c>
      <c r="H145" s="233">
        <v>1</v>
      </c>
      <c r="I145" s="234"/>
      <c r="J145" s="235">
        <f>ROUND(I145*H145,2)</f>
        <v>0</v>
      </c>
      <c r="K145" s="236"/>
      <c r="L145" s="45"/>
      <c r="M145" s="237" t="s">
        <v>1</v>
      </c>
      <c r="N145" s="238" t="s">
        <v>41</v>
      </c>
      <c r="O145" s="92"/>
      <c r="P145" s="239">
        <f>O145*H145</f>
        <v>0</v>
      </c>
      <c r="Q145" s="239">
        <v>0</v>
      </c>
      <c r="R145" s="239">
        <f>Q145*H145</f>
        <v>0</v>
      </c>
      <c r="S145" s="239">
        <v>0</v>
      </c>
      <c r="T145" s="24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1" t="s">
        <v>209</v>
      </c>
      <c r="AT145" s="241" t="s">
        <v>205</v>
      </c>
      <c r="AU145" s="241" t="s">
        <v>83</v>
      </c>
      <c r="AY145" s="18" t="s">
        <v>203</v>
      </c>
      <c r="BE145" s="242">
        <f>IF(N145="základní",J145,0)</f>
        <v>0</v>
      </c>
      <c r="BF145" s="242">
        <f>IF(N145="snížená",J145,0)</f>
        <v>0</v>
      </c>
      <c r="BG145" s="242">
        <f>IF(N145="zákl. přenesená",J145,0)</f>
        <v>0</v>
      </c>
      <c r="BH145" s="242">
        <f>IF(N145="sníž. přenesená",J145,0)</f>
        <v>0</v>
      </c>
      <c r="BI145" s="242">
        <f>IF(N145="nulová",J145,0)</f>
        <v>0</v>
      </c>
      <c r="BJ145" s="18" t="s">
        <v>83</v>
      </c>
      <c r="BK145" s="242">
        <f>ROUND(I145*H145,2)</f>
        <v>0</v>
      </c>
      <c r="BL145" s="18" t="s">
        <v>209</v>
      </c>
      <c r="BM145" s="241" t="s">
        <v>248</v>
      </c>
    </row>
    <row r="146" s="2" customFormat="1" ht="16.5" customHeight="1">
      <c r="A146" s="39"/>
      <c r="B146" s="40"/>
      <c r="C146" s="229" t="s">
        <v>226</v>
      </c>
      <c r="D146" s="229" t="s">
        <v>205</v>
      </c>
      <c r="E146" s="230" t="s">
        <v>3794</v>
      </c>
      <c r="F146" s="231" t="s">
        <v>3795</v>
      </c>
      <c r="G146" s="232" t="s">
        <v>797</v>
      </c>
      <c r="H146" s="233">
        <v>2</v>
      </c>
      <c r="I146" s="234"/>
      <c r="J146" s="235">
        <f>ROUND(I146*H146,2)</f>
        <v>0</v>
      </c>
      <c r="K146" s="236"/>
      <c r="L146" s="45"/>
      <c r="M146" s="237" t="s">
        <v>1</v>
      </c>
      <c r="N146" s="238" t="s">
        <v>41</v>
      </c>
      <c r="O146" s="92"/>
      <c r="P146" s="239">
        <f>O146*H146</f>
        <v>0</v>
      </c>
      <c r="Q146" s="239">
        <v>0</v>
      </c>
      <c r="R146" s="239">
        <f>Q146*H146</f>
        <v>0</v>
      </c>
      <c r="S146" s="239">
        <v>0</v>
      </c>
      <c r="T146" s="24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1" t="s">
        <v>209</v>
      </c>
      <c r="AT146" s="241" t="s">
        <v>205</v>
      </c>
      <c r="AU146" s="241" t="s">
        <v>83</v>
      </c>
      <c r="AY146" s="18" t="s">
        <v>203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8" t="s">
        <v>83</v>
      </c>
      <c r="BK146" s="242">
        <f>ROUND(I146*H146,2)</f>
        <v>0</v>
      </c>
      <c r="BL146" s="18" t="s">
        <v>209</v>
      </c>
      <c r="BM146" s="241" t="s">
        <v>8</v>
      </c>
    </row>
    <row r="147" s="2" customFormat="1" ht="24.15" customHeight="1">
      <c r="A147" s="39"/>
      <c r="B147" s="40"/>
      <c r="C147" s="229" t="s">
        <v>230</v>
      </c>
      <c r="D147" s="229" t="s">
        <v>205</v>
      </c>
      <c r="E147" s="230" t="s">
        <v>3796</v>
      </c>
      <c r="F147" s="231" t="s">
        <v>3797</v>
      </c>
      <c r="G147" s="232" t="s">
        <v>797</v>
      </c>
      <c r="H147" s="233">
        <v>4</v>
      </c>
      <c r="I147" s="234"/>
      <c r="J147" s="235">
        <f>ROUND(I147*H147,2)</f>
        <v>0</v>
      </c>
      <c r="K147" s="236"/>
      <c r="L147" s="45"/>
      <c r="M147" s="237" t="s">
        <v>1</v>
      </c>
      <c r="N147" s="238" t="s">
        <v>41</v>
      </c>
      <c r="O147" s="92"/>
      <c r="P147" s="239">
        <f>O147*H147</f>
        <v>0</v>
      </c>
      <c r="Q147" s="239">
        <v>0</v>
      </c>
      <c r="R147" s="239">
        <f>Q147*H147</f>
        <v>0</v>
      </c>
      <c r="S147" s="239">
        <v>0</v>
      </c>
      <c r="T147" s="24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1" t="s">
        <v>209</v>
      </c>
      <c r="AT147" s="241" t="s">
        <v>205</v>
      </c>
      <c r="AU147" s="241" t="s">
        <v>83</v>
      </c>
      <c r="AY147" s="18" t="s">
        <v>203</v>
      </c>
      <c r="BE147" s="242">
        <f>IF(N147="základní",J147,0)</f>
        <v>0</v>
      </c>
      <c r="BF147" s="242">
        <f>IF(N147="snížená",J147,0)</f>
        <v>0</v>
      </c>
      <c r="BG147" s="242">
        <f>IF(N147="zákl. přenesená",J147,0)</f>
        <v>0</v>
      </c>
      <c r="BH147" s="242">
        <f>IF(N147="sníž. přenesená",J147,0)</f>
        <v>0</v>
      </c>
      <c r="BI147" s="242">
        <f>IF(N147="nulová",J147,0)</f>
        <v>0</v>
      </c>
      <c r="BJ147" s="18" t="s">
        <v>83</v>
      </c>
      <c r="BK147" s="242">
        <f>ROUND(I147*H147,2)</f>
        <v>0</v>
      </c>
      <c r="BL147" s="18" t="s">
        <v>209</v>
      </c>
      <c r="BM147" s="241" t="s">
        <v>267</v>
      </c>
    </row>
    <row r="148" s="2" customFormat="1" ht="24.15" customHeight="1">
      <c r="A148" s="39"/>
      <c r="B148" s="40"/>
      <c r="C148" s="229" t="s">
        <v>234</v>
      </c>
      <c r="D148" s="229" t="s">
        <v>205</v>
      </c>
      <c r="E148" s="230" t="s">
        <v>3798</v>
      </c>
      <c r="F148" s="231" t="s">
        <v>3799</v>
      </c>
      <c r="G148" s="232" t="s">
        <v>797</v>
      </c>
      <c r="H148" s="233">
        <v>5</v>
      </c>
      <c r="I148" s="234"/>
      <c r="J148" s="235">
        <f>ROUND(I148*H148,2)</f>
        <v>0</v>
      </c>
      <c r="K148" s="236"/>
      <c r="L148" s="45"/>
      <c r="M148" s="237" t="s">
        <v>1</v>
      </c>
      <c r="N148" s="238" t="s">
        <v>41</v>
      </c>
      <c r="O148" s="92"/>
      <c r="P148" s="239">
        <f>O148*H148</f>
        <v>0</v>
      </c>
      <c r="Q148" s="239">
        <v>0</v>
      </c>
      <c r="R148" s="239">
        <f>Q148*H148</f>
        <v>0</v>
      </c>
      <c r="S148" s="239">
        <v>0</v>
      </c>
      <c r="T148" s="24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1" t="s">
        <v>209</v>
      </c>
      <c r="AT148" s="241" t="s">
        <v>205</v>
      </c>
      <c r="AU148" s="241" t="s">
        <v>83</v>
      </c>
      <c r="AY148" s="18" t="s">
        <v>203</v>
      </c>
      <c r="BE148" s="242">
        <f>IF(N148="základní",J148,0)</f>
        <v>0</v>
      </c>
      <c r="BF148" s="242">
        <f>IF(N148="snížená",J148,0)</f>
        <v>0</v>
      </c>
      <c r="BG148" s="242">
        <f>IF(N148="zákl. přenesená",J148,0)</f>
        <v>0</v>
      </c>
      <c r="BH148" s="242">
        <f>IF(N148="sníž. přenesená",J148,0)</f>
        <v>0</v>
      </c>
      <c r="BI148" s="242">
        <f>IF(N148="nulová",J148,0)</f>
        <v>0</v>
      </c>
      <c r="BJ148" s="18" t="s">
        <v>83</v>
      </c>
      <c r="BK148" s="242">
        <f>ROUND(I148*H148,2)</f>
        <v>0</v>
      </c>
      <c r="BL148" s="18" t="s">
        <v>209</v>
      </c>
      <c r="BM148" s="241" t="s">
        <v>277</v>
      </c>
    </row>
    <row r="149" s="2" customFormat="1" ht="24.15" customHeight="1">
      <c r="A149" s="39"/>
      <c r="B149" s="40"/>
      <c r="C149" s="229" t="s">
        <v>238</v>
      </c>
      <c r="D149" s="229" t="s">
        <v>205</v>
      </c>
      <c r="E149" s="230" t="s">
        <v>3800</v>
      </c>
      <c r="F149" s="231" t="s">
        <v>3799</v>
      </c>
      <c r="G149" s="232" t="s">
        <v>797</v>
      </c>
      <c r="H149" s="233">
        <v>5</v>
      </c>
      <c r="I149" s="234"/>
      <c r="J149" s="235">
        <f>ROUND(I149*H149,2)</f>
        <v>0</v>
      </c>
      <c r="K149" s="236"/>
      <c r="L149" s="45"/>
      <c r="M149" s="237" t="s">
        <v>1</v>
      </c>
      <c r="N149" s="238" t="s">
        <v>41</v>
      </c>
      <c r="O149" s="92"/>
      <c r="P149" s="239">
        <f>O149*H149</f>
        <v>0</v>
      </c>
      <c r="Q149" s="239">
        <v>0</v>
      </c>
      <c r="R149" s="239">
        <f>Q149*H149</f>
        <v>0</v>
      </c>
      <c r="S149" s="239">
        <v>0</v>
      </c>
      <c r="T149" s="24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1" t="s">
        <v>209</v>
      </c>
      <c r="AT149" s="241" t="s">
        <v>205</v>
      </c>
      <c r="AU149" s="241" t="s">
        <v>83</v>
      </c>
      <c r="AY149" s="18" t="s">
        <v>203</v>
      </c>
      <c r="BE149" s="242">
        <f>IF(N149="základní",J149,0)</f>
        <v>0</v>
      </c>
      <c r="BF149" s="242">
        <f>IF(N149="snížená",J149,0)</f>
        <v>0</v>
      </c>
      <c r="BG149" s="242">
        <f>IF(N149="zákl. přenesená",J149,0)</f>
        <v>0</v>
      </c>
      <c r="BH149" s="242">
        <f>IF(N149="sníž. přenesená",J149,0)</f>
        <v>0</v>
      </c>
      <c r="BI149" s="242">
        <f>IF(N149="nulová",J149,0)</f>
        <v>0</v>
      </c>
      <c r="BJ149" s="18" t="s">
        <v>83</v>
      </c>
      <c r="BK149" s="242">
        <f>ROUND(I149*H149,2)</f>
        <v>0</v>
      </c>
      <c r="BL149" s="18" t="s">
        <v>209</v>
      </c>
      <c r="BM149" s="241" t="s">
        <v>288</v>
      </c>
    </row>
    <row r="150" s="2" customFormat="1" ht="16.5" customHeight="1">
      <c r="A150" s="39"/>
      <c r="B150" s="40"/>
      <c r="C150" s="229" t="s">
        <v>248</v>
      </c>
      <c r="D150" s="229" t="s">
        <v>205</v>
      </c>
      <c r="E150" s="230" t="s">
        <v>3801</v>
      </c>
      <c r="F150" s="231" t="s">
        <v>2443</v>
      </c>
      <c r="G150" s="232" t="s">
        <v>797</v>
      </c>
      <c r="H150" s="233">
        <v>1</v>
      </c>
      <c r="I150" s="234"/>
      <c r="J150" s="235">
        <f>ROUND(I150*H150,2)</f>
        <v>0</v>
      </c>
      <c r="K150" s="236"/>
      <c r="L150" s="45"/>
      <c r="M150" s="237" t="s">
        <v>1</v>
      </c>
      <c r="N150" s="238" t="s">
        <v>41</v>
      </c>
      <c r="O150" s="92"/>
      <c r="P150" s="239">
        <f>O150*H150</f>
        <v>0</v>
      </c>
      <c r="Q150" s="239">
        <v>0</v>
      </c>
      <c r="R150" s="239">
        <f>Q150*H150</f>
        <v>0</v>
      </c>
      <c r="S150" s="239">
        <v>0</v>
      </c>
      <c r="T150" s="24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209</v>
      </c>
      <c r="AT150" s="241" t="s">
        <v>205</v>
      </c>
      <c r="AU150" s="241" t="s">
        <v>83</v>
      </c>
      <c r="AY150" s="18" t="s">
        <v>203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83</v>
      </c>
      <c r="BK150" s="242">
        <f>ROUND(I150*H150,2)</f>
        <v>0</v>
      </c>
      <c r="BL150" s="18" t="s">
        <v>209</v>
      </c>
      <c r="BM150" s="241" t="s">
        <v>299</v>
      </c>
    </row>
    <row r="151" s="12" customFormat="1" ht="25.92" customHeight="1">
      <c r="A151" s="12"/>
      <c r="B151" s="213"/>
      <c r="C151" s="214"/>
      <c r="D151" s="215" t="s">
        <v>75</v>
      </c>
      <c r="E151" s="216" t="s">
        <v>2202</v>
      </c>
      <c r="F151" s="216" t="s">
        <v>3802</v>
      </c>
      <c r="G151" s="214"/>
      <c r="H151" s="214"/>
      <c r="I151" s="217"/>
      <c r="J151" s="218">
        <f>BK151</f>
        <v>0</v>
      </c>
      <c r="K151" s="214"/>
      <c r="L151" s="219"/>
      <c r="M151" s="220"/>
      <c r="N151" s="221"/>
      <c r="O151" s="221"/>
      <c r="P151" s="222">
        <f>SUM(P152:P154)</f>
        <v>0</v>
      </c>
      <c r="Q151" s="221"/>
      <c r="R151" s="222">
        <f>SUM(R152:R154)</f>
        <v>0</v>
      </c>
      <c r="S151" s="221"/>
      <c r="T151" s="223">
        <f>SUM(T152:T154)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4" t="s">
        <v>83</v>
      </c>
      <c r="AT151" s="225" t="s">
        <v>75</v>
      </c>
      <c r="AU151" s="225" t="s">
        <v>76</v>
      </c>
      <c r="AY151" s="224" t="s">
        <v>203</v>
      </c>
      <c r="BK151" s="226">
        <f>SUM(BK152:BK154)</f>
        <v>0</v>
      </c>
    </row>
    <row r="152" s="2" customFormat="1" ht="21.75" customHeight="1">
      <c r="A152" s="39"/>
      <c r="B152" s="40"/>
      <c r="C152" s="229" t="s">
        <v>253</v>
      </c>
      <c r="D152" s="229" t="s">
        <v>205</v>
      </c>
      <c r="E152" s="230" t="s">
        <v>3803</v>
      </c>
      <c r="F152" s="231" t="s">
        <v>3804</v>
      </c>
      <c r="G152" s="232" t="s">
        <v>930</v>
      </c>
      <c r="H152" s="233">
        <v>25</v>
      </c>
      <c r="I152" s="234"/>
      <c r="J152" s="235">
        <f>ROUND(I152*H152,2)</f>
        <v>0</v>
      </c>
      <c r="K152" s="236"/>
      <c r="L152" s="45"/>
      <c r="M152" s="237" t="s">
        <v>1</v>
      </c>
      <c r="N152" s="238" t="s">
        <v>41</v>
      </c>
      <c r="O152" s="92"/>
      <c r="P152" s="239">
        <f>O152*H152</f>
        <v>0</v>
      </c>
      <c r="Q152" s="239">
        <v>0</v>
      </c>
      <c r="R152" s="239">
        <f>Q152*H152</f>
        <v>0</v>
      </c>
      <c r="S152" s="239">
        <v>0</v>
      </c>
      <c r="T152" s="24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1" t="s">
        <v>209</v>
      </c>
      <c r="AT152" s="241" t="s">
        <v>205</v>
      </c>
      <c r="AU152" s="241" t="s">
        <v>83</v>
      </c>
      <c r="AY152" s="18" t="s">
        <v>203</v>
      </c>
      <c r="BE152" s="242">
        <f>IF(N152="základní",J152,0)</f>
        <v>0</v>
      </c>
      <c r="BF152" s="242">
        <f>IF(N152="snížená",J152,0)</f>
        <v>0</v>
      </c>
      <c r="BG152" s="242">
        <f>IF(N152="zákl. přenesená",J152,0)</f>
        <v>0</v>
      </c>
      <c r="BH152" s="242">
        <f>IF(N152="sníž. přenesená",J152,0)</f>
        <v>0</v>
      </c>
      <c r="BI152" s="242">
        <f>IF(N152="nulová",J152,0)</f>
        <v>0</v>
      </c>
      <c r="BJ152" s="18" t="s">
        <v>83</v>
      </c>
      <c r="BK152" s="242">
        <f>ROUND(I152*H152,2)</f>
        <v>0</v>
      </c>
      <c r="BL152" s="18" t="s">
        <v>209</v>
      </c>
      <c r="BM152" s="241" t="s">
        <v>306</v>
      </c>
    </row>
    <row r="153" s="2" customFormat="1" ht="16.5" customHeight="1">
      <c r="A153" s="39"/>
      <c r="B153" s="40"/>
      <c r="C153" s="229" t="s">
        <v>8</v>
      </c>
      <c r="D153" s="229" t="s">
        <v>205</v>
      </c>
      <c r="E153" s="230" t="s">
        <v>3805</v>
      </c>
      <c r="F153" s="231" t="s">
        <v>2482</v>
      </c>
      <c r="G153" s="232" t="s">
        <v>930</v>
      </c>
      <c r="H153" s="233">
        <v>25</v>
      </c>
      <c r="I153" s="234"/>
      <c r="J153" s="235">
        <f>ROUND(I153*H153,2)</f>
        <v>0</v>
      </c>
      <c r="K153" s="236"/>
      <c r="L153" s="45"/>
      <c r="M153" s="237" t="s">
        <v>1</v>
      </c>
      <c r="N153" s="238" t="s">
        <v>41</v>
      </c>
      <c r="O153" s="92"/>
      <c r="P153" s="239">
        <f>O153*H153</f>
        <v>0</v>
      </c>
      <c r="Q153" s="239">
        <v>0</v>
      </c>
      <c r="R153" s="239">
        <f>Q153*H153</f>
        <v>0</v>
      </c>
      <c r="S153" s="239">
        <v>0</v>
      </c>
      <c r="T153" s="24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1" t="s">
        <v>209</v>
      </c>
      <c r="AT153" s="241" t="s">
        <v>205</v>
      </c>
      <c r="AU153" s="241" t="s">
        <v>83</v>
      </c>
      <c r="AY153" s="18" t="s">
        <v>203</v>
      </c>
      <c r="BE153" s="242">
        <f>IF(N153="základní",J153,0)</f>
        <v>0</v>
      </c>
      <c r="BF153" s="242">
        <f>IF(N153="snížená",J153,0)</f>
        <v>0</v>
      </c>
      <c r="BG153" s="242">
        <f>IF(N153="zákl. přenesená",J153,0)</f>
        <v>0</v>
      </c>
      <c r="BH153" s="242">
        <f>IF(N153="sníž. přenesená",J153,0)</f>
        <v>0</v>
      </c>
      <c r="BI153" s="242">
        <f>IF(N153="nulová",J153,0)</f>
        <v>0</v>
      </c>
      <c r="BJ153" s="18" t="s">
        <v>83</v>
      </c>
      <c r="BK153" s="242">
        <f>ROUND(I153*H153,2)</f>
        <v>0</v>
      </c>
      <c r="BL153" s="18" t="s">
        <v>209</v>
      </c>
      <c r="BM153" s="241" t="s">
        <v>316</v>
      </c>
    </row>
    <row r="154" s="2" customFormat="1" ht="24.15" customHeight="1">
      <c r="A154" s="39"/>
      <c r="B154" s="40"/>
      <c r="C154" s="229" t="s">
        <v>261</v>
      </c>
      <c r="D154" s="229" t="s">
        <v>205</v>
      </c>
      <c r="E154" s="230" t="s">
        <v>3806</v>
      </c>
      <c r="F154" s="231" t="s">
        <v>2487</v>
      </c>
      <c r="G154" s="232" t="s">
        <v>213</v>
      </c>
      <c r="H154" s="233">
        <v>1</v>
      </c>
      <c r="I154" s="234"/>
      <c r="J154" s="235">
        <f>ROUND(I154*H154,2)</f>
        <v>0</v>
      </c>
      <c r="K154" s="236"/>
      <c r="L154" s="45"/>
      <c r="M154" s="237" t="s">
        <v>1</v>
      </c>
      <c r="N154" s="238" t="s">
        <v>41</v>
      </c>
      <c r="O154" s="92"/>
      <c r="P154" s="239">
        <f>O154*H154</f>
        <v>0</v>
      </c>
      <c r="Q154" s="239">
        <v>0</v>
      </c>
      <c r="R154" s="239">
        <f>Q154*H154</f>
        <v>0</v>
      </c>
      <c r="S154" s="239">
        <v>0</v>
      </c>
      <c r="T154" s="24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1" t="s">
        <v>209</v>
      </c>
      <c r="AT154" s="241" t="s">
        <v>205</v>
      </c>
      <c r="AU154" s="241" t="s">
        <v>83</v>
      </c>
      <c r="AY154" s="18" t="s">
        <v>203</v>
      </c>
      <c r="BE154" s="242">
        <f>IF(N154="základní",J154,0)</f>
        <v>0</v>
      </c>
      <c r="BF154" s="242">
        <f>IF(N154="snížená",J154,0)</f>
        <v>0</v>
      </c>
      <c r="BG154" s="242">
        <f>IF(N154="zákl. přenesená",J154,0)</f>
        <v>0</v>
      </c>
      <c r="BH154" s="242">
        <f>IF(N154="sníž. přenesená",J154,0)</f>
        <v>0</v>
      </c>
      <c r="BI154" s="242">
        <f>IF(N154="nulová",J154,0)</f>
        <v>0</v>
      </c>
      <c r="BJ154" s="18" t="s">
        <v>83</v>
      </c>
      <c r="BK154" s="242">
        <f>ROUND(I154*H154,2)</f>
        <v>0</v>
      </c>
      <c r="BL154" s="18" t="s">
        <v>209</v>
      </c>
      <c r="BM154" s="241" t="s">
        <v>329</v>
      </c>
    </row>
    <row r="155" s="12" customFormat="1" ht="25.92" customHeight="1">
      <c r="A155" s="12"/>
      <c r="B155" s="213"/>
      <c r="C155" s="214"/>
      <c r="D155" s="215" t="s">
        <v>75</v>
      </c>
      <c r="E155" s="216" t="s">
        <v>2218</v>
      </c>
      <c r="F155" s="216" t="s">
        <v>3807</v>
      </c>
      <c r="G155" s="214"/>
      <c r="H155" s="214"/>
      <c r="I155" s="217"/>
      <c r="J155" s="218">
        <f>BK155</f>
        <v>0</v>
      </c>
      <c r="K155" s="214"/>
      <c r="L155" s="219"/>
      <c r="M155" s="220"/>
      <c r="N155" s="221"/>
      <c r="O155" s="221"/>
      <c r="P155" s="222">
        <f>SUM(P156:P167)</f>
        <v>0</v>
      </c>
      <c r="Q155" s="221"/>
      <c r="R155" s="222">
        <f>SUM(R156:R167)</f>
        <v>0</v>
      </c>
      <c r="S155" s="221"/>
      <c r="T155" s="223">
        <f>SUM(T156:T167)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4" t="s">
        <v>83</v>
      </c>
      <c r="AT155" s="225" t="s">
        <v>75</v>
      </c>
      <c r="AU155" s="225" t="s">
        <v>76</v>
      </c>
      <c r="AY155" s="224" t="s">
        <v>203</v>
      </c>
      <c r="BK155" s="226">
        <f>SUM(BK156:BK167)</f>
        <v>0</v>
      </c>
    </row>
    <row r="156" s="2" customFormat="1" ht="24.15" customHeight="1">
      <c r="A156" s="39"/>
      <c r="B156" s="40"/>
      <c r="C156" s="229" t="s">
        <v>267</v>
      </c>
      <c r="D156" s="229" t="s">
        <v>205</v>
      </c>
      <c r="E156" s="230" t="s">
        <v>3808</v>
      </c>
      <c r="F156" s="231" t="s">
        <v>3809</v>
      </c>
      <c r="G156" s="232" t="s">
        <v>797</v>
      </c>
      <c r="H156" s="233">
        <v>2</v>
      </c>
      <c r="I156" s="234"/>
      <c r="J156" s="235">
        <f>ROUND(I156*H156,2)</f>
        <v>0</v>
      </c>
      <c r="K156" s="236"/>
      <c r="L156" s="45"/>
      <c r="M156" s="237" t="s">
        <v>1</v>
      </c>
      <c r="N156" s="238" t="s">
        <v>41</v>
      </c>
      <c r="O156" s="92"/>
      <c r="P156" s="239">
        <f>O156*H156</f>
        <v>0</v>
      </c>
      <c r="Q156" s="239">
        <v>0</v>
      </c>
      <c r="R156" s="239">
        <f>Q156*H156</f>
        <v>0</v>
      </c>
      <c r="S156" s="239">
        <v>0</v>
      </c>
      <c r="T156" s="24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1" t="s">
        <v>209</v>
      </c>
      <c r="AT156" s="241" t="s">
        <v>205</v>
      </c>
      <c r="AU156" s="241" t="s">
        <v>83</v>
      </c>
      <c r="AY156" s="18" t="s">
        <v>203</v>
      </c>
      <c r="BE156" s="242">
        <f>IF(N156="základní",J156,0)</f>
        <v>0</v>
      </c>
      <c r="BF156" s="242">
        <f>IF(N156="snížená",J156,0)</f>
        <v>0</v>
      </c>
      <c r="BG156" s="242">
        <f>IF(N156="zákl. přenesená",J156,0)</f>
        <v>0</v>
      </c>
      <c r="BH156" s="242">
        <f>IF(N156="sníž. přenesená",J156,0)</f>
        <v>0</v>
      </c>
      <c r="BI156" s="242">
        <f>IF(N156="nulová",J156,0)</f>
        <v>0</v>
      </c>
      <c r="BJ156" s="18" t="s">
        <v>83</v>
      </c>
      <c r="BK156" s="242">
        <f>ROUND(I156*H156,2)</f>
        <v>0</v>
      </c>
      <c r="BL156" s="18" t="s">
        <v>209</v>
      </c>
      <c r="BM156" s="241" t="s">
        <v>338</v>
      </c>
    </row>
    <row r="157" s="2" customFormat="1" ht="24.15" customHeight="1">
      <c r="A157" s="39"/>
      <c r="B157" s="40"/>
      <c r="C157" s="229" t="s">
        <v>272</v>
      </c>
      <c r="D157" s="229" t="s">
        <v>205</v>
      </c>
      <c r="E157" s="230" t="s">
        <v>272</v>
      </c>
      <c r="F157" s="231" t="s">
        <v>3810</v>
      </c>
      <c r="G157" s="232" t="s">
        <v>797</v>
      </c>
      <c r="H157" s="233">
        <v>4</v>
      </c>
      <c r="I157" s="234"/>
      <c r="J157" s="235">
        <f>ROUND(I157*H157,2)</f>
        <v>0</v>
      </c>
      <c r="K157" s="236"/>
      <c r="L157" s="45"/>
      <c r="M157" s="237" t="s">
        <v>1</v>
      </c>
      <c r="N157" s="238" t="s">
        <v>41</v>
      </c>
      <c r="O157" s="92"/>
      <c r="P157" s="239">
        <f>O157*H157</f>
        <v>0</v>
      </c>
      <c r="Q157" s="239">
        <v>0</v>
      </c>
      <c r="R157" s="239">
        <f>Q157*H157</f>
        <v>0</v>
      </c>
      <c r="S157" s="239">
        <v>0</v>
      </c>
      <c r="T157" s="24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1" t="s">
        <v>209</v>
      </c>
      <c r="AT157" s="241" t="s">
        <v>205</v>
      </c>
      <c r="AU157" s="241" t="s">
        <v>83</v>
      </c>
      <c r="AY157" s="18" t="s">
        <v>203</v>
      </c>
      <c r="BE157" s="242">
        <f>IF(N157="základní",J157,0)</f>
        <v>0</v>
      </c>
      <c r="BF157" s="242">
        <f>IF(N157="snížená",J157,0)</f>
        <v>0</v>
      </c>
      <c r="BG157" s="242">
        <f>IF(N157="zákl. přenesená",J157,0)</f>
        <v>0</v>
      </c>
      <c r="BH157" s="242">
        <f>IF(N157="sníž. přenesená",J157,0)</f>
        <v>0</v>
      </c>
      <c r="BI157" s="242">
        <f>IF(N157="nulová",J157,0)</f>
        <v>0</v>
      </c>
      <c r="BJ157" s="18" t="s">
        <v>83</v>
      </c>
      <c r="BK157" s="242">
        <f>ROUND(I157*H157,2)</f>
        <v>0</v>
      </c>
      <c r="BL157" s="18" t="s">
        <v>209</v>
      </c>
      <c r="BM157" s="241" t="s">
        <v>210</v>
      </c>
    </row>
    <row r="158" s="2" customFormat="1" ht="16.5" customHeight="1">
      <c r="A158" s="39"/>
      <c r="B158" s="40"/>
      <c r="C158" s="229" t="s">
        <v>277</v>
      </c>
      <c r="D158" s="229" t="s">
        <v>205</v>
      </c>
      <c r="E158" s="230" t="s">
        <v>277</v>
      </c>
      <c r="F158" s="231" t="s">
        <v>3811</v>
      </c>
      <c r="G158" s="232" t="s">
        <v>797</v>
      </c>
      <c r="H158" s="233">
        <v>2</v>
      </c>
      <c r="I158" s="234"/>
      <c r="J158" s="235">
        <f>ROUND(I158*H158,2)</f>
        <v>0</v>
      </c>
      <c r="K158" s="236"/>
      <c r="L158" s="45"/>
      <c r="M158" s="237" t="s">
        <v>1</v>
      </c>
      <c r="N158" s="238" t="s">
        <v>41</v>
      </c>
      <c r="O158" s="92"/>
      <c r="P158" s="239">
        <f>O158*H158</f>
        <v>0</v>
      </c>
      <c r="Q158" s="239">
        <v>0</v>
      </c>
      <c r="R158" s="239">
        <f>Q158*H158</f>
        <v>0</v>
      </c>
      <c r="S158" s="239">
        <v>0</v>
      </c>
      <c r="T158" s="24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1" t="s">
        <v>209</v>
      </c>
      <c r="AT158" s="241" t="s">
        <v>205</v>
      </c>
      <c r="AU158" s="241" t="s">
        <v>83</v>
      </c>
      <c r="AY158" s="18" t="s">
        <v>203</v>
      </c>
      <c r="BE158" s="242">
        <f>IF(N158="základní",J158,0)</f>
        <v>0</v>
      </c>
      <c r="BF158" s="242">
        <f>IF(N158="snížená",J158,0)</f>
        <v>0</v>
      </c>
      <c r="BG158" s="242">
        <f>IF(N158="zákl. přenesená",J158,0)</f>
        <v>0</v>
      </c>
      <c r="BH158" s="242">
        <f>IF(N158="sníž. přenesená",J158,0)</f>
        <v>0</v>
      </c>
      <c r="BI158" s="242">
        <f>IF(N158="nulová",J158,0)</f>
        <v>0</v>
      </c>
      <c r="BJ158" s="18" t="s">
        <v>83</v>
      </c>
      <c r="BK158" s="242">
        <f>ROUND(I158*H158,2)</f>
        <v>0</v>
      </c>
      <c r="BL158" s="18" t="s">
        <v>209</v>
      </c>
      <c r="BM158" s="241" t="s">
        <v>214</v>
      </c>
    </row>
    <row r="159" s="2" customFormat="1" ht="24.15" customHeight="1">
      <c r="A159" s="39"/>
      <c r="B159" s="40"/>
      <c r="C159" s="229" t="s">
        <v>283</v>
      </c>
      <c r="D159" s="229" t="s">
        <v>205</v>
      </c>
      <c r="E159" s="230" t="s">
        <v>3812</v>
      </c>
      <c r="F159" s="231" t="s">
        <v>3813</v>
      </c>
      <c r="G159" s="232" t="s">
        <v>797</v>
      </c>
      <c r="H159" s="233">
        <v>1</v>
      </c>
      <c r="I159" s="234"/>
      <c r="J159" s="235">
        <f>ROUND(I159*H159,2)</f>
        <v>0</v>
      </c>
      <c r="K159" s="236"/>
      <c r="L159" s="45"/>
      <c r="M159" s="237" t="s">
        <v>1</v>
      </c>
      <c r="N159" s="238" t="s">
        <v>41</v>
      </c>
      <c r="O159" s="92"/>
      <c r="P159" s="239">
        <f>O159*H159</f>
        <v>0</v>
      </c>
      <c r="Q159" s="239">
        <v>0</v>
      </c>
      <c r="R159" s="239">
        <f>Q159*H159</f>
        <v>0</v>
      </c>
      <c r="S159" s="239">
        <v>0</v>
      </c>
      <c r="T159" s="24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1" t="s">
        <v>209</v>
      </c>
      <c r="AT159" s="241" t="s">
        <v>205</v>
      </c>
      <c r="AU159" s="241" t="s">
        <v>83</v>
      </c>
      <c r="AY159" s="18" t="s">
        <v>203</v>
      </c>
      <c r="BE159" s="242">
        <f>IF(N159="základní",J159,0)</f>
        <v>0</v>
      </c>
      <c r="BF159" s="242">
        <f>IF(N159="snížená",J159,0)</f>
        <v>0</v>
      </c>
      <c r="BG159" s="242">
        <f>IF(N159="zákl. přenesená",J159,0)</f>
        <v>0</v>
      </c>
      <c r="BH159" s="242">
        <f>IF(N159="sníž. přenesená",J159,0)</f>
        <v>0</v>
      </c>
      <c r="BI159" s="242">
        <f>IF(N159="nulová",J159,0)</f>
        <v>0</v>
      </c>
      <c r="BJ159" s="18" t="s">
        <v>83</v>
      </c>
      <c r="BK159" s="242">
        <f>ROUND(I159*H159,2)</f>
        <v>0</v>
      </c>
      <c r="BL159" s="18" t="s">
        <v>209</v>
      </c>
      <c r="BM159" s="241" t="s">
        <v>381</v>
      </c>
    </row>
    <row r="160" s="2" customFormat="1" ht="24.15" customHeight="1">
      <c r="A160" s="39"/>
      <c r="B160" s="40"/>
      <c r="C160" s="229" t="s">
        <v>288</v>
      </c>
      <c r="D160" s="229" t="s">
        <v>205</v>
      </c>
      <c r="E160" s="230" t="s">
        <v>3814</v>
      </c>
      <c r="F160" s="231" t="s">
        <v>3815</v>
      </c>
      <c r="G160" s="232" t="s">
        <v>797</v>
      </c>
      <c r="H160" s="233">
        <v>1</v>
      </c>
      <c r="I160" s="234"/>
      <c r="J160" s="235">
        <f>ROUND(I160*H160,2)</f>
        <v>0</v>
      </c>
      <c r="K160" s="236"/>
      <c r="L160" s="45"/>
      <c r="M160" s="237" t="s">
        <v>1</v>
      </c>
      <c r="N160" s="238" t="s">
        <v>41</v>
      </c>
      <c r="O160" s="92"/>
      <c r="P160" s="239">
        <f>O160*H160</f>
        <v>0</v>
      </c>
      <c r="Q160" s="239">
        <v>0</v>
      </c>
      <c r="R160" s="239">
        <f>Q160*H160</f>
        <v>0</v>
      </c>
      <c r="S160" s="239">
        <v>0</v>
      </c>
      <c r="T160" s="24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1" t="s">
        <v>209</v>
      </c>
      <c r="AT160" s="241" t="s">
        <v>205</v>
      </c>
      <c r="AU160" s="241" t="s">
        <v>83</v>
      </c>
      <c r="AY160" s="18" t="s">
        <v>203</v>
      </c>
      <c r="BE160" s="242">
        <f>IF(N160="základní",J160,0)</f>
        <v>0</v>
      </c>
      <c r="BF160" s="242">
        <f>IF(N160="snížená",J160,0)</f>
        <v>0</v>
      </c>
      <c r="BG160" s="242">
        <f>IF(N160="zákl. přenesená",J160,0)</f>
        <v>0</v>
      </c>
      <c r="BH160" s="242">
        <f>IF(N160="sníž. přenesená",J160,0)</f>
        <v>0</v>
      </c>
      <c r="BI160" s="242">
        <f>IF(N160="nulová",J160,0)</f>
        <v>0</v>
      </c>
      <c r="BJ160" s="18" t="s">
        <v>83</v>
      </c>
      <c r="BK160" s="242">
        <f>ROUND(I160*H160,2)</f>
        <v>0</v>
      </c>
      <c r="BL160" s="18" t="s">
        <v>209</v>
      </c>
      <c r="BM160" s="241" t="s">
        <v>217</v>
      </c>
    </row>
    <row r="161" s="2" customFormat="1" ht="16.5" customHeight="1">
      <c r="A161" s="39"/>
      <c r="B161" s="40"/>
      <c r="C161" s="229" t="s">
        <v>294</v>
      </c>
      <c r="D161" s="229" t="s">
        <v>205</v>
      </c>
      <c r="E161" s="230" t="s">
        <v>3816</v>
      </c>
      <c r="F161" s="231" t="s">
        <v>3817</v>
      </c>
      <c r="G161" s="232" t="s">
        <v>797</v>
      </c>
      <c r="H161" s="233">
        <v>2</v>
      </c>
      <c r="I161" s="234"/>
      <c r="J161" s="235">
        <f>ROUND(I161*H161,2)</f>
        <v>0</v>
      </c>
      <c r="K161" s="236"/>
      <c r="L161" s="45"/>
      <c r="M161" s="237" t="s">
        <v>1</v>
      </c>
      <c r="N161" s="238" t="s">
        <v>41</v>
      </c>
      <c r="O161" s="92"/>
      <c r="P161" s="239">
        <f>O161*H161</f>
        <v>0</v>
      </c>
      <c r="Q161" s="239">
        <v>0</v>
      </c>
      <c r="R161" s="239">
        <f>Q161*H161</f>
        <v>0</v>
      </c>
      <c r="S161" s="239">
        <v>0</v>
      </c>
      <c r="T161" s="24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1" t="s">
        <v>209</v>
      </c>
      <c r="AT161" s="241" t="s">
        <v>205</v>
      </c>
      <c r="AU161" s="241" t="s">
        <v>83</v>
      </c>
      <c r="AY161" s="18" t="s">
        <v>203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18" t="s">
        <v>83</v>
      </c>
      <c r="BK161" s="242">
        <f>ROUND(I161*H161,2)</f>
        <v>0</v>
      </c>
      <c r="BL161" s="18" t="s">
        <v>209</v>
      </c>
      <c r="BM161" s="241" t="s">
        <v>413</v>
      </c>
    </row>
    <row r="162" s="2" customFormat="1" ht="24.15" customHeight="1">
      <c r="A162" s="39"/>
      <c r="B162" s="40"/>
      <c r="C162" s="229" t="s">
        <v>299</v>
      </c>
      <c r="D162" s="229" t="s">
        <v>205</v>
      </c>
      <c r="E162" s="230" t="s">
        <v>3818</v>
      </c>
      <c r="F162" s="231" t="s">
        <v>3819</v>
      </c>
      <c r="G162" s="232" t="s">
        <v>797</v>
      </c>
      <c r="H162" s="233">
        <v>4</v>
      </c>
      <c r="I162" s="234"/>
      <c r="J162" s="235">
        <f>ROUND(I162*H162,2)</f>
        <v>0</v>
      </c>
      <c r="K162" s="236"/>
      <c r="L162" s="45"/>
      <c r="M162" s="237" t="s">
        <v>1</v>
      </c>
      <c r="N162" s="238" t="s">
        <v>41</v>
      </c>
      <c r="O162" s="92"/>
      <c r="P162" s="239">
        <f>O162*H162</f>
        <v>0</v>
      </c>
      <c r="Q162" s="239">
        <v>0</v>
      </c>
      <c r="R162" s="239">
        <f>Q162*H162</f>
        <v>0</v>
      </c>
      <c r="S162" s="239">
        <v>0</v>
      </c>
      <c r="T162" s="24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1" t="s">
        <v>209</v>
      </c>
      <c r="AT162" s="241" t="s">
        <v>205</v>
      </c>
      <c r="AU162" s="241" t="s">
        <v>83</v>
      </c>
      <c r="AY162" s="18" t="s">
        <v>203</v>
      </c>
      <c r="BE162" s="242">
        <f>IF(N162="základní",J162,0)</f>
        <v>0</v>
      </c>
      <c r="BF162" s="242">
        <f>IF(N162="snížená",J162,0)</f>
        <v>0</v>
      </c>
      <c r="BG162" s="242">
        <f>IF(N162="zákl. přenesená",J162,0)</f>
        <v>0</v>
      </c>
      <c r="BH162" s="242">
        <f>IF(N162="sníž. přenesená",J162,0)</f>
        <v>0</v>
      </c>
      <c r="BI162" s="242">
        <f>IF(N162="nulová",J162,0)</f>
        <v>0</v>
      </c>
      <c r="BJ162" s="18" t="s">
        <v>83</v>
      </c>
      <c r="BK162" s="242">
        <f>ROUND(I162*H162,2)</f>
        <v>0</v>
      </c>
      <c r="BL162" s="18" t="s">
        <v>209</v>
      </c>
      <c r="BM162" s="241" t="s">
        <v>424</v>
      </c>
    </row>
    <row r="163" s="2" customFormat="1" ht="24.15" customHeight="1">
      <c r="A163" s="39"/>
      <c r="B163" s="40"/>
      <c r="C163" s="229" t="s">
        <v>7</v>
      </c>
      <c r="D163" s="229" t="s">
        <v>205</v>
      </c>
      <c r="E163" s="230" t="s">
        <v>3820</v>
      </c>
      <c r="F163" s="231" t="s">
        <v>3821</v>
      </c>
      <c r="G163" s="232" t="s">
        <v>797</v>
      </c>
      <c r="H163" s="233">
        <v>5</v>
      </c>
      <c r="I163" s="234"/>
      <c r="J163" s="235">
        <f>ROUND(I163*H163,2)</f>
        <v>0</v>
      </c>
      <c r="K163" s="236"/>
      <c r="L163" s="45"/>
      <c r="M163" s="237" t="s">
        <v>1</v>
      </c>
      <c r="N163" s="238" t="s">
        <v>41</v>
      </c>
      <c r="O163" s="92"/>
      <c r="P163" s="239">
        <f>O163*H163</f>
        <v>0</v>
      </c>
      <c r="Q163" s="239">
        <v>0</v>
      </c>
      <c r="R163" s="239">
        <f>Q163*H163</f>
        <v>0</v>
      </c>
      <c r="S163" s="239">
        <v>0</v>
      </c>
      <c r="T163" s="24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1" t="s">
        <v>209</v>
      </c>
      <c r="AT163" s="241" t="s">
        <v>205</v>
      </c>
      <c r="AU163" s="241" t="s">
        <v>83</v>
      </c>
      <c r="AY163" s="18" t="s">
        <v>203</v>
      </c>
      <c r="BE163" s="242">
        <f>IF(N163="základní",J163,0)</f>
        <v>0</v>
      </c>
      <c r="BF163" s="242">
        <f>IF(N163="snížená",J163,0)</f>
        <v>0</v>
      </c>
      <c r="BG163" s="242">
        <f>IF(N163="zákl. přenesená",J163,0)</f>
        <v>0</v>
      </c>
      <c r="BH163" s="242">
        <f>IF(N163="sníž. přenesená",J163,0)</f>
        <v>0</v>
      </c>
      <c r="BI163" s="242">
        <f>IF(N163="nulová",J163,0)</f>
        <v>0</v>
      </c>
      <c r="BJ163" s="18" t="s">
        <v>83</v>
      </c>
      <c r="BK163" s="242">
        <f>ROUND(I163*H163,2)</f>
        <v>0</v>
      </c>
      <c r="BL163" s="18" t="s">
        <v>209</v>
      </c>
      <c r="BM163" s="241" t="s">
        <v>221</v>
      </c>
    </row>
    <row r="164" s="2" customFormat="1" ht="24.15" customHeight="1">
      <c r="A164" s="39"/>
      <c r="B164" s="40"/>
      <c r="C164" s="229" t="s">
        <v>306</v>
      </c>
      <c r="D164" s="229" t="s">
        <v>205</v>
      </c>
      <c r="E164" s="230" t="s">
        <v>3822</v>
      </c>
      <c r="F164" s="231" t="s">
        <v>3823</v>
      </c>
      <c r="G164" s="232" t="s">
        <v>797</v>
      </c>
      <c r="H164" s="233">
        <v>1</v>
      </c>
      <c r="I164" s="234"/>
      <c r="J164" s="235">
        <f>ROUND(I164*H164,2)</f>
        <v>0</v>
      </c>
      <c r="K164" s="236"/>
      <c r="L164" s="45"/>
      <c r="M164" s="237" t="s">
        <v>1</v>
      </c>
      <c r="N164" s="238" t="s">
        <v>41</v>
      </c>
      <c r="O164" s="92"/>
      <c r="P164" s="239">
        <f>O164*H164</f>
        <v>0</v>
      </c>
      <c r="Q164" s="239">
        <v>0</v>
      </c>
      <c r="R164" s="239">
        <f>Q164*H164</f>
        <v>0</v>
      </c>
      <c r="S164" s="239">
        <v>0</v>
      </c>
      <c r="T164" s="24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1" t="s">
        <v>209</v>
      </c>
      <c r="AT164" s="241" t="s">
        <v>205</v>
      </c>
      <c r="AU164" s="241" t="s">
        <v>83</v>
      </c>
      <c r="AY164" s="18" t="s">
        <v>203</v>
      </c>
      <c r="BE164" s="242">
        <f>IF(N164="základní",J164,0)</f>
        <v>0</v>
      </c>
      <c r="BF164" s="242">
        <f>IF(N164="snížená",J164,0)</f>
        <v>0</v>
      </c>
      <c r="BG164" s="242">
        <f>IF(N164="zákl. přenesená",J164,0)</f>
        <v>0</v>
      </c>
      <c r="BH164" s="242">
        <f>IF(N164="sníž. přenesená",J164,0)</f>
        <v>0</v>
      </c>
      <c r="BI164" s="242">
        <f>IF(N164="nulová",J164,0)</f>
        <v>0</v>
      </c>
      <c r="BJ164" s="18" t="s">
        <v>83</v>
      </c>
      <c r="BK164" s="242">
        <f>ROUND(I164*H164,2)</f>
        <v>0</v>
      </c>
      <c r="BL164" s="18" t="s">
        <v>209</v>
      </c>
      <c r="BM164" s="241" t="s">
        <v>225</v>
      </c>
    </row>
    <row r="165" s="2" customFormat="1" ht="16.5" customHeight="1">
      <c r="A165" s="39"/>
      <c r="B165" s="40"/>
      <c r="C165" s="229" t="s">
        <v>312</v>
      </c>
      <c r="D165" s="229" t="s">
        <v>205</v>
      </c>
      <c r="E165" s="230" t="s">
        <v>3824</v>
      </c>
      <c r="F165" s="231" t="s">
        <v>2477</v>
      </c>
      <c r="G165" s="232" t="s">
        <v>797</v>
      </c>
      <c r="H165" s="233">
        <v>1</v>
      </c>
      <c r="I165" s="234"/>
      <c r="J165" s="235">
        <f>ROUND(I165*H165,2)</f>
        <v>0</v>
      </c>
      <c r="K165" s="236"/>
      <c r="L165" s="45"/>
      <c r="M165" s="237" t="s">
        <v>1</v>
      </c>
      <c r="N165" s="238" t="s">
        <v>41</v>
      </c>
      <c r="O165" s="92"/>
      <c r="P165" s="239">
        <f>O165*H165</f>
        <v>0</v>
      </c>
      <c r="Q165" s="239">
        <v>0</v>
      </c>
      <c r="R165" s="239">
        <f>Q165*H165</f>
        <v>0</v>
      </c>
      <c r="S165" s="239">
        <v>0</v>
      </c>
      <c r="T165" s="24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1" t="s">
        <v>209</v>
      </c>
      <c r="AT165" s="241" t="s">
        <v>205</v>
      </c>
      <c r="AU165" s="241" t="s">
        <v>83</v>
      </c>
      <c r="AY165" s="18" t="s">
        <v>203</v>
      </c>
      <c r="BE165" s="242">
        <f>IF(N165="základní",J165,0)</f>
        <v>0</v>
      </c>
      <c r="BF165" s="242">
        <f>IF(N165="snížená",J165,0)</f>
        <v>0</v>
      </c>
      <c r="BG165" s="242">
        <f>IF(N165="zákl. přenesená",J165,0)</f>
        <v>0</v>
      </c>
      <c r="BH165" s="242">
        <f>IF(N165="sníž. přenesená",J165,0)</f>
        <v>0</v>
      </c>
      <c r="BI165" s="242">
        <f>IF(N165="nulová",J165,0)</f>
        <v>0</v>
      </c>
      <c r="BJ165" s="18" t="s">
        <v>83</v>
      </c>
      <c r="BK165" s="242">
        <f>ROUND(I165*H165,2)</f>
        <v>0</v>
      </c>
      <c r="BL165" s="18" t="s">
        <v>209</v>
      </c>
      <c r="BM165" s="241" t="s">
        <v>452</v>
      </c>
    </row>
    <row r="166" s="2" customFormat="1" ht="16.5" customHeight="1">
      <c r="A166" s="39"/>
      <c r="B166" s="40"/>
      <c r="C166" s="229" t="s">
        <v>316</v>
      </c>
      <c r="D166" s="229" t="s">
        <v>205</v>
      </c>
      <c r="E166" s="230" t="s">
        <v>3825</v>
      </c>
      <c r="F166" s="231" t="s">
        <v>3826</v>
      </c>
      <c r="G166" s="232" t="s">
        <v>797</v>
      </c>
      <c r="H166" s="233">
        <v>1</v>
      </c>
      <c r="I166" s="234"/>
      <c r="J166" s="235">
        <f>ROUND(I166*H166,2)</f>
        <v>0</v>
      </c>
      <c r="K166" s="236"/>
      <c r="L166" s="45"/>
      <c r="M166" s="237" t="s">
        <v>1</v>
      </c>
      <c r="N166" s="238" t="s">
        <v>41</v>
      </c>
      <c r="O166" s="92"/>
      <c r="P166" s="239">
        <f>O166*H166</f>
        <v>0</v>
      </c>
      <c r="Q166" s="239">
        <v>0</v>
      </c>
      <c r="R166" s="239">
        <f>Q166*H166</f>
        <v>0</v>
      </c>
      <c r="S166" s="239">
        <v>0</v>
      </c>
      <c r="T166" s="24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1" t="s">
        <v>209</v>
      </c>
      <c r="AT166" s="241" t="s">
        <v>205</v>
      </c>
      <c r="AU166" s="241" t="s">
        <v>83</v>
      </c>
      <c r="AY166" s="18" t="s">
        <v>203</v>
      </c>
      <c r="BE166" s="242">
        <f>IF(N166="základní",J166,0)</f>
        <v>0</v>
      </c>
      <c r="BF166" s="242">
        <f>IF(N166="snížená",J166,0)</f>
        <v>0</v>
      </c>
      <c r="BG166" s="242">
        <f>IF(N166="zákl. přenesená",J166,0)</f>
        <v>0</v>
      </c>
      <c r="BH166" s="242">
        <f>IF(N166="sníž. přenesená",J166,0)</f>
        <v>0</v>
      </c>
      <c r="BI166" s="242">
        <f>IF(N166="nulová",J166,0)</f>
        <v>0</v>
      </c>
      <c r="BJ166" s="18" t="s">
        <v>83</v>
      </c>
      <c r="BK166" s="242">
        <f>ROUND(I166*H166,2)</f>
        <v>0</v>
      </c>
      <c r="BL166" s="18" t="s">
        <v>209</v>
      </c>
      <c r="BM166" s="241" t="s">
        <v>462</v>
      </c>
    </row>
    <row r="167" s="2" customFormat="1" ht="16.5" customHeight="1">
      <c r="A167" s="39"/>
      <c r="B167" s="40"/>
      <c r="C167" s="229" t="s">
        <v>324</v>
      </c>
      <c r="D167" s="229" t="s">
        <v>205</v>
      </c>
      <c r="E167" s="230" t="s">
        <v>2460</v>
      </c>
      <c r="F167" s="231" t="s">
        <v>2443</v>
      </c>
      <c r="G167" s="232" t="s">
        <v>797</v>
      </c>
      <c r="H167" s="233">
        <v>1</v>
      </c>
      <c r="I167" s="234"/>
      <c r="J167" s="235">
        <f>ROUND(I167*H167,2)</f>
        <v>0</v>
      </c>
      <c r="K167" s="236"/>
      <c r="L167" s="45"/>
      <c r="M167" s="237" t="s">
        <v>1</v>
      </c>
      <c r="N167" s="238" t="s">
        <v>41</v>
      </c>
      <c r="O167" s="92"/>
      <c r="P167" s="239">
        <f>O167*H167</f>
        <v>0</v>
      </c>
      <c r="Q167" s="239">
        <v>0</v>
      </c>
      <c r="R167" s="239">
        <f>Q167*H167</f>
        <v>0</v>
      </c>
      <c r="S167" s="239">
        <v>0</v>
      </c>
      <c r="T167" s="24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1" t="s">
        <v>209</v>
      </c>
      <c r="AT167" s="241" t="s">
        <v>205</v>
      </c>
      <c r="AU167" s="241" t="s">
        <v>83</v>
      </c>
      <c r="AY167" s="18" t="s">
        <v>203</v>
      </c>
      <c r="BE167" s="242">
        <f>IF(N167="základní",J167,0)</f>
        <v>0</v>
      </c>
      <c r="BF167" s="242">
        <f>IF(N167="snížená",J167,0)</f>
        <v>0</v>
      </c>
      <c r="BG167" s="242">
        <f>IF(N167="zákl. přenesená",J167,0)</f>
        <v>0</v>
      </c>
      <c r="BH167" s="242">
        <f>IF(N167="sníž. přenesená",J167,0)</f>
        <v>0</v>
      </c>
      <c r="BI167" s="242">
        <f>IF(N167="nulová",J167,0)</f>
        <v>0</v>
      </c>
      <c r="BJ167" s="18" t="s">
        <v>83</v>
      </c>
      <c r="BK167" s="242">
        <f>ROUND(I167*H167,2)</f>
        <v>0</v>
      </c>
      <c r="BL167" s="18" t="s">
        <v>209</v>
      </c>
      <c r="BM167" s="241" t="s">
        <v>229</v>
      </c>
    </row>
    <row r="168" s="12" customFormat="1" ht="25.92" customHeight="1">
      <c r="A168" s="12"/>
      <c r="B168" s="213"/>
      <c r="C168" s="214"/>
      <c r="D168" s="215" t="s">
        <v>75</v>
      </c>
      <c r="E168" s="216" t="s">
        <v>2323</v>
      </c>
      <c r="F168" s="216" t="s">
        <v>3827</v>
      </c>
      <c r="G168" s="214"/>
      <c r="H168" s="214"/>
      <c r="I168" s="217"/>
      <c r="J168" s="218">
        <f>BK168</f>
        <v>0</v>
      </c>
      <c r="K168" s="214"/>
      <c r="L168" s="219"/>
      <c r="M168" s="220"/>
      <c r="N168" s="221"/>
      <c r="O168" s="221"/>
      <c r="P168" s="222">
        <f>SUM(P169:P174)</f>
        <v>0</v>
      </c>
      <c r="Q168" s="221"/>
      <c r="R168" s="222">
        <f>SUM(R169:R174)</f>
        <v>0</v>
      </c>
      <c r="S168" s="221"/>
      <c r="T168" s="223">
        <f>SUM(T169:T174)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4" t="s">
        <v>83</v>
      </c>
      <c r="AT168" s="225" t="s">
        <v>75</v>
      </c>
      <c r="AU168" s="225" t="s">
        <v>76</v>
      </c>
      <c r="AY168" s="224" t="s">
        <v>203</v>
      </c>
      <c r="BK168" s="226">
        <f>SUM(BK169:BK174)</f>
        <v>0</v>
      </c>
    </row>
    <row r="169" s="2" customFormat="1" ht="21.75" customHeight="1">
      <c r="A169" s="39"/>
      <c r="B169" s="40"/>
      <c r="C169" s="229" t="s">
        <v>329</v>
      </c>
      <c r="D169" s="229" t="s">
        <v>205</v>
      </c>
      <c r="E169" s="230" t="s">
        <v>3828</v>
      </c>
      <c r="F169" s="231" t="s">
        <v>3829</v>
      </c>
      <c r="G169" s="232" t="s">
        <v>930</v>
      </c>
      <c r="H169" s="233">
        <v>12</v>
      </c>
      <c r="I169" s="234"/>
      <c r="J169" s="235">
        <f>ROUND(I169*H169,2)</f>
        <v>0</v>
      </c>
      <c r="K169" s="236"/>
      <c r="L169" s="45"/>
      <c r="M169" s="237" t="s">
        <v>1</v>
      </c>
      <c r="N169" s="238" t="s">
        <v>41</v>
      </c>
      <c r="O169" s="92"/>
      <c r="P169" s="239">
        <f>O169*H169</f>
        <v>0</v>
      </c>
      <c r="Q169" s="239">
        <v>0</v>
      </c>
      <c r="R169" s="239">
        <f>Q169*H169</f>
        <v>0</v>
      </c>
      <c r="S169" s="239">
        <v>0</v>
      </c>
      <c r="T169" s="24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1" t="s">
        <v>209</v>
      </c>
      <c r="AT169" s="241" t="s">
        <v>205</v>
      </c>
      <c r="AU169" s="241" t="s">
        <v>83</v>
      </c>
      <c r="AY169" s="18" t="s">
        <v>203</v>
      </c>
      <c r="BE169" s="242">
        <f>IF(N169="základní",J169,0)</f>
        <v>0</v>
      </c>
      <c r="BF169" s="242">
        <f>IF(N169="snížená",J169,0)</f>
        <v>0</v>
      </c>
      <c r="BG169" s="242">
        <f>IF(N169="zákl. přenesená",J169,0)</f>
        <v>0</v>
      </c>
      <c r="BH169" s="242">
        <f>IF(N169="sníž. přenesená",J169,0)</f>
        <v>0</v>
      </c>
      <c r="BI169" s="242">
        <f>IF(N169="nulová",J169,0)</f>
        <v>0</v>
      </c>
      <c r="BJ169" s="18" t="s">
        <v>83</v>
      </c>
      <c r="BK169" s="242">
        <f>ROUND(I169*H169,2)</f>
        <v>0</v>
      </c>
      <c r="BL169" s="18" t="s">
        <v>209</v>
      </c>
      <c r="BM169" s="241" t="s">
        <v>233</v>
      </c>
    </row>
    <row r="170" s="2" customFormat="1" ht="16.5" customHeight="1">
      <c r="A170" s="39"/>
      <c r="B170" s="40"/>
      <c r="C170" s="229" t="s">
        <v>333</v>
      </c>
      <c r="D170" s="229" t="s">
        <v>205</v>
      </c>
      <c r="E170" s="230" t="s">
        <v>2463</v>
      </c>
      <c r="F170" s="231" t="s">
        <v>2482</v>
      </c>
      <c r="G170" s="232" t="s">
        <v>930</v>
      </c>
      <c r="H170" s="233">
        <v>12</v>
      </c>
      <c r="I170" s="234"/>
      <c r="J170" s="235">
        <f>ROUND(I170*H170,2)</f>
        <v>0</v>
      </c>
      <c r="K170" s="236"/>
      <c r="L170" s="45"/>
      <c r="M170" s="237" t="s">
        <v>1</v>
      </c>
      <c r="N170" s="238" t="s">
        <v>41</v>
      </c>
      <c r="O170" s="92"/>
      <c r="P170" s="239">
        <f>O170*H170</f>
        <v>0</v>
      </c>
      <c r="Q170" s="239">
        <v>0</v>
      </c>
      <c r="R170" s="239">
        <f>Q170*H170</f>
        <v>0</v>
      </c>
      <c r="S170" s="239">
        <v>0</v>
      </c>
      <c r="T170" s="24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1" t="s">
        <v>209</v>
      </c>
      <c r="AT170" s="241" t="s">
        <v>205</v>
      </c>
      <c r="AU170" s="241" t="s">
        <v>83</v>
      </c>
      <c r="AY170" s="18" t="s">
        <v>203</v>
      </c>
      <c r="BE170" s="242">
        <f>IF(N170="základní",J170,0)</f>
        <v>0</v>
      </c>
      <c r="BF170" s="242">
        <f>IF(N170="snížená",J170,0)</f>
        <v>0</v>
      </c>
      <c r="BG170" s="242">
        <f>IF(N170="zákl. přenesená",J170,0)</f>
        <v>0</v>
      </c>
      <c r="BH170" s="242">
        <f>IF(N170="sníž. přenesená",J170,0)</f>
        <v>0</v>
      </c>
      <c r="BI170" s="242">
        <f>IF(N170="nulová",J170,0)</f>
        <v>0</v>
      </c>
      <c r="BJ170" s="18" t="s">
        <v>83</v>
      </c>
      <c r="BK170" s="242">
        <f>ROUND(I170*H170,2)</f>
        <v>0</v>
      </c>
      <c r="BL170" s="18" t="s">
        <v>209</v>
      </c>
      <c r="BM170" s="241" t="s">
        <v>237</v>
      </c>
    </row>
    <row r="171" s="2" customFormat="1" ht="21.75" customHeight="1">
      <c r="A171" s="39"/>
      <c r="B171" s="40"/>
      <c r="C171" s="229" t="s">
        <v>338</v>
      </c>
      <c r="D171" s="229" t="s">
        <v>205</v>
      </c>
      <c r="E171" s="230" t="s">
        <v>3830</v>
      </c>
      <c r="F171" s="231" t="s">
        <v>3804</v>
      </c>
      <c r="G171" s="232" t="s">
        <v>930</v>
      </c>
      <c r="H171" s="233">
        <v>35</v>
      </c>
      <c r="I171" s="234"/>
      <c r="J171" s="235">
        <f>ROUND(I171*H171,2)</f>
        <v>0</v>
      </c>
      <c r="K171" s="236"/>
      <c r="L171" s="45"/>
      <c r="M171" s="237" t="s">
        <v>1</v>
      </c>
      <c r="N171" s="238" t="s">
        <v>41</v>
      </c>
      <c r="O171" s="92"/>
      <c r="P171" s="239">
        <f>O171*H171</f>
        <v>0</v>
      </c>
      <c r="Q171" s="239">
        <v>0</v>
      </c>
      <c r="R171" s="239">
        <f>Q171*H171</f>
        <v>0</v>
      </c>
      <c r="S171" s="239">
        <v>0</v>
      </c>
      <c r="T171" s="24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1" t="s">
        <v>209</v>
      </c>
      <c r="AT171" s="241" t="s">
        <v>205</v>
      </c>
      <c r="AU171" s="241" t="s">
        <v>83</v>
      </c>
      <c r="AY171" s="18" t="s">
        <v>203</v>
      </c>
      <c r="BE171" s="242">
        <f>IF(N171="základní",J171,0)</f>
        <v>0</v>
      </c>
      <c r="BF171" s="242">
        <f>IF(N171="snížená",J171,0)</f>
        <v>0</v>
      </c>
      <c r="BG171" s="242">
        <f>IF(N171="zákl. přenesená",J171,0)</f>
        <v>0</v>
      </c>
      <c r="BH171" s="242">
        <f>IF(N171="sníž. přenesená",J171,0)</f>
        <v>0</v>
      </c>
      <c r="BI171" s="242">
        <f>IF(N171="nulová",J171,0)</f>
        <v>0</v>
      </c>
      <c r="BJ171" s="18" t="s">
        <v>83</v>
      </c>
      <c r="BK171" s="242">
        <f>ROUND(I171*H171,2)</f>
        <v>0</v>
      </c>
      <c r="BL171" s="18" t="s">
        <v>209</v>
      </c>
      <c r="BM171" s="241" t="s">
        <v>242</v>
      </c>
    </row>
    <row r="172" s="2" customFormat="1" ht="16.5" customHeight="1">
      <c r="A172" s="39"/>
      <c r="B172" s="40"/>
      <c r="C172" s="229" t="s">
        <v>343</v>
      </c>
      <c r="D172" s="229" t="s">
        <v>205</v>
      </c>
      <c r="E172" s="230" t="s">
        <v>2466</v>
      </c>
      <c r="F172" s="231" t="s">
        <v>2482</v>
      </c>
      <c r="G172" s="232" t="s">
        <v>930</v>
      </c>
      <c r="H172" s="233">
        <v>35</v>
      </c>
      <c r="I172" s="234"/>
      <c r="J172" s="235">
        <f>ROUND(I172*H172,2)</f>
        <v>0</v>
      </c>
      <c r="K172" s="236"/>
      <c r="L172" s="45"/>
      <c r="M172" s="237" t="s">
        <v>1</v>
      </c>
      <c r="N172" s="238" t="s">
        <v>41</v>
      </c>
      <c r="O172" s="92"/>
      <c r="P172" s="239">
        <f>O172*H172</f>
        <v>0</v>
      </c>
      <c r="Q172" s="239">
        <v>0</v>
      </c>
      <c r="R172" s="239">
        <f>Q172*H172</f>
        <v>0</v>
      </c>
      <c r="S172" s="239">
        <v>0</v>
      </c>
      <c r="T172" s="24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1" t="s">
        <v>209</v>
      </c>
      <c r="AT172" s="241" t="s">
        <v>205</v>
      </c>
      <c r="AU172" s="241" t="s">
        <v>83</v>
      </c>
      <c r="AY172" s="18" t="s">
        <v>203</v>
      </c>
      <c r="BE172" s="242">
        <f>IF(N172="základní",J172,0)</f>
        <v>0</v>
      </c>
      <c r="BF172" s="242">
        <f>IF(N172="snížená",J172,0)</f>
        <v>0</v>
      </c>
      <c r="BG172" s="242">
        <f>IF(N172="zákl. přenesená",J172,0)</f>
        <v>0</v>
      </c>
      <c r="BH172" s="242">
        <f>IF(N172="sníž. přenesená",J172,0)</f>
        <v>0</v>
      </c>
      <c r="BI172" s="242">
        <f>IF(N172="nulová",J172,0)</f>
        <v>0</v>
      </c>
      <c r="BJ172" s="18" t="s">
        <v>83</v>
      </c>
      <c r="BK172" s="242">
        <f>ROUND(I172*H172,2)</f>
        <v>0</v>
      </c>
      <c r="BL172" s="18" t="s">
        <v>209</v>
      </c>
      <c r="BM172" s="241" t="s">
        <v>251</v>
      </c>
    </row>
    <row r="173" s="2" customFormat="1" ht="24.15" customHeight="1">
      <c r="A173" s="39"/>
      <c r="B173" s="40"/>
      <c r="C173" s="229" t="s">
        <v>210</v>
      </c>
      <c r="D173" s="229" t="s">
        <v>205</v>
      </c>
      <c r="E173" s="230" t="s">
        <v>3831</v>
      </c>
      <c r="F173" s="231" t="s">
        <v>2487</v>
      </c>
      <c r="G173" s="232" t="s">
        <v>213</v>
      </c>
      <c r="H173" s="233">
        <v>35</v>
      </c>
      <c r="I173" s="234"/>
      <c r="J173" s="235">
        <f>ROUND(I173*H173,2)</f>
        <v>0</v>
      </c>
      <c r="K173" s="236"/>
      <c r="L173" s="45"/>
      <c r="M173" s="237" t="s">
        <v>1</v>
      </c>
      <c r="N173" s="238" t="s">
        <v>41</v>
      </c>
      <c r="O173" s="92"/>
      <c r="P173" s="239">
        <f>O173*H173</f>
        <v>0</v>
      </c>
      <c r="Q173" s="239">
        <v>0</v>
      </c>
      <c r="R173" s="239">
        <f>Q173*H173</f>
        <v>0</v>
      </c>
      <c r="S173" s="239">
        <v>0</v>
      </c>
      <c r="T173" s="24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1" t="s">
        <v>209</v>
      </c>
      <c r="AT173" s="241" t="s">
        <v>205</v>
      </c>
      <c r="AU173" s="241" t="s">
        <v>83</v>
      </c>
      <c r="AY173" s="18" t="s">
        <v>203</v>
      </c>
      <c r="BE173" s="242">
        <f>IF(N173="základní",J173,0)</f>
        <v>0</v>
      </c>
      <c r="BF173" s="242">
        <f>IF(N173="snížená",J173,0)</f>
        <v>0</v>
      </c>
      <c r="BG173" s="242">
        <f>IF(N173="zákl. přenesená",J173,0)</f>
        <v>0</v>
      </c>
      <c r="BH173" s="242">
        <f>IF(N173="sníž. přenesená",J173,0)</f>
        <v>0</v>
      </c>
      <c r="BI173" s="242">
        <f>IF(N173="nulová",J173,0)</f>
        <v>0</v>
      </c>
      <c r="BJ173" s="18" t="s">
        <v>83</v>
      </c>
      <c r="BK173" s="242">
        <f>ROUND(I173*H173,2)</f>
        <v>0</v>
      </c>
      <c r="BL173" s="18" t="s">
        <v>209</v>
      </c>
      <c r="BM173" s="241" t="s">
        <v>256</v>
      </c>
    </row>
    <row r="174" s="2" customFormat="1" ht="24.15" customHeight="1">
      <c r="A174" s="39"/>
      <c r="B174" s="40"/>
      <c r="C174" s="229" t="s">
        <v>360</v>
      </c>
      <c r="D174" s="229" t="s">
        <v>205</v>
      </c>
      <c r="E174" s="230" t="s">
        <v>3832</v>
      </c>
      <c r="F174" s="231" t="s">
        <v>2489</v>
      </c>
      <c r="G174" s="232" t="s">
        <v>213</v>
      </c>
      <c r="H174" s="233">
        <v>2</v>
      </c>
      <c r="I174" s="234"/>
      <c r="J174" s="235">
        <f>ROUND(I174*H174,2)</f>
        <v>0</v>
      </c>
      <c r="K174" s="236"/>
      <c r="L174" s="45"/>
      <c r="M174" s="237" t="s">
        <v>1</v>
      </c>
      <c r="N174" s="238" t="s">
        <v>41</v>
      </c>
      <c r="O174" s="92"/>
      <c r="P174" s="239">
        <f>O174*H174</f>
        <v>0</v>
      </c>
      <c r="Q174" s="239">
        <v>0</v>
      </c>
      <c r="R174" s="239">
        <f>Q174*H174</f>
        <v>0</v>
      </c>
      <c r="S174" s="239">
        <v>0</v>
      </c>
      <c r="T174" s="24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1" t="s">
        <v>209</v>
      </c>
      <c r="AT174" s="241" t="s">
        <v>205</v>
      </c>
      <c r="AU174" s="241" t="s">
        <v>83</v>
      </c>
      <c r="AY174" s="18" t="s">
        <v>203</v>
      </c>
      <c r="BE174" s="242">
        <f>IF(N174="základní",J174,0)</f>
        <v>0</v>
      </c>
      <c r="BF174" s="242">
        <f>IF(N174="snížená",J174,0)</f>
        <v>0</v>
      </c>
      <c r="BG174" s="242">
        <f>IF(N174="zákl. přenesená",J174,0)</f>
        <v>0</v>
      </c>
      <c r="BH174" s="242">
        <f>IF(N174="sníž. přenesená",J174,0)</f>
        <v>0</v>
      </c>
      <c r="BI174" s="242">
        <f>IF(N174="nulová",J174,0)</f>
        <v>0</v>
      </c>
      <c r="BJ174" s="18" t="s">
        <v>83</v>
      </c>
      <c r="BK174" s="242">
        <f>ROUND(I174*H174,2)</f>
        <v>0</v>
      </c>
      <c r="BL174" s="18" t="s">
        <v>209</v>
      </c>
      <c r="BM174" s="241" t="s">
        <v>260</v>
      </c>
    </row>
    <row r="175" s="12" customFormat="1" ht="25.92" customHeight="1">
      <c r="A175" s="12"/>
      <c r="B175" s="213"/>
      <c r="C175" s="214"/>
      <c r="D175" s="215" t="s">
        <v>75</v>
      </c>
      <c r="E175" s="216" t="s">
        <v>2331</v>
      </c>
      <c r="F175" s="216" t="s">
        <v>3833</v>
      </c>
      <c r="G175" s="214"/>
      <c r="H175" s="214"/>
      <c r="I175" s="217"/>
      <c r="J175" s="218">
        <f>BK175</f>
        <v>0</v>
      </c>
      <c r="K175" s="214"/>
      <c r="L175" s="219"/>
      <c r="M175" s="220"/>
      <c r="N175" s="221"/>
      <c r="O175" s="221"/>
      <c r="P175" s="222">
        <f>SUM(P176:P181)</f>
        <v>0</v>
      </c>
      <c r="Q175" s="221"/>
      <c r="R175" s="222">
        <f>SUM(R176:R181)</f>
        <v>0</v>
      </c>
      <c r="S175" s="221"/>
      <c r="T175" s="223">
        <f>SUM(T176:T181)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24" t="s">
        <v>83</v>
      </c>
      <c r="AT175" s="225" t="s">
        <v>75</v>
      </c>
      <c r="AU175" s="225" t="s">
        <v>76</v>
      </c>
      <c r="AY175" s="224" t="s">
        <v>203</v>
      </c>
      <c r="BK175" s="226">
        <f>SUM(BK176:BK181)</f>
        <v>0</v>
      </c>
    </row>
    <row r="176" s="2" customFormat="1" ht="24.15" customHeight="1">
      <c r="A176" s="39"/>
      <c r="B176" s="40"/>
      <c r="C176" s="229" t="s">
        <v>214</v>
      </c>
      <c r="D176" s="229" t="s">
        <v>205</v>
      </c>
      <c r="E176" s="230" t="s">
        <v>3834</v>
      </c>
      <c r="F176" s="231" t="s">
        <v>3835</v>
      </c>
      <c r="G176" s="232" t="s">
        <v>797</v>
      </c>
      <c r="H176" s="233">
        <v>1</v>
      </c>
      <c r="I176" s="234"/>
      <c r="J176" s="235">
        <f>ROUND(I176*H176,2)</f>
        <v>0</v>
      </c>
      <c r="K176" s="236"/>
      <c r="L176" s="45"/>
      <c r="M176" s="237" t="s">
        <v>1</v>
      </c>
      <c r="N176" s="238" t="s">
        <v>41</v>
      </c>
      <c r="O176" s="92"/>
      <c r="P176" s="239">
        <f>O176*H176</f>
        <v>0</v>
      </c>
      <c r="Q176" s="239">
        <v>0</v>
      </c>
      <c r="R176" s="239">
        <f>Q176*H176</f>
        <v>0</v>
      </c>
      <c r="S176" s="239">
        <v>0</v>
      </c>
      <c r="T176" s="24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1" t="s">
        <v>209</v>
      </c>
      <c r="AT176" s="241" t="s">
        <v>205</v>
      </c>
      <c r="AU176" s="241" t="s">
        <v>83</v>
      </c>
      <c r="AY176" s="18" t="s">
        <v>203</v>
      </c>
      <c r="BE176" s="242">
        <f>IF(N176="základní",J176,0)</f>
        <v>0</v>
      </c>
      <c r="BF176" s="242">
        <f>IF(N176="snížená",J176,0)</f>
        <v>0</v>
      </c>
      <c r="BG176" s="242">
        <f>IF(N176="zákl. přenesená",J176,0)</f>
        <v>0</v>
      </c>
      <c r="BH176" s="242">
        <f>IF(N176="sníž. přenesená",J176,0)</f>
        <v>0</v>
      </c>
      <c r="BI176" s="242">
        <f>IF(N176="nulová",J176,0)</f>
        <v>0</v>
      </c>
      <c r="BJ176" s="18" t="s">
        <v>83</v>
      </c>
      <c r="BK176" s="242">
        <f>ROUND(I176*H176,2)</f>
        <v>0</v>
      </c>
      <c r="BL176" s="18" t="s">
        <v>209</v>
      </c>
      <c r="BM176" s="241" t="s">
        <v>536</v>
      </c>
    </row>
    <row r="177" s="2" customFormat="1" ht="24.15" customHeight="1">
      <c r="A177" s="39"/>
      <c r="B177" s="40"/>
      <c r="C177" s="229" t="s">
        <v>374</v>
      </c>
      <c r="D177" s="229" t="s">
        <v>205</v>
      </c>
      <c r="E177" s="230" t="s">
        <v>3836</v>
      </c>
      <c r="F177" s="231" t="s">
        <v>3837</v>
      </c>
      <c r="G177" s="232" t="s">
        <v>797</v>
      </c>
      <c r="H177" s="233">
        <v>2</v>
      </c>
      <c r="I177" s="234"/>
      <c r="J177" s="235">
        <f>ROUND(I177*H177,2)</f>
        <v>0</v>
      </c>
      <c r="K177" s="236"/>
      <c r="L177" s="45"/>
      <c r="M177" s="237" t="s">
        <v>1</v>
      </c>
      <c r="N177" s="238" t="s">
        <v>41</v>
      </c>
      <c r="O177" s="92"/>
      <c r="P177" s="239">
        <f>O177*H177</f>
        <v>0</v>
      </c>
      <c r="Q177" s="239">
        <v>0</v>
      </c>
      <c r="R177" s="239">
        <f>Q177*H177</f>
        <v>0</v>
      </c>
      <c r="S177" s="239">
        <v>0</v>
      </c>
      <c r="T177" s="24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1" t="s">
        <v>209</v>
      </c>
      <c r="AT177" s="241" t="s">
        <v>205</v>
      </c>
      <c r="AU177" s="241" t="s">
        <v>83</v>
      </c>
      <c r="AY177" s="18" t="s">
        <v>203</v>
      </c>
      <c r="BE177" s="242">
        <f>IF(N177="základní",J177,0)</f>
        <v>0</v>
      </c>
      <c r="BF177" s="242">
        <f>IF(N177="snížená",J177,0)</f>
        <v>0</v>
      </c>
      <c r="BG177" s="242">
        <f>IF(N177="zákl. přenesená",J177,0)</f>
        <v>0</v>
      </c>
      <c r="BH177" s="242">
        <f>IF(N177="sníž. přenesená",J177,0)</f>
        <v>0</v>
      </c>
      <c r="BI177" s="242">
        <f>IF(N177="nulová",J177,0)</f>
        <v>0</v>
      </c>
      <c r="BJ177" s="18" t="s">
        <v>83</v>
      </c>
      <c r="BK177" s="242">
        <f>ROUND(I177*H177,2)</f>
        <v>0</v>
      </c>
      <c r="BL177" s="18" t="s">
        <v>209</v>
      </c>
      <c r="BM177" s="241" t="s">
        <v>264</v>
      </c>
    </row>
    <row r="178" s="2" customFormat="1" ht="16.5" customHeight="1">
      <c r="A178" s="39"/>
      <c r="B178" s="40"/>
      <c r="C178" s="229" t="s">
        <v>381</v>
      </c>
      <c r="D178" s="229" t="s">
        <v>205</v>
      </c>
      <c r="E178" s="230" t="s">
        <v>3838</v>
      </c>
      <c r="F178" s="231" t="s">
        <v>3839</v>
      </c>
      <c r="G178" s="232" t="s">
        <v>797</v>
      </c>
      <c r="H178" s="233">
        <v>1</v>
      </c>
      <c r="I178" s="234"/>
      <c r="J178" s="235">
        <f>ROUND(I178*H178,2)</f>
        <v>0</v>
      </c>
      <c r="K178" s="236"/>
      <c r="L178" s="45"/>
      <c r="M178" s="237" t="s">
        <v>1</v>
      </c>
      <c r="N178" s="238" t="s">
        <v>41</v>
      </c>
      <c r="O178" s="92"/>
      <c r="P178" s="239">
        <f>O178*H178</f>
        <v>0</v>
      </c>
      <c r="Q178" s="239">
        <v>0</v>
      </c>
      <c r="R178" s="239">
        <f>Q178*H178</f>
        <v>0</v>
      </c>
      <c r="S178" s="239">
        <v>0</v>
      </c>
      <c r="T178" s="24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1" t="s">
        <v>209</v>
      </c>
      <c r="AT178" s="241" t="s">
        <v>205</v>
      </c>
      <c r="AU178" s="241" t="s">
        <v>83</v>
      </c>
      <c r="AY178" s="18" t="s">
        <v>203</v>
      </c>
      <c r="BE178" s="242">
        <f>IF(N178="základní",J178,0)</f>
        <v>0</v>
      </c>
      <c r="BF178" s="242">
        <f>IF(N178="snížená",J178,0)</f>
        <v>0</v>
      </c>
      <c r="BG178" s="242">
        <f>IF(N178="zákl. přenesená",J178,0)</f>
        <v>0</v>
      </c>
      <c r="BH178" s="242">
        <f>IF(N178="sníž. přenesená",J178,0)</f>
        <v>0</v>
      </c>
      <c r="BI178" s="242">
        <f>IF(N178="nulová",J178,0)</f>
        <v>0</v>
      </c>
      <c r="BJ178" s="18" t="s">
        <v>83</v>
      </c>
      <c r="BK178" s="242">
        <f>ROUND(I178*H178,2)</f>
        <v>0</v>
      </c>
      <c r="BL178" s="18" t="s">
        <v>209</v>
      </c>
      <c r="BM178" s="241" t="s">
        <v>270</v>
      </c>
    </row>
    <row r="179" s="2" customFormat="1" ht="16.5" customHeight="1">
      <c r="A179" s="39"/>
      <c r="B179" s="40"/>
      <c r="C179" s="229" t="s">
        <v>386</v>
      </c>
      <c r="D179" s="229" t="s">
        <v>205</v>
      </c>
      <c r="E179" s="230" t="s">
        <v>3840</v>
      </c>
      <c r="F179" s="231" t="s">
        <v>3841</v>
      </c>
      <c r="G179" s="232" t="s">
        <v>797</v>
      </c>
      <c r="H179" s="233">
        <v>1</v>
      </c>
      <c r="I179" s="234"/>
      <c r="J179" s="235">
        <f>ROUND(I179*H179,2)</f>
        <v>0</v>
      </c>
      <c r="K179" s="236"/>
      <c r="L179" s="45"/>
      <c r="M179" s="237" t="s">
        <v>1</v>
      </c>
      <c r="N179" s="238" t="s">
        <v>41</v>
      </c>
      <c r="O179" s="92"/>
      <c r="P179" s="239">
        <f>O179*H179</f>
        <v>0</v>
      </c>
      <c r="Q179" s="239">
        <v>0</v>
      </c>
      <c r="R179" s="239">
        <f>Q179*H179</f>
        <v>0</v>
      </c>
      <c r="S179" s="239">
        <v>0</v>
      </c>
      <c r="T179" s="24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1" t="s">
        <v>209</v>
      </c>
      <c r="AT179" s="241" t="s">
        <v>205</v>
      </c>
      <c r="AU179" s="241" t="s">
        <v>83</v>
      </c>
      <c r="AY179" s="18" t="s">
        <v>203</v>
      </c>
      <c r="BE179" s="242">
        <f>IF(N179="základní",J179,0)</f>
        <v>0</v>
      </c>
      <c r="BF179" s="242">
        <f>IF(N179="snížená",J179,0)</f>
        <v>0</v>
      </c>
      <c r="BG179" s="242">
        <f>IF(N179="zákl. přenesená",J179,0)</f>
        <v>0</v>
      </c>
      <c r="BH179" s="242">
        <f>IF(N179="sníž. přenesená",J179,0)</f>
        <v>0</v>
      </c>
      <c r="BI179" s="242">
        <f>IF(N179="nulová",J179,0)</f>
        <v>0</v>
      </c>
      <c r="BJ179" s="18" t="s">
        <v>83</v>
      </c>
      <c r="BK179" s="242">
        <f>ROUND(I179*H179,2)</f>
        <v>0</v>
      </c>
      <c r="BL179" s="18" t="s">
        <v>209</v>
      </c>
      <c r="BM179" s="241" t="s">
        <v>564</v>
      </c>
    </row>
    <row r="180" s="2" customFormat="1" ht="21.75" customHeight="1">
      <c r="A180" s="39"/>
      <c r="B180" s="40"/>
      <c r="C180" s="229" t="s">
        <v>217</v>
      </c>
      <c r="D180" s="229" t="s">
        <v>205</v>
      </c>
      <c r="E180" s="230" t="s">
        <v>3842</v>
      </c>
      <c r="F180" s="231" t="s">
        <v>3843</v>
      </c>
      <c r="G180" s="232" t="s">
        <v>797</v>
      </c>
      <c r="H180" s="233">
        <v>1</v>
      </c>
      <c r="I180" s="234"/>
      <c r="J180" s="235">
        <f>ROUND(I180*H180,2)</f>
        <v>0</v>
      </c>
      <c r="K180" s="236"/>
      <c r="L180" s="45"/>
      <c r="M180" s="237" t="s">
        <v>1</v>
      </c>
      <c r="N180" s="238" t="s">
        <v>41</v>
      </c>
      <c r="O180" s="92"/>
      <c r="P180" s="239">
        <f>O180*H180</f>
        <v>0</v>
      </c>
      <c r="Q180" s="239">
        <v>0</v>
      </c>
      <c r="R180" s="239">
        <f>Q180*H180</f>
        <v>0</v>
      </c>
      <c r="S180" s="239">
        <v>0</v>
      </c>
      <c r="T180" s="24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1" t="s">
        <v>209</v>
      </c>
      <c r="AT180" s="241" t="s">
        <v>205</v>
      </c>
      <c r="AU180" s="241" t="s">
        <v>83</v>
      </c>
      <c r="AY180" s="18" t="s">
        <v>203</v>
      </c>
      <c r="BE180" s="242">
        <f>IF(N180="základní",J180,0)</f>
        <v>0</v>
      </c>
      <c r="BF180" s="242">
        <f>IF(N180="snížená",J180,0)</f>
        <v>0</v>
      </c>
      <c r="BG180" s="242">
        <f>IF(N180="zákl. přenesená",J180,0)</f>
        <v>0</v>
      </c>
      <c r="BH180" s="242">
        <f>IF(N180="sníž. přenesená",J180,0)</f>
        <v>0</v>
      </c>
      <c r="BI180" s="242">
        <f>IF(N180="nulová",J180,0)</f>
        <v>0</v>
      </c>
      <c r="BJ180" s="18" t="s">
        <v>83</v>
      </c>
      <c r="BK180" s="242">
        <f>ROUND(I180*H180,2)</f>
        <v>0</v>
      </c>
      <c r="BL180" s="18" t="s">
        <v>209</v>
      </c>
      <c r="BM180" s="241" t="s">
        <v>574</v>
      </c>
    </row>
    <row r="181" s="2" customFormat="1" ht="16.5" customHeight="1">
      <c r="A181" s="39"/>
      <c r="B181" s="40"/>
      <c r="C181" s="229" t="s">
        <v>407</v>
      </c>
      <c r="D181" s="229" t="s">
        <v>205</v>
      </c>
      <c r="E181" s="230" t="s">
        <v>3844</v>
      </c>
      <c r="F181" s="231" t="s">
        <v>2443</v>
      </c>
      <c r="G181" s="232" t="s">
        <v>797</v>
      </c>
      <c r="H181" s="233">
        <v>1</v>
      </c>
      <c r="I181" s="234"/>
      <c r="J181" s="235">
        <f>ROUND(I181*H181,2)</f>
        <v>0</v>
      </c>
      <c r="K181" s="236"/>
      <c r="L181" s="45"/>
      <c r="M181" s="237" t="s">
        <v>1</v>
      </c>
      <c r="N181" s="238" t="s">
        <v>41</v>
      </c>
      <c r="O181" s="92"/>
      <c r="P181" s="239">
        <f>O181*H181</f>
        <v>0</v>
      </c>
      <c r="Q181" s="239">
        <v>0</v>
      </c>
      <c r="R181" s="239">
        <f>Q181*H181</f>
        <v>0</v>
      </c>
      <c r="S181" s="239">
        <v>0</v>
      </c>
      <c r="T181" s="24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1" t="s">
        <v>209</v>
      </c>
      <c r="AT181" s="241" t="s">
        <v>205</v>
      </c>
      <c r="AU181" s="241" t="s">
        <v>83</v>
      </c>
      <c r="AY181" s="18" t="s">
        <v>203</v>
      </c>
      <c r="BE181" s="242">
        <f>IF(N181="základní",J181,0)</f>
        <v>0</v>
      </c>
      <c r="BF181" s="242">
        <f>IF(N181="snížená",J181,0)</f>
        <v>0</v>
      </c>
      <c r="BG181" s="242">
        <f>IF(N181="zákl. přenesená",J181,0)</f>
        <v>0</v>
      </c>
      <c r="BH181" s="242">
        <f>IF(N181="sníž. přenesená",J181,0)</f>
        <v>0</v>
      </c>
      <c r="BI181" s="242">
        <f>IF(N181="nulová",J181,0)</f>
        <v>0</v>
      </c>
      <c r="BJ181" s="18" t="s">
        <v>83</v>
      </c>
      <c r="BK181" s="242">
        <f>ROUND(I181*H181,2)</f>
        <v>0</v>
      </c>
      <c r="BL181" s="18" t="s">
        <v>209</v>
      </c>
      <c r="BM181" s="241" t="s">
        <v>275</v>
      </c>
    </row>
    <row r="182" s="12" customFormat="1" ht="25.92" customHeight="1">
      <c r="A182" s="12"/>
      <c r="B182" s="213"/>
      <c r="C182" s="214"/>
      <c r="D182" s="215" t="s">
        <v>75</v>
      </c>
      <c r="E182" s="216" t="s">
        <v>2490</v>
      </c>
      <c r="F182" s="216" t="s">
        <v>3845</v>
      </c>
      <c r="G182" s="214"/>
      <c r="H182" s="214"/>
      <c r="I182" s="217"/>
      <c r="J182" s="218">
        <f>BK182</f>
        <v>0</v>
      </c>
      <c r="K182" s="214"/>
      <c r="L182" s="219"/>
      <c r="M182" s="220"/>
      <c r="N182" s="221"/>
      <c r="O182" s="221"/>
      <c r="P182" s="222">
        <f>SUM(P183:P191)</f>
        <v>0</v>
      </c>
      <c r="Q182" s="221"/>
      <c r="R182" s="222">
        <f>SUM(R183:R191)</f>
        <v>0</v>
      </c>
      <c r="S182" s="221"/>
      <c r="T182" s="223">
        <f>SUM(T183:T191)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24" t="s">
        <v>83</v>
      </c>
      <c r="AT182" s="225" t="s">
        <v>75</v>
      </c>
      <c r="AU182" s="225" t="s">
        <v>76</v>
      </c>
      <c r="AY182" s="224" t="s">
        <v>203</v>
      </c>
      <c r="BK182" s="226">
        <f>SUM(BK183:BK191)</f>
        <v>0</v>
      </c>
    </row>
    <row r="183" s="2" customFormat="1" ht="21.75" customHeight="1">
      <c r="A183" s="39"/>
      <c r="B183" s="40"/>
      <c r="C183" s="229" t="s">
        <v>413</v>
      </c>
      <c r="D183" s="229" t="s">
        <v>205</v>
      </c>
      <c r="E183" s="230" t="s">
        <v>2479</v>
      </c>
      <c r="F183" s="231" t="s">
        <v>3829</v>
      </c>
      <c r="G183" s="232" t="s">
        <v>930</v>
      </c>
      <c r="H183" s="233">
        <v>5</v>
      </c>
      <c r="I183" s="234"/>
      <c r="J183" s="235">
        <f>ROUND(I183*H183,2)</f>
        <v>0</v>
      </c>
      <c r="K183" s="236"/>
      <c r="L183" s="45"/>
      <c r="M183" s="237" t="s">
        <v>1</v>
      </c>
      <c r="N183" s="238" t="s">
        <v>41</v>
      </c>
      <c r="O183" s="92"/>
      <c r="P183" s="239">
        <f>O183*H183</f>
        <v>0</v>
      </c>
      <c r="Q183" s="239">
        <v>0</v>
      </c>
      <c r="R183" s="239">
        <f>Q183*H183</f>
        <v>0</v>
      </c>
      <c r="S183" s="239">
        <v>0</v>
      </c>
      <c r="T183" s="24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1" t="s">
        <v>209</v>
      </c>
      <c r="AT183" s="241" t="s">
        <v>205</v>
      </c>
      <c r="AU183" s="241" t="s">
        <v>83</v>
      </c>
      <c r="AY183" s="18" t="s">
        <v>203</v>
      </c>
      <c r="BE183" s="242">
        <f>IF(N183="základní",J183,0)</f>
        <v>0</v>
      </c>
      <c r="BF183" s="242">
        <f>IF(N183="snížená",J183,0)</f>
        <v>0</v>
      </c>
      <c r="BG183" s="242">
        <f>IF(N183="zákl. přenesená",J183,0)</f>
        <v>0</v>
      </c>
      <c r="BH183" s="242">
        <f>IF(N183="sníž. přenesená",J183,0)</f>
        <v>0</v>
      </c>
      <c r="BI183" s="242">
        <f>IF(N183="nulová",J183,0)</f>
        <v>0</v>
      </c>
      <c r="BJ183" s="18" t="s">
        <v>83</v>
      </c>
      <c r="BK183" s="242">
        <f>ROUND(I183*H183,2)</f>
        <v>0</v>
      </c>
      <c r="BL183" s="18" t="s">
        <v>209</v>
      </c>
      <c r="BM183" s="241" t="s">
        <v>280</v>
      </c>
    </row>
    <row r="184" s="2" customFormat="1" ht="16.5" customHeight="1">
      <c r="A184" s="39"/>
      <c r="B184" s="40"/>
      <c r="C184" s="229" t="s">
        <v>418</v>
      </c>
      <c r="D184" s="229" t="s">
        <v>205</v>
      </c>
      <c r="E184" s="230" t="s">
        <v>2481</v>
      </c>
      <c r="F184" s="231" t="s">
        <v>2482</v>
      </c>
      <c r="G184" s="232" t="s">
        <v>930</v>
      </c>
      <c r="H184" s="233">
        <v>5</v>
      </c>
      <c r="I184" s="234"/>
      <c r="J184" s="235">
        <f>ROUND(I184*H184,2)</f>
        <v>0</v>
      </c>
      <c r="K184" s="236"/>
      <c r="L184" s="45"/>
      <c r="M184" s="237" t="s">
        <v>1</v>
      </c>
      <c r="N184" s="238" t="s">
        <v>41</v>
      </c>
      <c r="O184" s="92"/>
      <c r="P184" s="239">
        <f>O184*H184</f>
        <v>0</v>
      </c>
      <c r="Q184" s="239">
        <v>0</v>
      </c>
      <c r="R184" s="239">
        <f>Q184*H184</f>
        <v>0</v>
      </c>
      <c r="S184" s="239">
        <v>0</v>
      </c>
      <c r="T184" s="24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1" t="s">
        <v>209</v>
      </c>
      <c r="AT184" s="241" t="s">
        <v>205</v>
      </c>
      <c r="AU184" s="241" t="s">
        <v>83</v>
      </c>
      <c r="AY184" s="18" t="s">
        <v>203</v>
      </c>
      <c r="BE184" s="242">
        <f>IF(N184="základní",J184,0)</f>
        <v>0</v>
      </c>
      <c r="BF184" s="242">
        <f>IF(N184="snížená",J184,0)</f>
        <v>0</v>
      </c>
      <c r="BG184" s="242">
        <f>IF(N184="zákl. přenesená",J184,0)</f>
        <v>0</v>
      </c>
      <c r="BH184" s="242">
        <f>IF(N184="sníž. přenesená",J184,0)</f>
        <v>0</v>
      </c>
      <c r="BI184" s="242">
        <f>IF(N184="nulová",J184,0)</f>
        <v>0</v>
      </c>
      <c r="BJ184" s="18" t="s">
        <v>83</v>
      </c>
      <c r="BK184" s="242">
        <f>ROUND(I184*H184,2)</f>
        <v>0</v>
      </c>
      <c r="BL184" s="18" t="s">
        <v>209</v>
      </c>
      <c r="BM184" s="241" t="s">
        <v>286</v>
      </c>
    </row>
    <row r="185" s="2" customFormat="1" ht="24.15" customHeight="1">
      <c r="A185" s="39"/>
      <c r="B185" s="40"/>
      <c r="C185" s="229" t="s">
        <v>424</v>
      </c>
      <c r="D185" s="229" t="s">
        <v>205</v>
      </c>
      <c r="E185" s="230" t="s">
        <v>3846</v>
      </c>
      <c r="F185" s="231" t="s">
        <v>2487</v>
      </c>
      <c r="G185" s="232" t="s">
        <v>213</v>
      </c>
      <c r="H185" s="233">
        <v>3</v>
      </c>
      <c r="I185" s="234"/>
      <c r="J185" s="235">
        <f>ROUND(I185*H185,2)</f>
        <v>0</v>
      </c>
      <c r="K185" s="236"/>
      <c r="L185" s="45"/>
      <c r="M185" s="237" t="s">
        <v>1</v>
      </c>
      <c r="N185" s="238" t="s">
        <v>41</v>
      </c>
      <c r="O185" s="92"/>
      <c r="P185" s="239">
        <f>O185*H185</f>
        <v>0</v>
      </c>
      <c r="Q185" s="239">
        <v>0</v>
      </c>
      <c r="R185" s="239">
        <f>Q185*H185</f>
        <v>0</v>
      </c>
      <c r="S185" s="239">
        <v>0</v>
      </c>
      <c r="T185" s="24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1" t="s">
        <v>209</v>
      </c>
      <c r="AT185" s="241" t="s">
        <v>205</v>
      </c>
      <c r="AU185" s="241" t="s">
        <v>83</v>
      </c>
      <c r="AY185" s="18" t="s">
        <v>203</v>
      </c>
      <c r="BE185" s="242">
        <f>IF(N185="základní",J185,0)</f>
        <v>0</v>
      </c>
      <c r="BF185" s="242">
        <f>IF(N185="snížená",J185,0)</f>
        <v>0</v>
      </c>
      <c r="BG185" s="242">
        <f>IF(N185="zákl. přenesená",J185,0)</f>
        <v>0</v>
      </c>
      <c r="BH185" s="242">
        <f>IF(N185="sníž. přenesená",J185,0)</f>
        <v>0</v>
      </c>
      <c r="BI185" s="242">
        <f>IF(N185="nulová",J185,0)</f>
        <v>0</v>
      </c>
      <c r="BJ185" s="18" t="s">
        <v>83</v>
      </c>
      <c r="BK185" s="242">
        <f>ROUND(I185*H185,2)</f>
        <v>0</v>
      </c>
      <c r="BL185" s="18" t="s">
        <v>209</v>
      </c>
      <c r="BM185" s="241" t="s">
        <v>617</v>
      </c>
    </row>
    <row r="186" s="2" customFormat="1" ht="24.15" customHeight="1">
      <c r="A186" s="39"/>
      <c r="B186" s="40"/>
      <c r="C186" s="229" t="s">
        <v>429</v>
      </c>
      <c r="D186" s="229" t="s">
        <v>205</v>
      </c>
      <c r="E186" s="230" t="s">
        <v>3847</v>
      </c>
      <c r="F186" s="231" t="s">
        <v>3835</v>
      </c>
      <c r="G186" s="232" t="s">
        <v>797</v>
      </c>
      <c r="H186" s="233">
        <v>1</v>
      </c>
      <c r="I186" s="234"/>
      <c r="J186" s="235">
        <f>ROUND(I186*H186,2)</f>
        <v>0</v>
      </c>
      <c r="K186" s="236"/>
      <c r="L186" s="45"/>
      <c r="M186" s="237" t="s">
        <v>1</v>
      </c>
      <c r="N186" s="238" t="s">
        <v>41</v>
      </c>
      <c r="O186" s="92"/>
      <c r="P186" s="239">
        <f>O186*H186</f>
        <v>0</v>
      </c>
      <c r="Q186" s="239">
        <v>0</v>
      </c>
      <c r="R186" s="239">
        <f>Q186*H186</f>
        <v>0</v>
      </c>
      <c r="S186" s="239">
        <v>0</v>
      </c>
      <c r="T186" s="24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1" t="s">
        <v>209</v>
      </c>
      <c r="AT186" s="241" t="s">
        <v>205</v>
      </c>
      <c r="AU186" s="241" t="s">
        <v>83</v>
      </c>
      <c r="AY186" s="18" t="s">
        <v>203</v>
      </c>
      <c r="BE186" s="242">
        <f>IF(N186="základní",J186,0)</f>
        <v>0</v>
      </c>
      <c r="BF186" s="242">
        <f>IF(N186="snížená",J186,0)</f>
        <v>0</v>
      </c>
      <c r="BG186" s="242">
        <f>IF(N186="zákl. přenesená",J186,0)</f>
        <v>0</v>
      </c>
      <c r="BH186" s="242">
        <f>IF(N186="sníž. přenesená",J186,0)</f>
        <v>0</v>
      </c>
      <c r="BI186" s="242">
        <f>IF(N186="nulová",J186,0)</f>
        <v>0</v>
      </c>
      <c r="BJ186" s="18" t="s">
        <v>83</v>
      </c>
      <c r="BK186" s="242">
        <f>ROUND(I186*H186,2)</f>
        <v>0</v>
      </c>
      <c r="BL186" s="18" t="s">
        <v>209</v>
      </c>
      <c r="BM186" s="241" t="s">
        <v>629</v>
      </c>
    </row>
    <row r="187" s="2" customFormat="1" ht="24.15" customHeight="1">
      <c r="A187" s="39"/>
      <c r="B187" s="40"/>
      <c r="C187" s="229" t="s">
        <v>221</v>
      </c>
      <c r="D187" s="229" t="s">
        <v>205</v>
      </c>
      <c r="E187" s="230" t="s">
        <v>429</v>
      </c>
      <c r="F187" s="231" t="s">
        <v>3848</v>
      </c>
      <c r="G187" s="232" t="s">
        <v>797</v>
      </c>
      <c r="H187" s="233">
        <v>2</v>
      </c>
      <c r="I187" s="234"/>
      <c r="J187" s="235">
        <f>ROUND(I187*H187,2)</f>
        <v>0</v>
      </c>
      <c r="K187" s="236"/>
      <c r="L187" s="45"/>
      <c r="M187" s="237" t="s">
        <v>1</v>
      </c>
      <c r="N187" s="238" t="s">
        <v>41</v>
      </c>
      <c r="O187" s="92"/>
      <c r="P187" s="239">
        <f>O187*H187</f>
        <v>0</v>
      </c>
      <c r="Q187" s="239">
        <v>0</v>
      </c>
      <c r="R187" s="239">
        <f>Q187*H187</f>
        <v>0</v>
      </c>
      <c r="S187" s="239">
        <v>0</v>
      </c>
      <c r="T187" s="24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1" t="s">
        <v>209</v>
      </c>
      <c r="AT187" s="241" t="s">
        <v>205</v>
      </c>
      <c r="AU187" s="241" t="s">
        <v>83</v>
      </c>
      <c r="AY187" s="18" t="s">
        <v>203</v>
      </c>
      <c r="BE187" s="242">
        <f>IF(N187="základní",J187,0)</f>
        <v>0</v>
      </c>
      <c r="BF187" s="242">
        <f>IF(N187="snížená",J187,0)</f>
        <v>0</v>
      </c>
      <c r="BG187" s="242">
        <f>IF(N187="zákl. přenesená",J187,0)</f>
        <v>0</v>
      </c>
      <c r="BH187" s="242">
        <f>IF(N187="sníž. přenesená",J187,0)</f>
        <v>0</v>
      </c>
      <c r="BI187" s="242">
        <f>IF(N187="nulová",J187,0)</f>
        <v>0</v>
      </c>
      <c r="BJ187" s="18" t="s">
        <v>83</v>
      </c>
      <c r="BK187" s="242">
        <f>ROUND(I187*H187,2)</f>
        <v>0</v>
      </c>
      <c r="BL187" s="18" t="s">
        <v>209</v>
      </c>
      <c r="BM187" s="241" t="s">
        <v>642</v>
      </c>
    </row>
    <row r="188" s="2" customFormat="1" ht="16.5" customHeight="1">
      <c r="A188" s="39"/>
      <c r="B188" s="40"/>
      <c r="C188" s="229" t="s">
        <v>437</v>
      </c>
      <c r="D188" s="229" t="s">
        <v>205</v>
      </c>
      <c r="E188" s="230" t="s">
        <v>3849</v>
      </c>
      <c r="F188" s="231" t="s">
        <v>3795</v>
      </c>
      <c r="G188" s="232" t="s">
        <v>797</v>
      </c>
      <c r="H188" s="233">
        <v>1</v>
      </c>
      <c r="I188" s="234"/>
      <c r="J188" s="235">
        <f>ROUND(I188*H188,2)</f>
        <v>0</v>
      </c>
      <c r="K188" s="236"/>
      <c r="L188" s="45"/>
      <c r="M188" s="237" t="s">
        <v>1</v>
      </c>
      <c r="N188" s="238" t="s">
        <v>41</v>
      </c>
      <c r="O188" s="92"/>
      <c r="P188" s="239">
        <f>O188*H188</f>
        <v>0</v>
      </c>
      <c r="Q188" s="239">
        <v>0</v>
      </c>
      <c r="R188" s="239">
        <f>Q188*H188</f>
        <v>0</v>
      </c>
      <c r="S188" s="239">
        <v>0</v>
      </c>
      <c r="T188" s="24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1" t="s">
        <v>209</v>
      </c>
      <c r="AT188" s="241" t="s">
        <v>205</v>
      </c>
      <c r="AU188" s="241" t="s">
        <v>83</v>
      </c>
      <c r="AY188" s="18" t="s">
        <v>203</v>
      </c>
      <c r="BE188" s="242">
        <f>IF(N188="základní",J188,0)</f>
        <v>0</v>
      </c>
      <c r="BF188" s="242">
        <f>IF(N188="snížená",J188,0)</f>
        <v>0</v>
      </c>
      <c r="BG188" s="242">
        <f>IF(N188="zákl. přenesená",J188,0)</f>
        <v>0</v>
      </c>
      <c r="BH188" s="242">
        <f>IF(N188="sníž. přenesená",J188,0)</f>
        <v>0</v>
      </c>
      <c r="BI188" s="242">
        <f>IF(N188="nulová",J188,0)</f>
        <v>0</v>
      </c>
      <c r="BJ188" s="18" t="s">
        <v>83</v>
      </c>
      <c r="BK188" s="242">
        <f>ROUND(I188*H188,2)</f>
        <v>0</v>
      </c>
      <c r="BL188" s="18" t="s">
        <v>209</v>
      </c>
      <c r="BM188" s="241" t="s">
        <v>655</v>
      </c>
    </row>
    <row r="189" s="2" customFormat="1" ht="16.5" customHeight="1">
      <c r="A189" s="39"/>
      <c r="B189" s="40"/>
      <c r="C189" s="229" t="s">
        <v>225</v>
      </c>
      <c r="D189" s="229" t="s">
        <v>205</v>
      </c>
      <c r="E189" s="230" t="s">
        <v>3850</v>
      </c>
      <c r="F189" s="231" t="s">
        <v>3826</v>
      </c>
      <c r="G189" s="232" t="s">
        <v>797</v>
      </c>
      <c r="H189" s="233">
        <v>1</v>
      </c>
      <c r="I189" s="234"/>
      <c r="J189" s="235">
        <f>ROUND(I189*H189,2)</f>
        <v>0</v>
      </c>
      <c r="K189" s="236"/>
      <c r="L189" s="45"/>
      <c r="M189" s="237" t="s">
        <v>1</v>
      </c>
      <c r="N189" s="238" t="s">
        <v>41</v>
      </c>
      <c r="O189" s="92"/>
      <c r="P189" s="239">
        <f>O189*H189</f>
        <v>0</v>
      </c>
      <c r="Q189" s="239">
        <v>0</v>
      </c>
      <c r="R189" s="239">
        <f>Q189*H189</f>
        <v>0</v>
      </c>
      <c r="S189" s="239">
        <v>0</v>
      </c>
      <c r="T189" s="24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1" t="s">
        <v>209</v>
      </c>
      <c r="AT189" s="241" t="s">
        <v>205</v>
      </c>
      <c r="AU189" s="241" t="s">
        <v>83</v>
      </c>
      <c r="AY189" s="18" t="s">
        <v>203</v>
      </c>
      <c r="BE189" s="242">
        <f>IF(N189="základní",J189,0)</f>
        <v>0</v>
      </c>
      <c r="BF189" s="242">
        <f>IF(N189="snížená",J189,0)</f>
        <v>0</v>
      </c>
      <c r="BG189" s="242">
        <f>IF(N189="zákl. přenesená",J189,0)</f>
        <v>0</v>
      </c>
      <c r="BH189" s="242">
        <f>IF(N189="sníž. přenesená",J189,0)</f>
        <v>0</v>
      </c>
      <c r="BI189" s="242">
        <f>IF(N189="nulová",J189,0)</f>
        <v>0</v>
      </c>
      <c r="BJ189" s="18" t="s">
        <v>83</v>
      </c>
      <c r="BK189" s="242">
        <f>ROUND(I189*H189,2)</f>
        <v>0</v>
      </c>
      <c r="BL189" s="18" t="s">
        <v>209</v>
      </c>
      <c r="BM189" s="241" t="s">
        <v>671</v>
      </c>
    </row>
    <row r="190" s="2" customFormat="1" ht="21.75" customHeight="1">
      <c r="A190" s="39"/>
      <c r="B190" s="40"/>
      <c r="C190" s="229" t="s">
        <v>445</v>
      </c>
      <c r="D190" s="229" t="s">
        <v>205</v>
      </c>
      <c r="E190" s="230" t="s">
        <v>3851</v>
      </c>
      <c r="F190" s="231" t="s">
        <v>3852</v>
      </c>
      <c r="G190" s="232" t="s">
        <v>797</v>
      </c>
      <c r="H190" s="233">
        <v>1</v>
      </c>
      <c r="I190" s="234"/>
      <c r="J190" s="235">
        <f>ROUND(I190*H190,2)</f>
        <v>0</v>
      </c>
      <c r="K190" s="236"/>
      <c r="L190" s="45"/>
      <c r="M190" s="237" t="s">
        <v>1</v>
      </c>
      <c r="N190" s="238" t="s">
        <v>41</v>
      </c>
      <c r="O190" s="92"/>
      <c r="P190" s="239">
        <f>O190*H190</f>
        <v>0</v>
      </c>
      <c r="Q190" s="239">
        <v>0</v>
      </c>
      <c r="R190" s="239">
        <f>Q190*H190</f>
        <v>0</v>
      </c>
      <c r="S190" s="239">
        <v>0</v>
      </c>
      <c r="T190" s="24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1" t="s">
        <v>209</v>
      </c>
      <c r="AT190" s="241" t="s">
        <v>205</v>
      </c>
      <c r="AU190" s="241" t="s">
        <v>83</v>
      </c>
      <c r="AY190" s="18" t="s">
        <v>203</v>
      </c>
      <c r="BE190" s="242">
        <f>IF(N190="základní",J190,0)</f>
        <v>0</v>
      </c>
      <c r="BF190" s="242">
        <f>IF(N190="snížená",J190,0)</f>
        <v>0</v>
      </c>
      <c r="BG190" s="242">
        <f>IF(N190="zákl. přenesená",J190,0)</f>
        <v>0</v>
      </c>
      <c r="BH190" s="242">
        <f>IF(N190="sníž. přenesená",J190,0)</f>
        <v>0</v>
      </c>
      <c r="BI190" s="242">
        <f>IF(N190="nulová",J190,0)</f>
        <v>0</v>
      </c>
      <c r="BJ190" s="18" t="s">
        <v>83</v>
      </c>
      <c r="BK190" s="242">
        <f>ROUND(I190*H190,2)</f>
        <v>0</v>
      </c>
      <c r="BL190" s="18" t="s">
        <v>209</v>
      </c>
      <c r="BM190" s="241" t="s">
        <v>681</v>
      </c>
    </row>
    <row r="191" s="2" customFormat="1" ht="16.5" customHeight="1">
      <c r="A191" s="39"/>
      <c r="B191" s="40"/>
      <c r="C191" s="229" t="s">
        <v>452</v>
      </c>
      <c r="D191" s="229" t="s">
        <v>205</v>
      </c>
      <c r="E191" s="230" t="s">
        <v>3853</v>
      </c>
      <c r="F191" s="231" t="s">
        <v>2443</v>
      </c>
      <c r="G191" s="232" t="s">
        <v>797</v>
      </c>
      <c r="H191" s="233">
        <v>1</v>
      </c>
      <c r="I191" s="234"/>
      <c r="J191" s="235">
        <f>ROUND(I191*H191,2)</f>
        <v>0</v>
      </c>
      <c r="K191" s="236"/>
      <c r="L191" s="45"/>
      <c r="M191" s="237" t="s">
        <v>1</v>
      </c>
      <c r="N191" s="238" t="s">
        <v>41</v>
      </c>
      <c r="O191" s="92"/>
      <c r="P191" s="239">
        <f>O191*H191</f>
        <v>0</v>
      </c>
      <c r="Q191" s="239">
        <v>0</v>
      </c>
      <c r="R191" s="239">
        <f>Q191*H191</f>
        <v>0</v>
      </c>
      <c r="S191" s="239">
        <v>0</v>
      </c>
      <c r="T191" s="24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41" t="s">
        <v>209</v>
      </c>
      <c r="AT191" s="241" t="s">
        <v>205</v>
      </c>
      <c r="AU191" s="241" t="s">
        <v>83</v>
      </c>
      <c r="AY191" s="18" t="s">
        <v>203</v>
      </c>
      <c r="BE191" s="242">
        <f>IF(N191="základní",J191,0)</f>
        <v>0</v>
      </c>
      <c r="BF191" s="242">
        <f>IF(N191="snížená",J191,0)</f>
        <v>0</v>
      </c>
      <c r="BG191" s="242">
        <f>IF(N191="zákl. přenesená",J191,0)</f>
        <v>0</v>
      </c>
      <c r="BH191" s="242">
        <f>IF(N191="sníž. přenesená",J191,0)</f>
        <v>0</v>
      </c>
      <c r="BI191" s="242">
        <f>IF(N191="nulová",J191,0)</f>
        <v>0</v>
      </c>
      <c r="BJ191" s="18" t="s">
        <v>83</v>
      </c>
      <c r="BK191" s="242">
        <f>ROUND(I191*H191,2)</f>
        <v>0</v>
      </c>
      <c r="BL191" s="18" t="s">
        <v>209</v>
      </c>
      <c r="BM191" s="241" t="s">
        <v>692</v>
      </c>
    </row>
    <row r="192" s="12" customFormat="1" ht="25.92" customHeight="1">
      <c r="A192" s="12"/>
      <c r="B192" s="213"/>
      <c r="C192" s="214"/>
      <c r="D192" s="215" t="s">
        <v>75</v>
      </c>
      <c r="E192" s="216" t="s">
        <v>2505</v>
      </c>
      <c r="F192" s="216" t="s">
        <v>3854</v>
      </c>
      <c r="G192" s="214"/>
      <c r="H192" s="214"/>
      <c r="I192" s="217"/>
      <c r="J192" s="218">
        <f>BK192</f>
        <v>0</v>
      </c>
      <c r="K192" s="214"/>
      <c r="L192" s="219"/>
      <c r="M192" s="220"/>
      <c r="N192" s="221"/>
      <c r="O192" s="221"/>
      <c r="P192" s="222">
        <f>SUM(P193:P195)</f>
        <v>0</v>
      </c>
      <c r="Q192" s="221"/>
      <c r="R192" s="222">
        <f>SUM(R193:R195)</f>
        <v>0</v>
      </c>
      <c r="S192" s="221"/>
      <c r="T192" s="223">
        <f>SUM(T193:T195)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24" t="s">
        <v>83</v>
      </c>
      <c r="AT192" s="225" t="s">
        <v>75</v>
      </c>
      <c r="AU192" s="225" t="s">
        <v>76</v>
      </c>
      <c r="AY192" s="224" t="s">
        <v>203</v>
      </c>
      <c r="BK192" s="226">
        <f>SUM(BK193:BK195)</f>
        <v>0</v>
      </c>
    </row>
    <row r="193" s="2" customFormat="1" ht="21.75" customHeight="1">
      <c r="A193" s="39"/>
      <c r="B193" s="40"/>
      <c r="C193" s="229" t="s">
        <v>458</v>
      </c>
      <c r="D193" s="229" t="s">
        <v>205</v>
      </c>
      <c r="E193" s="230" t="s">
        <v>3855</v>
      </c>
      <c r="F193" s="231" t="s">
        <v>3829</v>
      </c>
      <c r="G193" s="232" t="s">
        <v>930</v>
      </c>
      <c r="H193" s="233">
        <v>10</v>
      </c>
      <c r="I193" s="234"/>
      <c r="J193" s="235">
        <f>ROUND(I193*H193,2)</f>
        <v>0</v>
      </c>
      <c r="K193" s="236"/>
      <c r="L193" s="45"/>
      <c r="M193" s="237" t="s">
        <v>1</v>
      </c>
      <c r="N193" s="238" t="s">
        <v>41</v>
      </c>
      <c r="O193" s="92"/>
      <c r="P193" s="239">
        <f>O193*H193</f>
        <v>0</v>
      </c>
      <c r="Q193" s="239">
        <v>0</v>
      </c>
      <c r="R193" s="239">
        <f>Q193*H193</f>
        <v>0</v>
      </c>
      <c r="S193" s="239">
        <v>0</v>
      </c>
      <c r="T193" s="240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41" t="s">
        <v>209</v>
      </c>
      <c r="AT193" s="241" t="s">
        <v>205</v>
      </c>
      <c r="AU193" s="241" t="s">
        <v>83</v>
      </c>
      <c r="AY193" s="18" t="s">
        <v>203</v>
      </c>
      <c r="BE193" s="242">
        <f>IF(N193="základní",J193,0)</f>
        <v>0</v>
      </c>
      <c r="BF193" s="242">
        <f>IF(N193="snížená",J193,0)</f>
        <v>0</v>
      </c>
      <c r="BG193" s="242">
        <f>IF(N193="zákl. přenesená",J193,0)</f>
        <v>0</v>
      </c>
      <c r="BH193" s="242">
        <f>IF(N193="sníž. přenesená",J193,0)</f>
        <v>0</v>
      </c>
      <c r="BI193" s="242">
        <f>IF(N193="nulová",J193,0)</f>
        <v>0</v>
      </c>
      <c r="BJ193" s="18" t="s">
        <v>83</v>
      </c>
      <c r="BK193" s="242">
        <f>ROUND(I193*H193,2)</f>
        <v>0</v>
      </c>
      <c r="BL193" s="18" t="s">
        <v>209</v>
      </c>
      <c r="BM193" s="241" t="s">
        <v>291</v>
      </c>
    </row>
    <row r="194" s="2" customFormat="1" ht="16.5" customHeight="1">
      <c r="A194" s="39"/>
      <c r="B194" s="40"/>
      <c r="C194" s="229" t="s">
        <v>462</v>
      </c>
      <c r="D194" s="229" t="s">
        <v>205</v>
      </c>
      <c r="E194" s="230" t="s">
        <v>3856</v>
      </c>
      <c r="F194" s="231" t="s">
        <v>2482</v>
      </c>
      <c r="G194" s="232" t="s">
        <v>930</v>
      </c>
      <c r="H194" s="233">
        <v>10</v>
      </c>
      <c r="I194" s="234"/>
      <c r="J194" s="235">
        <f>ROUND(I194*H194,2)</f>
        <v>0</v>
      </c>
      <c r="K194" s="236"/>
      <c r="L194" s="45"/>
      <c r="M194" s="237" t="s">
        <v>1</v>
      </c>
      <c r="N194" s="238" t="s">
        <v>41</v>
      </c>
      <c r="O194" s="92"/>
      <c r="P194" s="239">
        <f>O194*H194</f>
        <v>0</v>
      </c>
      <c r="Q194" s="239">
        <v>0</v>
      </c>
      <c r="R194" s="239">
        <f>Q194*H194</f>
        <v>0</v>
      </c>
      <c r="S194" s="239">
        <v>0</v>
      </c>
      <c r="T194" s="24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1" t="s">
        <v>209</v>
      </c>
      <c r="AT194" s="241" t="s">
        <v>205</v>
      </c>
      <c r="AU194" s="241" t="s">
        <v>83</v>
      </c>
      <c r="AY194" s="18" t="s">
        <v>203</v>
      </c>
      <c r="BE194" s="242">
        <f>IF(N194="základní",J194,0)</f>
        <v>0</v>
      </c>
      <c r="BF194" s="242">
        <f>IF(N194="snížená",J194,0)</f>
        <v>0</v>
      </c>
      <c r="BG194" s="242">
        <f>IF(N194="zákl. přenesená",J194,0)</f>
        <v>0</v>
      </c>
      <c r="BH194" s="242">
        <f>IF(N194="sníž. přenesená",J194,0)</f>
        <v>0</v>
      </c>
      <c r="BI194" s="242">
        <f>IF(N194="nulová",J194,0)</f>
        <v>0</v>
      </c>
      <c r="BJ194" s="18" t="s">
        <v>83</v>
      </c>
      <c r="BK194" s="242">
        <f>ROUND(I194*H194,2)</f>
        <v>0</v>
      </c>
      <c r="BL194" s="18" t="s">
        <v>209</v>
      </c>
      <c r="BM194" s="241" t="s">
        <v>297</v>
      </c>
    </row>
    <row r="195" s="2" customFormat="1" ht="24.15" customHeight="1">
      <c r="A195" s="39"/>
      <c r="B195" s="40"/>
      <c r="C195" s="229" t="s">
        <v>466</v>
      </c>
      <c r="D195" s="229" t="s">
        <v>205</v>
      </c>
      <c r="E195" s="230" t="s">
        <v>3857</v>
      </c>
      <c r="F195" s="231" t="s">
        <v>2487</v>
      </c>
      <c r="G195" s="232" t="s">
        <v>213</v>
      </c>
      <c r="H195" s="233">
        <v>8</v>
      </c>
      <c r="I195" s="234"/>
      <c r="J195" s="235">
        <f>ROUND(I195*H195,2)</f>
        <v>0</v>
      </c>
      <c r="K195" s="236"/>
      <c r="L195" s="45"/>
      <c r="M195" s="237" t="s">
        <v>1</v>
      </c>
      <c r="N195" s="238" t="s">
        <v>41</v>
      </c>
      <c r="O195" s="92"/>
      <c r="P195" s="239">
        <f>O195*H195</f>
        <v>0</v>
      </c>
      <c r="Q195" s="239">
        <v>0</v>
      </c>
      <c r="R195" s="239">
        <f>Q195*H195</f>
        <v>0</v>
      </c>
      <c r="S195" s="239">
        <v>0</v>
      </c>
      <c r="T195" s="240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41" t="s">
        <v>209</v>
      </c>
      <c r="AT195" s="241" t="s">
        <v>205</v>
      </c>
      <c r="AU195" s="241" t="s">
        <v>83</v>
      </c>
      <c r="AY195" s="18" t="s">
        <v>203</v>
      </c>
      <c r="BE195" s="242">
        <f>IF(N195="základní",J195,0)</f>
        <v>0</v>
      </c>
      <c r="BF195" s="242">
        <f>IF(N195="snížená",J195,0)</f>
        <v>0</v>
      </c>
      <c r="BG195" s="242">
        <f>IF(N195="zákl. přenesená",J195,0)</f>
        <v>0</v>
      </c>
      <c r="BH195" s="242">
        <f>IF(N195="sníž. přenesená",J195,0)</f>
        <v>0</v>
      </c>
      <c r="BI195" s="242">
        <f>IF(N195="nulová",J195,0)</f>
        <v>0</v>
      </c>
      <c r="BJ195" s="18" t="s">
        <v>83</v>
      </c>
      <c r="BK195" s="242">
        <f>ROUND(I195*H195,2)</f>
        <v>0</v>
      </c>
      <c r="BL195" s="18" t="s">
        <v>209</v>
      </c>
      <c r="BM195" s="241" t="s">
        <v>302</v>
      </c>
    </row>
    <row r="196" s="12" customFormat="1" ht="25.92" customHeight="1">
      <c r="A196" s="12"/>
      <c r="B196" s="213"/>
      <c r="C196" s="214"/>
      <c r="D196" s="215" t="s">
        <v>75</v>
      </c>
      <c r="E196" s="216" t="s">
        <v>2514</v>
      </c>
      <c r="F196" s="216" t="s">
        <v>3858</v>
      </c>
      <c r="G196" s="214"/>
      <c r="H196" s="214"/>
      <c r="I196" s="217"/>
      <c r="J196" s="218">
        <f>BK196</f>
        <v>0</v>
      </c>
      <c r="K196" s="214"/>
      <c r="L196" s="219"/>
      <c r="M196" s="220"/>
      <c r="N196" s="221"/>
      <c r="O196" s="221"/>
      <c r="P196" s="222">
        <f>SUM(P197:P202)</f>
        <v>0</v>
      </c>
      <c r="Q196" s="221"/>
      <c r="R196" s="222">
        <f>SUM(R197:R202)</f>
        <v>0</v>
      </c>
      <c r="S196" s="221"/>
      <c r="T196" s="223">
        <f>SUM(T197:T202)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24" t="s">
        <v>83</v>
      </c>
      <c r="AT196" s="225" t="s">
        <v>75</v>
      </c>
      <c r="AU196" s="225" t="s">
        <v>76</v>
      </c>
      <c r="AY196" s="224" t="s">
        <v>203</v>
      </c>
      <c r="BK196" s="226">
        <f>SUM(BK197:BK202)</f>
        <v>0</v>
      </c>
    </row>
    <row r="197" s="2" customFormat="1" ht="24.15" customHeight="1">
      <c r="A197" s="39"/>
      <c r="B197" s="40"/>
      <c r="C197" s="229" t="s">
        <v>229</v>
      </c>
      <c r="D197" s="229" t="s">
        <v>205</v>
      </c>
      <c r="E197" s="230" t="s">
        <v>3859</v>
      </c>
      <c r="F197" s="231" t="s">
        <v>3835</v>
      </c>
      <c r="G197" s="232" t="s">
        <v>797</v>
      </c>
      <c r="H197" s="233">
        <v>1</v>
      </c>
      <c r="I197" s="234"/>
      <c r="J197" s="235">
        <f>ROUND(I197*H197,2)</f>
        <v>0</v>
      </c>
      <c r="K197" s="236"/>
      <c r="L197" s="45"/>
      <c r="M197" s="237" t="s">
        <v>1</v>
      </c>
      <c r="N197" s="238" t="s">
        <v>41</v>
      </c>
      <c r="O197" s="92"/>
      <c r="P197" s="239">
        <f>O197*H197</f>
        <v>0</v>
      </c>
      <c r="Q197" s="239">
        <v>0</v>
      </c>
      <c r="R197" s="239">
        <f>Q197*H197</f>
        <v>0</v>
      </c>
      <c r="S197" s="239">
        <v>0</v>
      </c>
      <c r="T197" s="24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41" t="s">
        <v>209</v>
      </c>
      <c r="AT197" s="241" t="s">
        <v>205</v>
      </c>
      <c r="AU197" s="241" t="s">
        <v>83</v>
      </c>
      <c r="AY197" s="18" t="s">
        <v>203</v>
      </c>
      <c r="BE197" s="242">
        <f>IF(N197="základní",J197,0)</f>
        <v>0</v>
      </c>
      <c r="BF197" s="242">
        <f>IF(N197="snížená",J197,0)</f>
        <v>0</v>
      </c>
      <c r="BG197" s="242">
        <f>IF(N197="zákl. přenesená",J197,0)</f>
        <v>0</v>
      </c>
      <c r="BH197" s="242">
        <f>IF(N197="sníž. přenesená",J197,0)</f>
        <v>0</v>
      </c>
      <c r="BI197" s="242">
        <f>IF(N197="nulová",J197,0)</f>
        <v>0</v>
      </c>
      <c r="BJ197" s="18" t="s">
        <v>83</v>
      </c>
      <c r="BK197" s="242">
        <f>ROUND(I197*H197,2)</f>
        <v>0</v>
      </c>
      <c r="BL197" s="18" t="s">
        <v>209</v>
      </c>
      <c r="BM197" s="241" t="s">
        <v>305</v>
      </c>
    </row>
    <row r="198" s="2" customFormat="1" ht="24.15" customHeight="1">
      <c r="A198" s="39"/>
      <c r="B198" s="40"/>
      <c r="C198" s="229" t="s">
        <v>477</v>
      </c>
      <c r="D198" s="229" t="s">
        <v>205</v>
      </c>
      <c r="E198" s="230" t="s">
        <v>229</v>
      </c>
      <c r="F198" s="231" t="s">
        <v>3837</v>
      </c>
      <c r="G198" s="232" t="s">
        <v>797</v>
      </c>
      <c r="H198" s="233">
        <v>2</v>
      </c>
      <c r="I198" s="234"/>
      <c r="J198" s="235">
        <f>ROUND(I198*H198,2)</f>
        <v>0</v>
      </c>
      <c r="K198" s="236"/>
      <c r="L198" s="45"/>
      <c r="M198" s="237" t="s">
        <v>1</v>
      </c>
      <c r="N198" s="238" t="s">
        <v>41</v>
      </c>
      <c r="O198" s="92"/>
      <c r="P198" s="239">
        <f>O198*H198</f>
        <v>0</v>
      </c>
      <c r="Q198" s="239">
        <v>0</v>
      </c>
      <c r="R198" s="239">
        <f>Q198*H198</f>
        <v>0</v>
      </c>
      <c r="S198" s="239">
        <v>0</v>
      </c>
      <c r="T198" s="24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1" t="s">
        <v>209</v>
      </c>
      <c r="AT198" s="241" t="s">
        <v>205</v>
      </c>
      <c r="AU198" s="241" t="s">
        <v>83</v>
      </c>
      <c r="AY198" s="18" t="s">
        <v>203</v>
      </c>
      <c r="BE198" s="242">
        <f>IF(N198="základní",J198,0)</f>
        <v>0</v>
      </c>
      <c r="BF198" s="242">
        <f>IF(N198="snížená",J198,0)</f>
        <v>0</v>
      </c>
      <c r="BG198" s="242">
        <f>IF(N198="zákl. přenesená",J198,0)</f>
        <v>0</v>
      </c>
      <c r="BH198" s="242">
        <f>IF(N198="sníž. přenesená",J198,0)</f>
        <v>0</v>
      </c>
      <c r="BI198" s="242">
        <f>IF(N198="nulová",J198,0)</f>
        <v>0</v>
      </c>
      <c r="BJ198" s="18" t="s">
        <v>83</v>
      </c>
      <c r="BK198" s="242">
        <f>ROUND(I198*H198,2)</f>
        <v>0</v>
      </c>
      <c r="BL198" s="18" t="s">
        <v>209</v>
      </c>
      <c r="BM198" s="241" t="s">
        <v>309</v>
      </c>
    </row>
    <row r="199" s="2" customFormat="1" ht="16.5" customHeight="1">
      <c r="A199" s="39"/>
      <c r="B199" s="40"/>
      <c r="C199" s="229" t="s">
        <v>233</v>
      </c>
      <c r="D199" s="229" t="s">
        <v>205</v>
      </c>
      <c r="E199" s="230" t="s">
        <v>3860</v>
      </c>
      <c r="F199" s="231" t="s">
        <v>3839</v>
      </c>
      <c r="G199" s="232" t="s">
        <v>797</v>
      </c>
      <c r="H199" s="233">
        <v>1</v>
      </c>
      <c r="I199" s="234"/>
      <c r="J199" s="235">
        <f>ROUND(I199*H199,2)</f>
        <v>0</v>
      </c>
      <c r="K199" s="236"/>
      <c r="L199" s="45"/>
      <c r="M199" s="237" t="s">
        <v>1</v>
      </c>
      <c r="N199" s="238" t="s">
        <v>41</v>
      </c>
      <c r="O199" s="92"/>
      <c r="P199" s="239">
        <f>O199*H199</f>
        <v>0</v>
      </c>
      <c r="Q199" s="239">
        <v>0</v>
      </c>
      <c r="R199" s="239">
        <f>Q199*H199</f>
        <v>0</v>
      </c>
      <c r="S199" s="239">
        <v>0</v>
      </c>
      <c r="T199" s="240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41" t="s">
        <v>209</v>
      </c>
      <c r="AT199" s="241" t="s">
        <v>205</v>
      </c>
      <c r="AU199" s="241" t="s">
        <v>83</v>
      </c>
      <c r="AY199" s="18" t="s">
        <v>203</v>
      </c>
      <c r="BE199" s="242">
        <f>IF(N199="základní",J199,0)</f>
        <v>0</v>
      </c>
      <c r="BF199" s="242">
        <f>IF(N199="snížená",J199,0)</f>
        <v>0</v>
      </c>
      <c r="BG199" s="242">
        <f>IF(N199="zákl. přenesená",J199,0)</f>
        <v>0</v>
      </c>
      <c r="BH199" s="242">
        <f>IF(N199="sníž. přenesená",J199,0)</f>
        <v>0</v>
      </c>
      <c r="BI199" s="242">
        <f>IF(N199="nulová",J199,0)</f>
        <v>0</v>
      </c>
      <c r="BJ199" s="18" t="s">
        <v>83</v>
      </c>
      <c r="BK199" s="242">
        <f>ROUND(I199*H199,2)</f>
        <v>0</v>
      </c>
      <c r="BL199" s="18" t="s">
        <v>209</v>
      </c>
      <c r="BM199" s="241" t="s">
        <v>315</v>
      </c>
    </row>
    <row r="200" s="2" customFormat="1" ht="16.5" customHeight="1">
      <c r="A200" s="39"/>
      <c r="B200" s="40"/>
      <c r="C200" s="229" t="s">
        <v>488</v>
      </c>
      <c r="D200" s="229" t="s">
        <v>205</v>
      </c>
      <c r="E200" s="230" t="s">
        <v>3861</v>
      </c>
      <c r="F200" s="231" t="s">
        <v>3841</v>
      </c>
      <c r="G200" s="232" t="s">
        <v>797</v>
      </c>
      <c r="H200" s="233">
        <v>1</v>
      </c>
      <c r="I200" s="234"/>
      <c r="J200" s="235">
        <f>ROUND(I200*H200,2)</f>
        <v>0</v>
      </c>
      <c r="K200" s="236"/>
      <c r="L200" s="45"/>
      <c r="M200" s="237" t="s">
        <v>1</v>
      </c>
      <c r="N200" s="238" t="s">
        <v>41</v>
      </c>
      <c r="O200" s="92"/>
      <c r="P200" s="239">
        <f>O200*H200</f>
        <v>0</v>
      </c>
      <c r="Q200" s="239">
        <v>0</v>
      </c>
      <c r="R200" s="239">
        <f>Q200*H200</f>
        <v>0</v>
      </c>
      <c r="S200" s="239">
        <v>0</v>
      </c>
      <c r="T200" s="24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1" t="s">
        <v>209</v>
      </c>
      <c r="AT200" s="241" t="s">
        <v>205</v>
      </c>
      <c r="AU200" s="241" t="s">
        <v>83</v>
      </c>
      <c r="AY200" s="18" t="s">
        <v>203</v>
      </c>
      <c r="BE200" s="242">
        <f>IF(N200="základní",J200,0)</f>
        <v>0</v>
      </c>
      <c r="BF200" s="242">
        <f>IF(N200="snížená",J200,0)</f>
        <v>0</v>
      </c>
      <c r="BG200" s="242">
        <f>IF(N200="zákl. přenesená",J200,0)</f>
        <v>0</v>
      </c>
      <c r="BH200" s="242">
        <f>IF(N200="sníž. přenesená",J200,0)</f>
        <v>0</v>
      </c>
      <c r="BI200" s="242">
        <f>IF(N200="nulová",J200,0)</f>
        <v>0</v>
      </c>
      <c r="BJ200" s="18" t="s">
        <v>83</v>
      </c>
      <c r="BK200" s="242">
        <f>ROUND(I200*H200,2)</f>
        <v>0</v>
      </c>
      <c r="BL200" s="18" t="s">
        <v>209</v>
      </c>
      <c r="BM200" s="241" t="s">
        <v>319</v>
      </c>
    </row>
    <row r="201" s="2" customFormat="1" ht="21.75" customHeight="1">
      <c r="A201" s="39"/>
      <c r="B201" s="40"/>
      <c r="C201" s="229" t="s">
        <v>237</v>
      </c>
      <c r="D201" s="229" t="s">
        <v>205</v>
      </c>
      <c r="E201" s="230" t="s">
        <v>3862</v>
      </c>
      <c r="F201" s="231" t="s">
        <v>3843</v>
      </c>
      <c r="G201" s="232" t="s">
        <v>797</v>
      </c>
      <c r="H201" s="233">
        <v>1</v>
      </c>
      <c r="I201" s="234"/>
      <c r="J201" s="235">
        <f>ROUND(I201*H201,2)</f>
        <v>0</v>
      </c>
      <c r="K201" s="236"/>
      <c r="L201" s="45"/>
      <c r="M201" s="237" t="s">
        <v>1</v>
      </c>
      <c r="N201" s="238" t="s">
        <v>41</v>
      </c>
      <c r="O201" s="92"/>
      <c r="P201" s="239">
        <f>O201*H201</f>
        <v>0</v>
      </c>
      <c r="Q201" s="239">
        <v>0</v>
      </c>
      <c r="R201" s="239">
        <f>Q201*H201</f>
        <v>0</v>
      </c>
      <c r="S201" s="239">
        <v>0</v>
      </c>
      <c r="T201" s="24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1" t="s">
        <v>209</v>
      </c>
      <c r="AT201" s="241" t="s">
        <v>205</v>
      </c>
      <c r="AU201" s="241" t="s">
        <v>83</v>
      </c>
      <c r="AY201" s="18" t="s">
        <v>203</v>
      </c>
      <c r="BE201" s="242">
        <f>IF(N201="základní",J201,0)</f>
        <v>0</v>
      </c>
      <c r="BF201" s="242">
        <f>IF(N201="snížená",J201,0)</f>
        <v>0</v>
      </c>
      <c r="BG201" s="242">
        <f>IF(N201="zákl. přenesená",J201,0)</f>
        <v>0</v>
      </c>
      <c r="BH201" s="242">
        <f>IF(N201="sníž. přenesená",J201,0)</f>
        <v>0</v>
      </c>
      <c r="BI201" s="242">
        <f>IF(N201="nulová",J201,0)</f>
        <v>0</v>
      </c>
      <c r="BJ201" s="18" t="s">
        <v>83</v>
      </c>
      <c r="BK201" s="242">
        <f>ROUND(I201*H201,2)</f>
        <v>0</v>
      </c>
      <c r="BL201" s="18" t="s">
        <v>209</v>
      </c>
      <c r="BM201" s="241" t="s">
        <v>327</v>
      </c>
    </row>
    <row r="202" s="2" customFormat="1" ht="16.5" customHeight="1">
      <c r="A202" s="39"/>
      <c r="B202" s="40"/>
      <c r="C202" s="229" t="s">
        <v>497</v>
      </c>
      <c r="D202" s="229" t="s">
        <v>205</v>
      </c>
      <c r="E202" s="230" t="s">
        <v>2504</v>
      </c>
      <c r="F202" s="231" t="s">
        <v>2443</v>
      </c>
      <c r="G202" s="232" t="s">
        <v>797</v>
      </c>
      <c r="H202" s="233">
        <v>1</v>
      </c>
      <c r="I202" s="234"/>
      <c r="J202" s="235">
        <f>ROUND(I202*H202,2)</f>
        <v>0</v>
      </c>
      <c r="K202" s="236"/>
      <c r="L202" s="45"/>
      <c r="M202" s="237" t="s">
        <v>1</v>
      </c>
      <c r="N202" s="238" t="s">
        <v>41</v>
      </c>
      <c r="O202" s="92"/>
      <c r="P202" s="239">
        <f>O202*H202</f>
        <v>0</v>
      </c>
      <c r="Q202" s="239">
        <v>0</v>
      </c>
      <c r="R202" s="239">
        <f>Q202*H202</f>
        <v>0</v>
      </c>
      <c r="S202" s="239">
        <v>0</v>
      </c>
      <c r="T202" s="240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1" t="s">
        <v>209</v>
      </c>
      <c r="AT202" s="241" t="s">
        <v>205</v>
      </c>
      <c r="AU202" s="241" t="s">
        <v>83</v>
      </c>
      <c r="AY202" s="18" t="s">
        <v>203</v>
      </c>
      <c r="BE202" s="242">
        <f>IF(N202="základní",J202,0)</f>
        <v>0</v>
      </c>
      <c r="BF202" s="242">
        <f>IF(N202="snížená",J202,0)</f>
        <v>0</v>
      </c>
      <c r="BG202" s="242">
        <f>IF(N202="zákl. přenesená",J202,0)</f>
        <v>0</v>
      </c>
      <c r="BH202" s="242">
        <f>IF(N202="sníž. přenesená",J202,0)</f>
        <v>0</v>
      </c>
      <c r="BI202" s="242">
        <f>IF(N202="nulová",J202,0)</f>
        <v>0</v>
      </c>
      <c r="BJ202" s="18" t="s">
        <v>83</v>
      </c>
      <c r="BK202" s="242">
        <f>ROUND(I202*H202,2)</f>
        <v>0</v>
      </c>
      <c r="BL202" s="18" t="s">
        <v>209</v>
      </c>
      <c r="BM202" s="241" t="s">
        <v>771</v>
      </c>
    </row>
    <row r="203" s="12" customFormat="1" ht="25.92" customHeight="1">
      <c r="A203" s="12"/>
      <c r="B203" s="213"/>
      <c r="C203" s="214"/>
      <c r="D203" s="215" t="s">
        <v>75</v>
      </c>
      <c r="E203" s="216" t="s">
        <v>2522</v>
      </c>
      <c r="F203" s="216" t="s">
        <v>3863</v>
      </c>
      <c r="G203" s="214"/>
      <c r="H203" s="214"/>
      <c r="I203" s="217"/>
      <c r="J203" s="218">
        <f>BK203</f>
        <v>0</v>
      </c>
      <c r="K203" s="214"/>
      <c r="L203" s="219"/>
      <c r="M203" s="220"/>
      <c r="N203" s="221"/>
      <c r="O203" s="221"/>
      <c r="P203" s="222">
        <f>SUM(P204:P206)</f>
        <v>0</v>
      </c>
      <c r="Q203" s="221"/>
      <c r="R203" s="222">
        <f>SUM(R204:R206)</f>
        <v>0</v>
      </c>
      <c r="S203" s="221"/>
      <c r="T203" s="223">
        <f>SUM(T204:T206)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24" t="s">
        <v>83</v>
      </c>
      <c r="AT203" s="225" t="s">
        <v>75</v>
      </c>
      <c r="AU203" s="225" t="s">
        <v>76</v>
      </c>
      <c r="AY203" s="224" t="s">
        <v>203</v>
      </c>
      <c r="BK203" s="226">
        <f>SUM(BK204:BK206)</f>
        <v>0</v>
      </c>
    </row>
    <row r="204" s="2" customFormat="1" ht="21.75" customHeight="1">
      <c r="A204" s="39"/>
      <c r="B204" s="40"/>
      <c r="C204" s="229" t="s">
        <v>242</v>
      </c>
      <c r="D204" s="229" t="s">
        <v>205</v>
      </c>
      <c r="E204" s="230" t="s">
        <v>3864</v>
      </c>
      <c r="F204" s="231" t="s">
        <v>3829</v>
      </c>
      <c r="G204" s="232" t="s">
        <v>930</v>
      </c>
      <c r="H204" s="233">
        <v>5</v>
      </c>
      <c r="I204" s="234"/>
      <c r="J204" s="235">
        <f>ROUND(I204*H204,2)</f>
        <v>0</v>
      </c>
      <c r="K204" s="236"/>
      <c r="L204" s="45"/>
      <c r="M204" s="237" t="s">
        <v>1</v>
      </c>
      <c r="N204" s="238" t="s">
        <v>41</v>
      </c>
      <c r="O204" s="92"/>
      <c r="P204" s="239">
        <f>O204*H204</f>
        <v>0</v>
      </c>
      <c r="Q204" s="239">
        <v>0</v>
      </c>
      <c r="R204" s="239">
        <f>Q204*H204</f>
        <v>0</v>
      </c>
      <c r="S204" s="239">
        <v>0</v>
      </c>
      <c r="T204" s="24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1" t="s">
        <v>209</v>
      </c>
      <c r="AT204" s="241" t="s">
        <v>205</v>
      </c>
      <c r="AU204" s="241" t="s">
        <v>83</v>
      </c>
      <c r="AY204" s="18" t="s">
        <v>203</v>
      </c>
      <c r="BE204" s="242">
        <f>IF(N204="základní",J204,0)</f>
        <v>0</v>
      </c>
      <c r="BF204" s="242">
        <f>IF(N204="snížená",J204,0)</f>
        <v>0</v>
      </c>
      <c r="BG204" s="242">
        <f>IF(N204="zákl. přenesená",J204,0)</f>
        <v>0</v>
      </c>
      <c r="BH204" s="242">
        <f>IF(N204="sníž. přenesená",J204,0)</f>
        <v>0</v>
      </c>
      <c r="BI204" s="242">
        <f>IF(N204="nulová",J204,0)</f>
        <v>0</v>
      </c>
      <c r="BJ204" s="18" t="s">
        <v>83</v>
      </c>
      <c r="BK204" s="242">
        <f>ROUND(I204*H204,2)</f>
        <v>0</v>
      </c>
      <c r="BL204" s="18" t="s">
        <v>209</v>
      </c>
      <c r="BM204" s="241" t="s">
        <v>783</v>
      </c>
    </row>
    <row r="205" s="2" customFormat="1" ht="16.5" customHeight="1">
      <c r="A205" s="39"/>
      <c r="B205" s="40"/>
      <c r="C205" s="229" t="s">
        <v>504</v>
      </c>
      <c r="D205" s="229" t="s">
        <v>205</v>
      </c>
      <c r="E205" s="230" t="s">
        <v>3865</v>
      </c>
      <c r="F205" s="231" t="s">
        <v>2482</v>
      </c>
      <c r="G205" s="232" t="s">
        <v>930</v>
      </c>
      <c r="H205" s="233">
        <v>5</v>
      </c>
      <c r="I205" s="234"/>
      <c r="J205" s="235">
        <f>ROUND(I205*H205,2)</f>
        <v>0</v>
      </c>
      <c r="K205" s="236"/>
      <c r="L205" s="45"/>
      <c r="M205" s="237" t="s">
        <v>1</v>
      </c>
      <c r="N205" s="238" t="s">
        <v>41</v>
      </c>
      <c r="O205" s="92"/>
      <c r="P205" s="239">
        <f>O205*H205</f>
        <v>0</v>
      </c>
      <c r="Q205" s="239">
        <v>0</v>
      </c>
      <c r="R205" s="239">
        <f>Q205*H205</f>
        <v>0</v>
      </c>
      <c r="S205" s="239">
        <v>0</v>
      </c>
      <c r="T205" s="240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1" t="s">
        <v>209</v>
      </c>
      <c r="AT205" s="241" t="s">
        <v>205</v>
      </c>
      <c r="AU205" s="241" t="s">
        <v>83</v>
      </c>
      <c r="AY205" s="18" t="s">
        <v>203</v>
      </c>
      <c r="BE205" s="242">
        <f>IF(N205="základní",J205,0)</f>
        <v>0</v>
      </c>
      <c r="BF205" s="242">
        <f>IF(N205="snížená",J205,0)</f>
        <v>0</v>
      </c>
      <c r="BG205" s="242">
        <f>IF(N205="zákl. přenesená",J205,0)</f>
        <v>0</v>
      </c>
      <c r="BH205" s="242">
        <f>IF(N205="sníž. přenesená",J205,0)</f>
        <v>0</v>
      </c>
      <c r="BI205" s="242">
        <f>IF(N205="nulová",J205,0)</f>
        <v>0</v>
      </c>
      <c r="BJ205" s="18" t="s">
        <v>83</v>
      </c>
      <c r="BK205" s="242">
        <f>ROUND(I205*H205,2)</f>
        <v>0</v>
      </c>
      <c r="BL205" s="18" t="s">
        <v>209</v>
      </c>
      <c r="BM205" s="241" t="s">
        <v>794</v>
      </c>
    </row>
    <row r="206" s="2" customFormat="1" ht="24.15" customHeight="1">
      <c r="A206" s="39"/>
      <c r="B206" s="40"/>
      <c r="C206" s="229" t="s">
        <v>251</v>
      </c>
      <c r="D206" s="229" t="s">
        <v>205</v>
      </c>
      <c r="E206" s="230" t="s">
        <v>3866</v>
      </c>
      <c r="F206" s="231" t="s">
        <v>2487</v>
      </c>
      <c r="G206" s="232" t="s">
        <v>213</v>
      </c>
      <c r="H206" s="233">
        <v>5</v>
      </c>
      <c r="I206" s="234"/>
      <c r="J206" s="235">
        <f>ROUND(I206*H206,2)</f>
        <v>0</v>
      </c>
      <c r="K206" s="236"/>
      <c r="L206" s="45"/>
      <c r="M206" s="237" t="s">
        <v>1</v>
      </c>
      <c r="N206" s="238" t="s">
        <v>41</v>
      </c>
      <c r="O206" s="92"/>
      <c r="P206" s="239">
        <f>O206*H206</f>
        <v>0</v>
      </c>
      <c r="Q206" s="239">
        <v>0</v>
      </c>
      <c r="R206" s="239">
        <f>Q206*H206</f>
        <v>0</v>
      </c>
      <c r="S206" s="239">
        <v>0</v>
      </c>
      <c r="T206" s="24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1" t="s">
        <v>209</v>
      </c>
      <c r="AT206" s="241" t="s">
        <v>205</v>
      </c>
      <c r="AU206" s="241" t="s">
        <v>83</v>
      </c>
      <c r="AY206" s="18" t="s">
        <v>203</v>
      </c>
      <c r="BE206" s="242">
        <f>IF(N206="základní",J206,0)</f>
        <v>0</v>
      </c>
      <c r="BF206" s="242">
        <f>IF(N206="snížená",J206,0)</f>
        <v>0</v>
      </c>
      <c r="BG206" s="242">
        <f>IF(N206="zákl. přenesená",J206,0)</f>
        <v>0</v>
      </c>
      <c r="BH206" s="242">
        <f>IF(N206="sníž. přenesená",J206,0)</f>
        <v>0</v>
      </c>
      <c r="BI206" s="242">
        <f>IF(N206="nulová",J206,0)</f>
        <v>0</v>
      </c>
      <c r="BJ206" s="18" t="s">
        <v>83</v>
      </c>
      <c r="BK206" s="242">
        <f>ROUND(I206*H206,2)</f>
        <v>0</v>
      </c>
      <c r="BL206" s="18" t="s">
        <v>209</v>
      </c>
      <c r="BM206" s="241" t="s">
        <v>804</v>
      </c>
    </row>
    <row r="207" s="12" customFormat="1" ht="25.92" customHeight="1">
      <c r="A207" s="12"/>
      <c r="B207" s="213"/>
      <c r="C207" s="214"/>
      <c r="D207" s="215" t="s">
        <v>75</v>
      </c>
      <c r="E207" s="216" t="s">
        <v>2530</v>
      </c>
      <c r="F207" s="216" t="s">
        <v>3867</v>
      </c>
      <c r="G207" s="214"/>
      <c r="H207" s="214"/>
      <c r="I207" s="217"/>
      <c r="J207" s="218">
        <f>BK207</f>
        <v>0</v>
      </c>
      <c r="K207" s="214"/>
      <c r="L207" s="219"/>
      <c r="M207" s="220"/>
      <c r="N207" s="221"/>
      <c r="O207" s="221"/>
      <c r="P207" s="222">
        <f>SUM(P208:P212)</f>
        <v>0</v>
      </c>
      <c r="Q207" s="221"/>
      <c r="R207" s="222">
        <f>SUM(R208:R212)</f>
        <v>0</v>
      </c>
      <c r="S207" s="221"/>
      <c r="T207" s="223">
        <f>SUM(T208:T212)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24" t="s">
        <v>83</v>
      </c>
      <c r="AT207" s="225" t="s">
        <v>75</v>
      </c>
      <c r="AU207" s="225" t="s">
        <v>76</v>
      </c>
      <c r="AY207" s="224" t="s">
        <v>203</v>
      </c>
      <c r="BK207" s="226">
        <f>SUM(BK208:BK212)</f>
        <v>0</v>
      </c>
    </row>
    <row r="208" s="2" customFormat="1" ht="24.15" customHeight="1">
      <c r="A208" s="39"/>
      <c r="B208" s="40"/>
      <c r="C208" s="229" t="s">
        <v>513</v>
      </c>
      <c r="D208" s="229" t="s">
        <v>205</v>
      </c>
      <c r="E208" s="230" t="s">
        <v>3868</v>
      </c>
      <c r="F208" s="231" t="s">
        <v>3835</v>
      </c>
      <c r="G208" s="232" t="s">
        <v>797</v>
      </c>
      <c r="H208" s="233">
        <v>1</v>
      </c>
      <c r="I208" s="234"/>
      <c r="J208" s="235">
        <f>ROUND(I208*H208,2)</f>
        <v>0</v>
      </c>
      <c r="K208" s="236"/>
      <c r="L208" s="45"/>
      <c r="M208" s="237" t="s">
        <v>1</v>
      </c>
      <c r="N208" s="238" t="s">
        <v>41</v>
      </c>
      <c r="O208" s="92"/>
      <c r="P208" s="239">
        <f>O208*H208</f>
        <v>0</v>
      </c>
      <c r="Q208" s="239">
        <v>0</v>
      </c>
      <c r="R208" s="239">
        <f>Q208*H208</f>
        <v>0</v>
      </c>
      <c r="S208" s="239">
        <v>0</v>
      </c>
      <c r="T208" s="24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1" t="s">
        <v>209</v>
      </c>
      <c r="AT208" s="241" t="s">
        <v>205</v>
      </c>
      <c r="AU208" s="241" t="s">
        <v>83</v>
      </c>
      <c r="AY208" s="18" t="s">
        <v>203</v>
      </c>
      <c r="BE208" s="242">
        <f>IF(N208="základní",J208,0)</f>
        <v>0</v>
      </c>
      <c r="BF208" s="242">
        <f>IF(N208="snížená",J208,0)</f>
        <v>0</v>
      </c>
      <c r="BG208" s="242">
        <f>IF(N208="zákl. přenesená",J208,0)</f>
        <v>0</v>
      </c>
      <c r="BH208" s="242">
        <f>IF(N208="sníž. přenesená",J208,0)</f>
        <v>0</v>
      </c>
      <c r="BI208" s="242">
        <f>IF(N208="nulová",J208,0)</f>
        <v>0</v>
      </c>
      <c r="BJ208" s="18" t="s">
        <v>83</v>
      </c>
      <c r="BK208" s="242">
        <f>ROUND(I208*H208,2)</f>
        <v>0</v>
      </c>
      <c r="BL208" s="18" t="s">
        <v>209</v>
      </c>
      <c r="BM208" s="241" t="s">
        <v>332</v>
      </c>
    </row>
    <row r="209" s="2" customFormat="1" ht="24.15" customHeight="1">
      <c r="A209" s="39"/>
      <c r="B209" s="40"/>
      <c r="C209" s="229" t="s">
        <v>256</v>
      </c>
      <c r="D209" s="229" t="s">
        <v>205</v>
      </c>
      <c r="E209" s="230" t="s">
        <v>513</v>
      </c>
      <c r="F209" s="231" t="s">
        <v>3837</v>
      </c>
      <c r="G209" s="232" t="s">
        <v>797</v>
      </c>
      <c r="H209" s="233">
        <v>2</v>
      </c>
      <c r="I209" s="234"/>
      <c r="J209" s="235">
        <f>ROUND(I209*H209,2)</f>
        <v>0</v>
      </c>
      <c r="K209" s="236"/>
      <c r="L209" s="45"/>
      <c r="M209" s="237" t="s">
        <v>1</v>
      </c>
      <c r="N209" s="238" t="s">
        <v>41</v>
      </c>
      <c r="O209" s="92"/>
      <c r="P209" s="239">
        <f>O209*H209</f>
        <v>0</v>
      </c>
      <c r="Q209" s="239">
        <v>0</v>
      </c>
      <c r="R209" s="239">
        <f>Q209*H209</f>
        <v>0</v>
      </c>
      <c r="S209" s="239">
        <v>0</v>
      </c>
      <c r="T209" s="24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1" t="s">
        <v>209</v>
      </c>
      <c r="AT209" s="241" t="s">
        <v>205</v>
      </c>
      <c r="AU209" s="241" t="s">
        <v>83</v>
      </c>
      <c r="AY209" s="18" t="s">
        <v>203</v>
      </c>
      <c r="BE209" s="242">
        <f>IF(N209="základní",J209,0)</f>
        <v>0</v>
      </c>
      <c r="BF209" s="242">
        <f>IF(N209="snížená",J209,0)</f>
        <v>0</v>
      </c>
      <c r="BG209" s="242">
        <f>IF(N209="zákl. přenesená",J209,0)</f>
        <v>0</v>
      </c>
      <c r="BH209" s="242">
        <f>IF(N209="sníž. přenesená",J209,0)</f>
        <v>0</v>
      </c>
      <c r="BI209" s="242">
        <f>IF(N209="nulová",J209,0)</f>
        <v>0</v>
      </c>
      <c r="BJ209" s="18" t="s">
        <v>83</v>
      </c>
      <c r="BK209" s="242">
        <f>ROUND(I209*H209,2)</f>
        <v>0</v>
      </c>
      <c r="BL209" s="18" t="s">
        <v>209</v>
      </c>
      <c r="BM209" s="241" t="s">
        <v>337</v>
      </c>
    </row>
    <row r="210" s="2" customFormat="1" ht="16.5" customHeight="1">
      <c r="A210" s="39"/>
      <c r="B210" s="40"/>
      <c r="C210" s="229" t="s">
        <v>522</v>
      </c>
      <c r="D210" s="229" t="s">
        <v>205</v>
      </c>
      <c r="E210" s="230" t="s">
        <v>3869</v>
      </c>
      <c r="F210" s="231" t="s">
        <v>3839</v>
      </c>
      <c r="G210" s="232" t="s">
        <v>797</v>
      </c>
      <c r="H210" s="233">
        <v>1</v>
      </c>
      <c r="I210" s="234"/>
      <c r="J210" s="235">
        <f>ROUND(I210*H210,2)</f>
        <v>0</v>
      </c>
      <c r="K210" s="236"/>
      <c r="L210" s="45"/>
      <c r="M210" s="237" t="s">
        <v>1</v>
      </c>
      <c r="N210" s="238" t="s">
        <v>41</v>
      </c>
      <c r="O210" s="92"/>
      <c r="P210" s="239">
        <f>O210*H210</f>
        <v>0</v>
      </c>
      <c r="Q210" s="239">
        <v>0</v>
      </c>
      <c r="R210" s="239">
        <f>Q210*H210</f>
        <v>0</v>
      </c>
      <c r="S210" s="239">
        <v>0</v>
      </c>
      <c r="T210" s="240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1" t="s">
        <v>209</v>
      </c>
      <c r="AT210" s="241" t="s">
        <v>205</v>
      </c>
      <c r="AU210" s="241" t="s">
        <v>83</v>
      </c>
      <c r="AY210" s="18" t="s">
        <v>203</v>
      </c>
      <c r="BE210" s="242">
        <f>IF(N210="základní",J210,0)</f>
        <v>0</v>
      </c>
      <c r="BF210" s="242">
        <f>IF(N210="snížená",J210,0)</f>
        <v>0</v>
      </c>
      <c r="BG210" s="242">
        <f>IF(N210="zákl. přenesená",J210,0)</f>
        <v>0</v>
      </c>
      <c r="BH210" s="242">
        <f>IF(N210="sníž. přenesená",J210,0)</f>
        <v>0</v>
      </c>
      <c r="BI210" s="242">
        <f>IF(N210="nulová",J210,0)</f>
        <v>0</v>
      </c>
      <c r="BJ210" s="18" t="s">
        <v>83</v>
      </c>
      <c r="BK210" s="242">
        <f>ROUND(I210*H210,2)</f>
        <v>0</v>
      </c>
      <c r="BL210" s="18" t="s">
        <v>209</v>
      </c>
      <c r="BM210" s="241" t="s">
        <v>825</v>
      </c>
    </row>
    <row r="211" s="2" customFormat="1" ht="21.75" customHeight="1">
      <c r="A211" s="39"/>
      <c r="B211" s="40"/>
      <c r="C211" s="229" t="s">
        <v>260</v>
      </c>
      <c r="D211" s="229" t="s">
        <v>205</v>
      </c>
      <c r="E211" s="230" t="s">
        <v>3870</v>
      </c>
      <c r="F211" s="231" t="s">
        <v>3843</v>
      </c>
      <c r="G211" s="232" t="s">
        <v>797</v>
      </c>
      <c r="H211" s="233">
        <v>1</v>
      </c>
      <c r="I211" s="234"/>
      <c r="J211" s="235">
        <f>ROUND(I211*H211,2)</f>
        <v>0</v>
      </c>
      <c r="K211" s="236"/>
      <c r="L211" s="45"/>
      <c r="M211" s="237" t="s">
        <v>1</v>
      </c>
      <c r="N211" s="238" t="s">
        <v>41</v>
      </c>
      <c r="O211" s="92"/>
      <c r="P211" s="239">
        <f>O211*H211</f>
        <v>0</v>
      </c>
      <c r="Q211" s="239">
        <v>0</v>
      </c>
      <c r="R211" s="239">
        <f>Q211*H211</f>
        <v>0</v>
      </c>
      <c r="S211" s="239">
        <v>0</v>
      </c>
      <c r="T211" s="24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1" t="s">
        <v>209</v>
      </c>
      <c r="AT211" s="241" t="s">
        <v>205</v>
      </c>
      <c r="AU211" s="241" t="s">
        <v>83</v>
      </c>
      <c r="AY211" s="18" t="s">
        <v>203</v>
      </c>
      <c r="BE211" s="242">
        <f>IF(N211="základní",J211,0)</f>
        <v>0</v>
      </c>
      <c r="BF211" s="242">
        <f>IF(N211="snížená",J211,0)</f>
        <v>0</v>
      </c>
      <c r="BG211" s="242">
        <f>IF(N211="zákl. přenesená",J211,0)</f>
        <v>0</v>
      </c>
      <c r="BH211" s="242">
        <f>IF(N211="sníž. přenesená",J211,0)</f>
        <v>0</v>
      </c>
      <c r="BI211" s="242">
        <f>IF(N211="nulová",J211,0)</f>
        <v>0</v>
      </c>
      <c r="BJ211" s="18" t="s">
        <v>83</v>
      </c>
      <c r="BK211" s="242">
        <f>ROUND(I211*H211,2)</f>
        <v>0</v>
      </c>
      <c r="BL211" s="18" t="s">
        <v>209</v>
      </c>
      <c r="BM211" s="241" t="s">
        <v>833</v>
      </c>
    </row>
    <row r="212" s="2" customFormat="1" ht="16.5" customHeight="1">
      <c r="A212" s="39"/>
      <c r="B212" s="40"/>
      <c r="C212" s="229" t="s">
        <v>531</v>
      </c>
      <c r="D212" s="229" t="s">
        <v>205</v>
      </c>
      <c r="E212" s="230" t="s">
        <v>3871</v>
      </c>
      <c r="F212" s="231" t="s">
        <v>2443</v>
      </c>
      <c r="G212" s="232" t="s">
        <v>797</v>
      </c>
      <c r="H212" s="233">
        <v>1</v>
      </c>
      <c r="I212" s="234"/>
      <c r="J212" s="235">
        <f>ROUND(I212*H212,2)</f>
        <v>0</v>
      </c>
      <c r="K212" s="236"/>
      <c r="L212" s="45"/>
      <c r="M212" s="237" t="s">
        <v>1</v>
      </c>
      <c r="N212" s="238" t="s">
        <v>41</v>
      </c>
      <c r="O212" s="92"/>
      <c r="P212" s="239">
        <f>O212*H212</f>
        <v>0</v>
      </c>
      <c r="Q212" s="239">
        <v>0</v>
      </c>
      <c r="R212" s="239">
        <f>Q212*H212</f>
        <v>0</v>
      </c>
      <c r="S212" s="239">
        <v>0</v>
      </c>
      <c r="T212" s="24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1" t="s">
        <v>209</v>
      </c>
      <c r="AT212" s="241" t="s">
        <v>205</v>
      </c>
      <c r="AU212" s="241" t="s">
        <v>83</v>
      </c>
      <c r="AY212" s="18" t="s">
        <v>203</v>
      </c>
      <c r="BE212" s="242">
        <f>IF(N212="základní",J212,0)</f>
        <v>0</v>
      </c>
      <c r="BF212" s="242">
        <f>IF(N212="snížená",J212,0)</f>
        <v>0</v>
      </c>
      <c r="BG212" s="242">
        <f>IF(N212="zákl. přenesená",J212,0)</f>
        <v>0</v>
      </c>
      <c r="BH212" s="242">
        <f>IF(N212="sníž. přenesená",J212,0)</f>
        <v>0</v>
      </c>
      <c r="BI212" s="242">
        <f>IF(N212="nulová",J212,0)</f>
        <v>0</v>
      </c>
      <c r="BJ212" s="18" t="s">
        <v>83</v>
      </c>
      <c r="BK212" s="242">
        <f>ROUND(I212*H212,2)</f>
        <v>0</v>
      </c>
      <c r="BL212" s="18" t="s">
        <v>209</v>
      </c>
      <c r="BM212" s="241" t="s">
        <v>841</v>
      </c>
    </row>
    <row r="213" s="12" customFormat="1" ht="25.92" customHeight="1">
      <c r="A213" s="12"/>
      <c r="B213" s="213"/>
      <c r="C213" s="214"/>
      <c r="D213" s="215" t="s">
        <v>75</v>
      </c>
      <c r="E213" s="216" t="s">
        <v>2543</v>
      </c>
      <c r="F213" s="216" t="s">
        <v>3872</v>
      </c>
      <c r="G213" s="214"/>
      <c r="H213" s="214"/>
      <c r="I213" s="217"/>
      <c r="J213" s="218">
        <f>BK213</f>
        <v>0</v>
      </c>
      <c r="K213" s="214"/>
      <c r="L213" s="219"/>
      <c r="M213" s="220"/>
      <c r="N213" s="221"/>
      <c r="O213" s="221"/>
      <c r="P213" s="222">
        <f>SUM(P214:P222)</f>
        <v>0</v>
      </c>
      <c r="Q213" s="221"/>
      <c r="R213" s="222">
        <f>SUM(R214:R222)</f>
        <v>0</v>
      </c>
      <c r="S213" s="221"/>
      <c r="T213" s="223">
        <f>SUM(T214:T222)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24" t="s">
        <v>83</v>
      </c>
      <c r="AT213" s="225" t="s">
        <v>75</v>
      </c>
      <c r="AU213" s="225" t="s">
        <v>76</v>
      </c>
      <c r="AY213" s="224" t="s">
        <v>203</v>
      </c>
      <c r="BK213" s="226">
        <f>SUM(BK214:BK222)</f>
        <v>0</v>
      </c>
    </row>
    <row r="214" s="2" customFormat="1" ht="21.75" customHeight="1">
      <c r="A214" s="39"/>
      <c r="B214" s="40"/>
      <c r="C214" s="229" t="s">
        <v>536</v>
      </c>
      <c r="D214" s="229" t="s">
        <v>205</v>
      </c>
      <c r="E214" s="230" t="s">
        <v>3873</v>
      </c>
      <c r="F214" s="231" t="s">
        <v>3829</v>
      </c>
      <c r="G214" s="232" t="s">
        <v>930</v>
      </c>
      <c r="H214" s="233">
        <v>10</v>
      </c>
      <c r="I214" s="234"/>
      <c r="J214" s="235">
        <f>ROUND(I214*H214,2)</f>
        <v>0</v>
      </c>
      <c r="K214" s="236"/>
      <c r="L214" s="45"/>
      <c r="M214" s="237" t="s">
        <v>1</v>
      </c>
      <c r="N214" s="238" t="s">
        <v>41</v>
      </c>
      <c r="O214" s="92"/>
      <c r="P214" s="239">
        <f>O214*H214</f>
        <v>0</v>
      </c>
      <c r="Q214" s="239">
        <v>0</v>
      </c>
      <c r="R214" s="239">
        <f>Q214*H214</f>
        <v>0</v>
      </c>
      <c r="S214" s="239">
        <v>0</v>
      </c>
      <c r="T214" s="24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1" t="s">
        <v>209</v>
      </c>
      <c r="AT214" s="241" t="s">
        <v>205</v>
      </c>
      <c r="AU214" s="241" t="s">
        <v>83</v>
      </c>
      <c r="AY214" s="18" t="s">
        <v>203</v>
      </c>
      <c r="BE214" s="242">
        <f>IF(N214="základní",J214,0)</f>
        <v>0</v>
      </c>
      <c r="BF214" s="242">
        <f>IF(N214="snížená",J214,0)</f>
        <v>0</v>
      </c>
      <c r="BG214" s="242">
        <f>IF(N214="zákl. přenesená",J214,0)</f>
        <v>0</v>
      </c>
      <c r="BH214" s="242">
        <f>IF(N214="sníž. přenesená",J214,0)</f>
        <v>0</v>
      </c>
      <c r="BI214" s="242">
        <f>IF(N214="nulová",J214,0)</f>
        <v>0</v>
      </c>
      <c r="BJ214" s="18" t="s">
        <v>83</v>
      </c>
      <c r="BK214" s="242">
        <f>ROUND(I214*H214,2)</f>
        <v>0</v>
      </c>
      <c r="BL214" s="18" t="s">
        <v>209</v>
      </c>
      <c r="BM214" s="241" t="s">
        <v>850</v>
      </c>
    </row>
    <row r="215" s="2" customFormat="1" ht="16.5" customHeight="1">
      <c r="A215" s="39"/>
      <c r="B215" s="40"/>
      <c r="C215" s="229" t="s">
        <v>541</v>
      </c>
      <c r="D215" s="229" t="s">
        <v>205</v>
      </c>
      <c r="E215" s="230" t="s">
        <v>3874</v>
      </c>
      <c r="F215" s="231" t="s">
        <v>2482</v>
      </c>
      <c r="G215" s="232" t="s">
        <v>930</v>
      </c>
      <c r="H215" s="233">
        <v>10</v>
      </c>
      <c r="I215" s="234"/>
      <c r="J215" s="235">
        <f>ROUND(I215*H215,2)</f>
        <v>0</v>
      </c>
      <c r="K215" s="236"/>
      <c r="L215" s="45"/>
      <c r="M215" s="237" t="s">
        <v>1</v>
      </c>
      <c r="N215" s="238" t="s">
        <v>41</v>
      </c>
      <c r="O215" s="92"/>
      <c r="P215" s="239">
        <f>O215*H215</f>
        <v>0</v>
      </c>
      <c r="Q215" s="239">
        <v>0</v>
      </c>
      <c r="R215" s="239">
        <f>Q215*H215</f>
        <v>0</v>
      </c>
      <c r="S215" s="239">
        <v>0</v>
      </c>
      <c r="T215" s="240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1" t="s">
        <v>209</v>
      </c>
      <c r="AT215" s="241" t="s">
        <v>205</v>
      </c>
      <c r="AU215" s="241" t="s">
        <v>83</v>
      </c>
      <c r="AY215" s="18" t="s">
        <v>203</v>
      </c>
      <c r="BE215" s="242">
        <f>IF(N215="základní",J215,0)</f>
        <v>0</v>
      </c>
      <c r="BF215" s="242">
        <f>IF(N215="snížená",J215,0)</f>
        <v>0</v>
      </c>
      <c r="BG215" s="242">
        <f>IF(N215="zákl. přenesená",J215,0)</f>
        <v>0</v>
      </c>
      <c r="BH215" s="242">
        <f>IF(N215="sníž. přenesená",J215,0)</f>
        <v>0</v>
      </c>
      <c r="BI215" s="242">
        <f>IF(N215="nulová",J215,0)</f>
        <v>0</v>
      </c>
      <c r="BJ215" s="18" t="s">
        <v>83</v>
      </c>
      <c r="BK215" s="242">
        <f>ROUND(I215*H215,2)</f>
        <v>0</v>
      </c>
      <c r="BL215" s="18" t="s">
        <v>209</v>
      </c>
      <c r="BM215" s="241" t="s">
        <v>858</v>
      </c>
    </row>
    <row r="216" s="2" customFormat="1" ht="24.15" customHeight="1">
      <c r="A216" s="39"/>
      <c r="B216" s="40"/>
      <c r="C216" s="229" t="s">
        <v>264</v>
      </c>
      <c r="D216" s="229" t="s">
        <v>205</v>
      </c>
      <c r="E216" s="230" t="s">
        <v>3875</v>
      </c>
      <c r="F216" s="231" t="s">
        <v>3835</v>
      </c>
      <c r="G216" s="232" t="s">
        <v>797</v>
      </c>
      <c r="H216" s="233">
        <v>1</v>
      </c>
      <c r="I216" s="234"/>
      <c r="J216" s="235">
        <f>ROUND(I216*H216,2)</f>
        <v>0</v>
      </c>
      <c r="K216" s="236"/>
      <c r="L216" s="45"/>
      <c r="M216" s="237" t="s">
        <v>1</v>
      </c>
      <c r="N216" s="238" t="s">
        <v>41</v>
      </c>
      <c r="O216" s="92"/>
      <c r="P216" s="239">
        <f>O216*H216</f>
        <v>0</v>
      </c>
      <c r="Q216" s="239">
        <v>0</v>
      </c>
      <c r="R216" s="239">
        <f>Q216*H216</f>
        <v>0</v>
      </c>
      <c r="S216" s="239">
        <v>0</v>
      </c>
      <c r="T216" s="240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1" t="s">
        <v>209</v>
      </c>
      <c r="AT216" s="241" t="s">
        <v>205</v>
      </c>
      <c r="AU216" s="241" t="s">
        <v>83</v>
      </c>
      <c r="AY216" s="18" t="s">
        <v>203</v>
      </c>
      <c r="BE216" s="242">
        <f>IF(N216="základní",J216,0)</f>
        <v>0</v>
      </c>
      <c r="BF216" s="242">
        <f>IF(N216="snížená",J216,0)</f>
        <v>0</v>
      </c>
      <c r="BG216" s="242">
        <f>IF(N216="zákl. přenesená",J216,0)</f>
        <v>0</v>
      </c>
      <c r="BH216" s="242">
        <f>IF(N216="sníž. přenesená",J216,0)</f>
        <v>0</v>
      </c>
      <c r="BI216" s="242">
        <f>IF(N216="nulová",J216,0)</f>
        <v>0</v>
      </c>
      <c r="BJ216" s="18" t="s">
        <v>83</v>
      </c>
      <c r="BK216" s="242">
        <f>ROUND(I216*H216,2)</f>
        <v>0</v>
      </c>
      <c r="BL216" s="18" t="s">
        <v>209</v>
      </c>
      <c r="BM216" s="241" t="s">
        <v>866</v>
      </c>
    </row>
    <row r="217" s="2" customFormat="1" ht="24.15" customHeight="1">
      <c r="A217" s="39"/>
      <c r="B217" s="40"/>
      <c r="C217" s="229" t="s">
        <v>550</v>
      </c>
      <c r="D217" s="229" t="s">
        <v>205</v>
      </c>
      <c r="E217" s="230" t="s">
        <v>264</v>
      </c>
      <c r="F217" s="231" t="s">
        <v>3848</v>
      </c>
      <c r="G217" s="232" t="s">
        <v>797</v>
      </c>
      <c r="H217" s="233">
        <v>2</v>
      </c>
      <c r="I217" s="234"/>
      <c r="J217" s="235">
        <f>ROUND(I217*H217,2)</f>
        <v>0</v>
      </c>
      <c r="K217" s="236"/>
      <c r="L217" s="45"/>
      <c r="M217" s="237" t="s">
        <v>1</v>
      </c>
      <c r="N217" s="238" t="s">
        <v>41</v>
      </c>
      <c r="O217" s="92"/>
      <c r="P217" s="239">
        <f>O217*H217</f>
        <v>0</v>
      </c>
      <c r="Q217" s="239">
        <v>0</v>
      </c>
      <c r="R217" s="239">
        <f>Q217*H217</f>
        <v>0</v>
      </c>
      <c r="S217" s="239">
        <v>0</v>
      </c>
      <c r="T217" s="24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1" t="s">
        <v>209</v>
      </c>
      <c r="AT217" s="241" t="s">
        <v>205</v>
      </c>
      <c r="AU217" s="241" t="s">
        <v>83</v>
      </c>
      <c r="AY217" s="18" t="s">
        <v>203</v>
      </c>
      <c r="BE217" s="242">
        <f>IF(N217="základní",J217,0)</f>
        <v>0</v>
      </c>
      <c r="BF217" s="242">
        <f>IF(N217="snížená",J217,0)</f>
        <v>0</v>
      </c>
      <c r="BG217" s="242">
        <f>IF(N217="zákl. přenesená",J217,0)</f>
        <v>0</v>
      </c>
      <c r="BH217" s="242">
        <f>IF(N217="sníž. přenesená",J217,0)</f>
        <v>0</v>
      </c>
      <c r="BI217" s="242">
        <f>IF(N217="nulová",J217,0)</f>
        <v>0</v>
      </c>
      <c r="BJ217" s="18" t="s">
        <v>83</v>
      </c>
      <c r="BK217" s="242">
        <f>ROUND(I217*H217,2)</f>
        <v>0</v>
      </c>
      <c r="BL217" s="18" t="s">
        <v>209</v>
      </c>
      <c r="BM217" s="241" t="s">
        <v>874</v>
      </c>
    </row>
    <row r="218" s="2" customFormat="1" ht="16.5" customHeight="1">
      <c r="A218" s="39"/>
      <c r="B218" s="40"/>
      <c r="C218" s="229" t="s">
        <v>270</v>
      </c>
      <c r="D218" s="229" t="s">
        <v>205</v>
      </c>
      <c r="E218" s="230" t="s">
        <v>3876</v>
      </c>
      <c r="F218" s="231" t="s">
        <v>3795</v>
      </c>
      <c r="G218" s="232" t="s">
        <v>797</v>
      </c>
      <c r="H218" s="233">
        <v>1</v>
      </c>
      <c r="I218" s="234"/>
      <c r="J218" s="235">
        <f>ROUND(I218*H218,2)</f>
        <v>0</v>
      </c>
      <c r="K218" s="236"/>
      <c r="L218" s="45"/>
      <c r="M218" s="237" t="s">
        <v>1</v>
      </c>
      <c r="N218" s="238" t="s">
        <v>41</v>
      </c>
      <c r="O218" s="92"/>
      <c r="P218" s="239">
        <f>O218*H218</f>
        <v>0</v>
      </c>
      <c r="Q218" s="239">
        <v>0</v>
      </c>
      <c r="R218" s="239">
        <f>Q218*H218</f>
        <v>0</v>
      </c>
      <c r="S218" s="239">
        <v>0</v>
      </c>
      <c r="T218" s="240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1" t="s">
        <v>209</v>
      </c>
      <c r="AT218" s="241" t="s">
        <v>205</v>
      </c>
      <c r="AU218" s="241" t="s">
        <v>83</v>
      </c>
      <c r="AY218" s="18" t="s">
        <v>203</v>
      </c>
      <c r="BE218" s="242">
        <f>IF(N218="základní",J218,0)</f>
        <v>0</v>
      </c>
      <c r="BF218" s="242">
        <f>IF(N218="snížená",J218,0)</f>
        <v>0</v>
      </c>
      <c r="BG218" s="242">
        <f>IF(N218="zákl. přenesená",J218,0)</f>
        <v>0</v>
      </c>
      <c r="BH218" s="242">
        <f>IF(N218="sníž. přenesená",J218,0)</f>
        <v>0</v>
      </c>
      <c r="BI218" s="242">
        <f>IF(N218="nulová",J218,0)</f>
        <v>0</v>
      </c>
      <c r="BJ218" s="18" t="s">
        <v>83</v>
      </c>
      <c r="BK218" s="242">
        <f>ROUND(I218*H218,2)</f>
        <v>0</v>
      </c>
      <c r="BL218" s="18" t="s">
        <v>209</v>
      </c>
      <c r="BM218" s="241" t="s">
        <v>882</v>
      </c>
    </row>
    <row r="219" s="2" customFormat="1" ht="16.5" customHeight="1">
      <c r="A219" s="39"/>
      <c r="B219" s="40"/>
      <c r="C219" s="229" t="s">
        <v>558</v>
      </c>
      <c r="D219" s="229" t="s">
        <v>205</v>
      </c>
      <c r="E219" s="230" t="s">
        <v>3877</v>
      </c>
      <c r="F219" s="231" t="s">
        <v>3826</v>
      </c>
      <c r="G219" s="232" t="s">
        <v>797</v>
      </c>
      <c r="H219" s="233">
        <v>1</v>
      </c>
      <c r="I219" s="234"/>
      <c r="J219" s="235">
        <f>ROUND(I219*H219,2)</f>
        <v>0</v>
      </c>
      <c r="K219" s="236"/>
      <c r="L219" s="45"/>
      <c r="M219" s="237" t="s">
        <v>1</v>
      </c>
      <c r="N219" s="238" t="s">
        <v>41</v>
      </c>
      <c r="O219" s="92"/>
      <c r="P219" s="239">
        <f>O219*H219</f>
        <v>0</v>
      </c>
      <c r="Q219" s="239">
        <v>0</v>
      </c>
      <c r="R219" s="239">
        <f>Q219*H219</f>
        <v>0</v>
      </c>
      <c r="S219" s="239">
        <v>0</v>
      </c>
      <c r="T219" s="24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1" t="s">
        <v>209</v>
      </c>
      <c r="AT219" s="241" t="s">
        <v>205</v>
      </c>
      <c r="AU219" s="241" t="s">
        <v>83</v>
      </c>
      <c r="AY219" s="18" t="s">
        <v>203</v>
      </c>
      <c r="BE219" s="242">
        <f>IF(N219="základní",J219,0)</f>
        <v>0</v>
      </c>
      <c r="BF219" s="242">
        <f>IF(N219="snížená",J219,0)</f>
        <v>0</v>
      </c>
      <c r="BG219" s="242">
        <f>IF(N219="zákl. přenesená",J219,0)</f>
        <v>0</v>
      </c>
      <c r="BH219" s="242">
        <f>IF(N219="sníž. přenesená",J219,0)</f>
        <v>0</v>
      </c>
      <c r="BI219" s="242">
        <f>IF(N219="nulová",J219,0)</f>
        <v>0</v>
      </c>
      <c r="BJ219" s="18" t="s">
        <v>83</v>
      </c>
      <c r="BK219" s="242">
        <f>ROUND(I219*H219,2)</f>
        <v>0</v>
      </c>
      <c r="BL219" s="18" t="s">
        <v>209</v>
      </c>
      <c r="BM219" s="241" t="s">
        <v>890</v>
      </c>
    </row>
    <row r="220" s="2" customFormat="1" ht="21.75" customHeight="1">
      <c r="A220" s="39"/>
      <c r="B220" s="40"/>
      <c r="C220" s="229" t="s">
        <v>564</v>
      </c>
      <c r="D220" s="229" t="s">
        <v>205</v>
      </c>
      <c r="E220" s="230" t="s">
        <v>3878</v>
      </c>
      <c r="F220" s="231" t="s">
        <v>3852</v>
      </c>
      <c r="G220" s="232" t="s">
        <v>797</v>
      </c>
      <c r="H220" s="233">
        <v>1</v>
      </c>
      <c r="I220" s="234"/>
      <c r="J220" s="235">
        <f>ROUND(I220*H220,2)</f>
        <v>0</v>
      </c>
      <c r="K220" s="236"/>
      <c r="L220" s="45"/>
      <c r="M220" s="237" t="s">
        <v>1</v>
      </c>
      <c r="N220" s="238" t="s">
        <v>41</v>
      </c>
      <c r="O220" s="92"/>
      <c r="P220" s="239">
        <f>O220*H220</f>
        <v>0</v>
      </c>
      <c r="Q220" s="239">
        <v>0</v>
      </c>
      <c r="R220" s="239">
        <f>Q220*H220</f>
        <v>0</v>
      </c>
      <c r="S220" s="239">
        <v>0</v>
      </c>
      <c r="T220" s="240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1" t="s">
        <v>209</v>
      </c>
      <c r="AT220" s="241" t="s">
        <v>205</v>
      </c>
      <c r="AU220" s="241" t="s">
        <v>83</v>
      </c>
      <c r="AY220" s="18" t="s">
        <v>203</v>
      </c>
      <c r="BE220" s="242">
        <f>IF(N220="základní",J220,0)</f>
        <v>0</v>
      </c>
      <c r="BF220" s="242">
        <f>IF(N220="snížená",J220,0)</f>
        <v>0</v>
      </c>
      <c r="BG220" s="242">
        <f>IF(N220="zákl. přenesená",J220,0)</f>
        <v>0</v>
      </c>
      <c r="BH220" s="242">
        <f>IF(N220="sníž. přenesená",J220,0)</f>
        <v>0</v>
      </c>
      <c r="BI220" s="242">
        <f>IF(N220="nulová",J220,0)</f>
        <v>0</v>
      </c>
      <c r="BJ220" s="18" t="s">
        <v>83</v>
      </c>
      <c r="BK220" s="242">
        <f>ROUND(I220*H220,2)</f>
        <v>0</v>
      </c>
      <c r="BL220" s="18" t="s">
        <v>209</v>
      </c>
      <c r="BM220" s="241" t="s">
        <v>898</v>
      </c>
    </row>
    <row r="221" s="2" customFormat="1" ht="16.5" customHeight="1">
      <c r="A221" s="39"/>
      <c r="B221" s="40"/>
      <c r="C221" s="229" t="s">
        <v>570</v>
      </c>
      <c r="D221" s="229" t="s">
        <v>205</v>
      </c>
      <c r="E221" s="230" t="s">
        <v>3879</v>
      </c>
      <c r="F221" s="231" t="s">
        <v>2443</v>
      </c>
      <c r="G221" s="232" t="s">
        <v>797</v>
      </c>
      <c r="H221" s="233">
        <v>1</v>
      </c>
      <c r="I221" s="234"/>
      <c r="J221" s="235">
        <f>ROUND(I221*H221,2)</f>
        <v>0</v>
      </c>
      <c r="K221" s="236"/>
      <c r="L221" s="45"/>
      <c r="M221" s="237" t="s">
        <v>1</v>
      </c>
      <c r="N221" s="238" t="s">
        <v>41</v>
      </c>
      <c r="O221" s="92"/>
      <c r="P221" s="239">
        <f>O221*H221</f>
        <v>0</v>
      </c>
      <c r="Q221" s="239">
        <v>0</v>
      </c>
      <c r="R221" s="239">
        <f>Q221*H221</f>
        <v>0</v>
      </c>
      <c r="S221" s="239">
        <v>0</v>
      </c>
      <c r="T221" s="24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1" t="s">
        <v>209</v>
      </c>
      <c r="AT221" s="241" t="s">
        <v>205</v>
      </c>
      <c r="AU221" s="241" t="s">
        <v>83</v>
      </c>
      <c r="AY221" s="18" t="s">
        <v>203</v>
      </c>
      <c r="BE221" s="242">
        <f>IF(N221="základní",J221,0)</f>
        <v>0</v>
      </c>
      <c r="BF221" s="242">
        <f>IF(N221="snížená",J221,0)</f>
        <v>0</v>
      </c>
      <c r="BG221" s="242">
        <f>IF(N221="zákl. přenesená",J221,0)</f>
        <v>0</v>
      </c>
      <c r="BH221" s="242">
        <f>IF(N221="sníž. přenesená",J221,0)</f>
        <v>0</v>
      </c>
      <c r="BI221" s="242">
        <f>IF(N221="nulová",J221,0)</f>
        <v>0</v>
      </c>
      <c r="BJ221" s="18" t="s">
        <v>83</v>
      </c>
      <c r="BK221" s="242">
        <f>ROUND(I221*H221,2)</f>
        <v>0</v>
      </c>
      <c r="BL221" s="18" t="s">
        <v>209</v>
      </c>
      <c r="BM221" s="241" t="s">
        <v>906</v>
      </c>
    </row>
    <row r="222" s="2" customFormat="1" ht="24.15" customHeight="1">
      <c r="A222" s="39"/>
      <c r="B222" s="40"/>
      <c r="C222" s="229" t="s">
        <v>574</v>
      </c>
      <c r="D222" s="229" t="s">
        <v>205</v>
      </c>
      <c r="E222" s="230" t="s">
        <v>3880</v>
      </c>
      <c r="F222" s="231" t="s">
        <v>2487</v>
      </c>
      <c r="G222" s="232" t="s">
        <v>213</v>
      </c>
      <c r="H222" s="233">
        <v>1</v>
      </c>
      <c r="I222" s="234"/>
      <c r="J222" s="235">
        <f>ROUND(I222*H222,2)</f>
        <v>0</v>
      </c>
      <c r="K222" s="236"/>
      <c r="L222" s="45"/>
      <c r="M222" s="237" t="s">
        <v>1</v>
      </c>
      <c r="N222" s="238" t="s">
        <v>41</v>
      </c>
      <c r="O222" s="92"/>
      <c r="P222" s="239">
        <f>O222*H222</f>
        <v>0</v>
      </c>
      <c r="Q222" s="239">
        <v>0</v>
      </c>
      <c r="R222" s="239">
        <f>Q222*H222</f>
        <v>0</v>
      </c>
      <c r="S222" s="239">
        <v>0</v>
      </c>
      <c r="T222" s="240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1" t="s">
        <v>209</v>
      </c>
      <c r="AT222" s="241" t="s">
        <v>205</v>
      </c>
      <c r="AU222" s="241" t="s">
        <v>83</v>
      </c>
      <c r="AY222" s="18" t="s">
        <v>203</v>
      </c>
      <c r="BE222" s="242">
        <f>IF(N222="základní",J222,0)</f>
        <v>0</v>
      </c>
      <c r="BF222" s="242">
        <f>IF(N222="snížená",J222,0)</f>
        <v>0</v>
      </c>
      <c r="BG222" s="242">
        <f>IF(N222="zákl. přenesená",J222,0)</f>
        <v>0</v>
      </c>
      <c r="BH222" s="242">
        <f>IF(N222="sníž. přenesená",J222,0)</f>
        <v>0</v>
      </c>
      <c r="BI222" s="242">
        <f>IF(N222="nulová",J222,0)</f>
        <v>0</v>
      </c>
      <c r="BJ222" s="18" t="s">
        <v>83</v>
      </c>
      <c r="BK222" s="242">
        <f>ROUND(I222*H222,2)</f>
        <v>0</v>
      </c>
      <c r="BL222" s="18" t="s">
        <v>209</v>
      </c>
      <c r="BM222" s="241" t="s">
        <v>914</v>
      </c>
    </row>
    <row r="223" s="12" customFormat="1" ht="25.92" customHeight="1">
      <c r="A223" s="12"/>
      <c r="B223" s="213"/>
      <c r="C223" s="214"/>
      <c r="D223" s="215" t="s">
        <v>75</v>
      </c>
      <c r="E223" s="216" t="s">
        <v>2560</v>
      </c>
      <c r="F223" s="216" t="s">
        <v>3881</v>
      </c>
      <c r="G223" s="214"/>
      <c r="H223" s="214"/>
      <c r="I223" s="217"/>
      <c r="J223" s="218">
        <f>BK223</f>
        <v>0</v>
      </c>
      <c r="K223" s="214"/>
      <c r="L223" s="219"/>
      <c r="M223" s="220"/>
      <c r="N223" s="221"/>
      <c r="O223" s="221"/>
      <c r="P223" s="222">
        <f>SUM(P224:P226)</f>
        <v>0</v>
      </c>
      <c r="Q223" s="221"/>
      <c r="R223" s="222">
        <f>SUM(R224:R226)</f>
        <v>0</v>
      </c>
      <c r="S223" s="221"/>
      <c r="T223" s="223">
        <f>SUM(T224:T226)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24" t="s">
        <v>83</v>
      </c>
      <c r="AT223" s="225" t="s">
        <v>75</v>
      </c>
      <c r="AU223" s="225" t="s">
        <v>76</v>
      </c>
      <c r="AY223" s="224" t="s">
        <v>203</v>
      </c>
      <c r="BK223" s="226">
        <f>SUM(BK224:BK226)</f>
        <v>0</v>
      </c>
    </row>
    <row r="224" s="2" customFormat="1" ht="21.75" customHeight="1">
      <c r="A224" s="39"/>
      <c r="B224" s="40"/>
      <c r="C224" s="229" t="s">
        <v>578</v>
      </c>
      <c r="D224" s="229" t="s">
        <v>205</v>
      </c>
      <c r="E224" s="230" t="s">
        <v>3882</v>
      </c>
      <c r="F224" s="231" t="s">
        <v>3829</v>
      </c>
      <c r="G224" s="232" t="s">
        <v>930</v>
      </c>
      <c r="H224" s="233">
        <v>5</v>
      </c>
      <c r="I224" s="234"/>
      <c r="J224" s="235">
        <f>ROUND(I224*H224,2)</f>
        <v>0</v>
      </c>
      <c r="K224" s="236"/>
      <c r="L224" s="45"/>
      <c r="M224" s="237" t="s">
        <v>1</v>
      </c>
      <c r="N224" s="238" t="s">
        <v>41</v>
      </c>
      <c r="O224" s="92"/>
      <c r="P224" s="239">
        <f>O224*H224</f>
        <v>0</v>
      </c>
      <c r="Q224" s="239">
        <v>0</v>
      </c>
      <c r="R224" s="239">
        <f>Q224*H224</f>
        <v>0</v>
      </c>
      <c r="S224" s="239">
        <v>0</v>
      </c>
      <c r="T224" s="240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1" t="s">
        <v>209</v>
      </c>
      <c r="AT224" s="241" t="s">
        <v>205</v>
      </c>
      <c r="AU224" s="241" t="s">
        <v>83</v>
      </c>
      <c r="AY224" s="18" t="s">
        <v>203</v>
      </c>
      <c r="BE224" s="242">
        <f>IF(N224="základní",J224,0)</f>
        <v>0</v>
      </c>
      <c r="BF224" s="242">
        <f>IF(N224="snížená",J224,0)</f>
        <v>0</v>
      </c>
      <c r="BG224" s="242">
        <f>IF(N224="zákl. přenesená",J224,0)</f>
        <v>0</v>
      </c>
      <c r="BH224" s="242">
        <f>IF(N224="sníž. přenesená",J224,0)</f>
        <v>0</v>
      </c>
      <c r="BI224" s="242">
        <f>IF(N224="nulová",J224,0)</f>
        <v>0</v>
      </c>
      <c r="BJ224" s="18" t="s">
        <v>83</v>
      </c>
      <c r="BK224" s="242">
        <f>ROUND(I224*H224,2)</f>
        <v>0</v>
      </c>
      <c r="BL224" s="18" t="s">
        <v>209</v>
      </c>
      <c r="BM224" s="241" t="s">
        <v>922</v>
      </c>
    </row>
    <row r="225" s="2" customFormat="1" ht="16.5" customHeight="1">
      <c r="A225" s="39"/>
      <c r="B225" s="40"/>
      <c r="C225" s="229" t="s">
        <v>275</v>
      </c>
      <c r="D225" s="229" t="s">
        <v>205</v>
      </c>
      <c r="E225" s="230" t="s">
        <v>3883</v>
      </c>
      <c r="F225" s="231" t="s">
        <v>2482</v>
      </c>
      <c r="G225" s="232" t="s">
        <v>930</v>
      </c>
      <c r="H225" s="233">
        <v>5</v>
      </c>
      <c r="I225" s="234"/>
      <c r="J225" s="235">
        <f>ROUND(I225*H225,2)</f>
        <v>0</v>
      </c>
      <c r="K225" s="236"/>
      <c r="L225" s="45"/>
      <c r="M225" s="237" t="s">
        <v>1</v>
      </c>
      <c r="N225" s="238" t="s">
        <v>41</v>
      </c>
      <c r="O225" s="92"/>
      <c r="P225" s="239">
        <f>O225*H225</f>
        <v>0</v>
      </c>
      <c r="Q225" s="239">
        <v>0</v>
      </c>
      <c r="R225" s="239">
        <f>Q225*H225</f>
        <v>0</v>
      </c>
      <c r="S225" s="239">
        <v>0</v>
      </c>
      <c r="T225" s="24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1" t="s">
        <v>209</v>
      </c>
      <c r="AT225" s="241" t="s">
        <v>205</v>
      </c>
      <c r="AU225" s="241" t="s">
        <v>83</v>
      </c>
      <c r="AY225" s="18" t="s">
        <v>203</v>
      </c>
      <c r="BE225" s="242">
        <f>IF(N225="základní",J225,0)</f>
        <v>0</v>
      </c>
      <c r="BF225" s="242">
        <f>IF(N225="snížená",J225,0)</f>
        <v>0</v>
      </c>
      <c r="BG225" s="242">
        <f>IF(N225="zákl. přenesená",J225,0)</f>
        <v>0</v>
      </c>
      <c r="BH225" s="242">
        <f>IF(N225="sníž. přenesená",J225,0)</f>
        <v>0</v>
      </c>
      <c r="BI225" s="242">
        <f>IF(N225="nulová",J225,0)</f>
        <v>0</v>
      </c>
      <c r="BJ225" s="18" t="s">
        <v>83</v>
      </c>
      <c r="BK225" s="242">
        <f>ROUND(I225*H225,2)</f>
        <v>0</v>
      </c>
      <c r="BL225" s="18" t="s">
        <v>209</v>
      </c>
      <c r="BM225" s="241" t="s">
        <v>932</v>
      </c>
    </row>
    <row r="226" s="2" customFormat="1" ht="24.15" customHeight="1">
      <c r="A226" s="39"/>
      <c r="B226" s="40"/>
      <c r="C226" s="229" t="s">
        <v>586</v>
      </c>
      <c r="D226" s="229" t="s">
        <v>205</v>
      </c>
      <c r="E226" s="230" t="s">
        <v>3884</v>
      </c>
      <c r="F226" s="231" t="s">
        <v>2487</v>
      </c>
      <c r="G226" s="232" t="s">
        <v>213</v>
      </c>
      <c r="H226" s="233">
        <v>3</v>
      </c>
      <c r="I226" s="234"/>
      <c r="J226" s="235">
        <f>ROUND(I226*H226,2)</f>
        <v>0</v>
      </c>
      <c r="K226" s="236"/>
      <c r="L226" s="45"/>
      <c r="M226" s="237" t="s">
        <v>1</v>
      </c>
      <c r="N226" s="238" t="s">
        <v>41</v>
      </c>
      <c r="O226" s="92"/>
      <c r="P226" s="239">
        <f>O226*H226</f>
        <v>0</v>
      </c>
      <c r="Q226" s="239">
        <v>0</v>
      </c>
      <c r="R226" s="239">
        <f>Q226*H226</f>
        <v>0</v>
      </c>
      <c r="S226" s="239">
        <v>0</v>
      </c>
      <c r="T226" s="240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1" t="s">
        <v>209</v>
      </c>
      <c r="AT226" s="241" t="s">
        <v>205</v>
      </c>
      <c r="AU226" s="241" t="s">
        <v>83</v>
      </c>
      <c r="AY226" s="18" t="s">
        <v>203</v>
      </c>
      <c r="BE226" s="242">
        <f>IF(N226="základní",J226,0)</f>
        <v>0</v>
      </c>
      <c r="BF226" s="242">
        <f>IF(N226="snížená",J226,0)</f>
        <v>0</v>
      </c>
      <c r="BG226" s="242">
        <f>IF(N226="zákl. přenesená",J226,0)</f>
        <v>0</v>
      </c>
      <c r="BH226" s="242">
        <f>IF(N226="sníž. přenesená",J226,0)</f>
        <v>0</v>
      </c>
      <c r="BI226" s="242">
        <f>IF(N226="nulová",J226,0)</f>
        <v>0</v>
      </c>
      <c r="BJ226" s="18" t="s">
        <v>83</v>
      </c>
      <c r="BK226" s="242">
        <f>ROUND(I226*H226,2)</f>
        <v>0</v>
      </c>
      <c r="BL226" s="18" t="s">
        <v>209</v>
      </c>
      <c r="BM226" s="241" t="s">
        <v>940</v>
      </c>
    </row>
    <row r="227" s="12" customFormat="1" ht="25.92" customHeight="1">
      <c r="A227" s="12"/>
      <c r="B227" s="213"/>
      <c r="C227" s="214"/>
      <c r="D227" s="215" t="s">
        <v>75</v>
      </c>
      <c r="E227" s="216" t="s">
        <v>2576</v>
      </c>
      <c r="F227" s="216" t="s">
        <v>3885</v>
      </c>
      <c r="G227" s="214"/>
      <c r="H227" s="214"/>
      <c r="I227" s="217"/>
      <c r="J227" s="218">
        <f>BK227</f>
        <v>0</v>
      </c>
      <c r="K227" s="214"/>
      <c r="L227" s="219"/>
      <c r="M227" s="220"/>
      <c r="N227" s="221"/>
      <c r="O227" s="221"/>
      <c r="P227" s="222">
        <f>SUM(P228:P235)</f>
        <v>0</v>
      </c>
      <c r="Q227" s="221"/>
      <c r="R227" s="222">
        <f>SUM(R228:R235)</f>
        <v>0</v>
      </c>
      <c r="S227" s="221"/>
      <c r="T227" s="223">
        <f>SUM(T228:T235)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24" t="s">
        <v>83</v>
      </c>
      <c r="AT227" s="225" t="s">
        <v>75</v>
      </c>
      <c r="AU227" s="225" t="s">
        <v>76</v>
      </c>
      <c r="AY227" s="224" t="s">
        <v>203</v>
      </c>
      <c r="BK227" s="226">
        <f>SUM(BK228:BK235)</f>
        <v>0</v>
      </c>
    </row>
    <row r="228" s="2" customFormat="1" ht="21.75" customHeight="1">
      <c r="A228" s="39"/>
      <c r="B228" s="40"/>
      <c r="C228" s="229" t="s">
        <v>280</v>
      </c>
      <c r="D228" s="229" t="s">
        <v>205</v>
      </c>
      <c r="E228" s="230" t="s">
        <v>3886</v>
      </c>
      <c r="F228" s="231" t="s">
        <v>2446</v>
      </c>
      <c r="G228" s="232" t="s">
        <v>797</v>
      </c>
      <c r="H228" s="233">
        <v>1</v>
      </c>
      <c r="I228" s="234"/>
      <c r="J228" s="235">
        <f>ROUND(I228*H228,2)</f>
        <v>0</v>
      </c>
      <c r="K228" s="236"/>
      <c r="L228" s="45"/>
      <c r="M228" s="237" t="s">
        <v>1</v>
      </c>
      <c r="N228" s="238" t="s">
        <v>41</v>
      </c>
      <c r="O228" s="92"/>
      <c r="P228" s="239">
        <f>O228*H228</f>
        <v>0</v>
      </c>
      <c r="Q228" s="239">
        <v>0</v>
      </c>
      <c r="R228" s="239">
        <f>Q228*H228</f>
        <v>0</v>
      </c>
      <c r="S228" s="239">
        <v>0</v>
      </c>
      <c r="T228" s="240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41" t="s">
        <v>209</v>
      </c>
      <c r="AT228" s="241" t="s">
        <v>205</v>
      </c>
      <c r="AU228" s="241" t="s">
        <v>83</v>
      </c>
      <c r="AY228" s="18" t="s">
        <v>203</v>
      </c>
      <c r="BE228" s="242">
        <f>IF(N228="základní",J228,0)</f>
        <v>0</v>
      </c>
      <c r="BF228" s="242">
        <f>IF(N228="snížená",J228,0)</f>
        <v>0</v>
      </c>
      <c r="BG228" s="242">
        <f>IF(N228="zákl. přenesená",J228,0)</f>
        <v>0</v>
      </c>
      <c r="BH228" s="242">
        <f>IF(N228="sníž. přenesená",J228,0)</f>
        <v>0</v>
      </c>
      <c r="BI228" s="242">
        <f>IF(N228="nulová",J228,0)</f>
        <v>0</v>
      </c>
      <c r="BJ228" s="18" t="s">
        <v>83</v>
      </c>
      <c r="BK228" s="242">
        <f>ROUND(I228*H228,2)</f>
        <v>0</v>
      </c>
      <c r="BL228" s="18" t="s">
        <v>209</v>
      </c>
      <c r="BM228" s="241" t="s">
        <v>948</v>
      </c>
    </row>
    <row r="229" s="2" customFormat="1" ht="24.15" customHeight="1">
      <c r="A229" s="39"/>
      <c r="B229" s="40"/>
      <c r="C229" s="229" t="s">
        <v>599</v>
      </c>
      <c r="D229" s="229" t="s">
        <v>205</v>
      </c>
      <c r="E229" s="230" t="s">
        <v>280</v>
      </c>
      <c r="F229" s="231" t="s">
        <v>2434</v>
      </c>
      <c r="G229" s="232" t="s">
        <v>797</v>
      </c>
      <c r="H229" s="233">
        <v>1</v>
      </c>
      <c r="I229" s="234"/>
      <c r="J229" s="235">
        <f>ROUND(I229*H229,2)</f>
        <v>0</v>
      </c>
      <c r="K229" s="236"/>
      <c r="L229" s="45"/>
      <c r="M229" s="237" t="s">
        <v>1</v>
      </c>
      <c r="N229" s="238" t="s">
        <v>41</v>
      </c>
      <c r="O229" s="92"/>
      <c r="P229" s="239">
        <f>O229*H229</f>
        <v>0</v>
      </c>
      <c r="Q229" s="239">
        <v>0</v>
      </c>
      <c r="R229" s="239">
        <f>Q229*H229</f>
        <v>0</v>
      </c>
      <c r="S229" s="239">
        <v>0</v>
      </c>
      <c r="T229" s="240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1" t="s">
        <v>209</v>
      </c>
      <c r="AT229" s="241" t="s">
        <v>205</v>
      </c>
      <c r="AU229" s="241" t="s">
        <v>83</v>
      </c>
      <c r="AY229" s="18" t="s">
        <v>203</v>
      </c>
      <c r="BE229" s="242">
        <f>IF(N229="základní",J229,0)</f>
        <v>0</v>
      </c>
      <c r="BF229" s="242">
        <f>IF(N229="snížená",J229,0)</f>
        <v>0</v>
      </c>
      <c r="BG229" s="242">
        <f>IF(N229="zákl. přenesená",J229,0)</f>
        <v>0</v>
      </c>
      <c r="BH229" s="242">
        <f>IF(N229="sníž. přenesená",J229,0)</f>
        <v>0</v>
      </c>
      <c r="BI229" s="242">
        <f>IF(N229="nulová",J229,0)</f>
        <v>0</v>
      </c>
      <c r="BJ229" s="18" t="s">
        <v>83</v>
      </c>
      <c r="BK229" s="242">
        <f>ROUND(I229*H229,2)</f>
        <v>0</v>
      </c>
      <c r="BL229" s="18" t="s">
        <v>209</v>
      </c>
      <c r="BM229" s="241" t="s">
        <v>957</v>
      </c>
    </row>
    <row r="230" s="2" customFormat="1" ht="24.15" customHeight="1">
      <c r="A230" s="39"/>
      <c r="B230" s="40"/>
      <c r="C230" s="229" t="s">
        <v>286</v>
      </c>
      <c r="D230" s="229" t="s">
        <v>205</v>
      </c>
      <c r="E230" s="230" t="s">
        <v>3887</v>
      </c>
      <c r="F230" s="231" t="s">
        <v>3888</v>
      </c>
      <c r="G230" s="232" t="s">
        <v>797</v>
      </c>
      <c r="H230" s="233">
        <v>1</v>
      </c>
      <c r="I230" s="234"/>
      <c r="J230" s="235">
        <f>ROUND(I230*H230,2)</f>
        <v>0</v>
      </c>
      <c r="K230" s="236"/>
      <c r="L230" s="45"/>
      <c r="M230" s="237" t="s">
        <v>1</v>
      </c>
      <c r="N230" s="238" t="s">
        <v>41</v>
      </c>
      <c r="O230" s="92"/>
      <c r="P230" s="239">
        <f>O230*H230</f>
        <v>0</v>
      </c>
      <c r="Q230" s="239">
        <v>0</v>
      </c>
      <c r="R230" s="239">
        <f>Q230*H230</f>
        <v>0</v>
      </c>
      <c r="S230" s="239">
        <v>0</v>
      </c>
      <c r="T230" s="240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1" t="s">
        <v>209</v>
      </c>
      <c r="AT230" s="241" t="s">
        <v>205</v>
      </c>
      <c r="AU230" s="241" t="s">
        <v>83</v>
      </c>
      <c r="AY230" s="18" t="s">
        <v>203</v>
      </c>
      <c r="BE230" s="242">
        <f>IF(N230="základní",J230,0)</f>
        <v>0</v>
      </c>
      <c r="BF230" s="242">
        <f>IF(N230="snížená",J230,0)</f>
        <v>0</v>
      </c>
      <c r="BG230" s="242">
        <f>IF(N230="zákl. přenesená",J230,0)</f>
        <v>0</v>
      </c>
      <c r="BH230" s="242">
        <f>IF(N230="sníž. přenesená",J230,0)</f>
        <v>0</v>
      </c>
      <c r="BI230" s="242">
        <f>IF(N230="nulová",J230,0)</f>
        <v>0</v>
      </c>
      <c r="BJ230" s="18" t="s">
        <v>83</v>
      </c>
      <c r="BK230" s="242">
        <f>ROUND(I230*H230,2)</f>
        <v>0</v>
      </c>
      <c r="BL230" s="18" t="s">
        <v>209</v>
      </c>
      <c r="BM230" s="241" t="s">
        <v>970</v>
      </c>
    </row>
    <row r="231" s="2" customFormat="1" ht="24.15" customHeight="1">
      <c r="A231" s="39"/>
      <c r="B231" s="40"/>
      <c r="C231" s="229" t="s">
        <v>609</v>
      </c>
      <c r="D231" s="229" t="s">
        <v>205</v>
      </c>
      <c r="E231" s="230" t="s">
        <v>286</v>
      </c>
      <c r="F231" s="231" t="s">
        <v>2438</v>
      </c>
      <c r="G231" s="232" t="s">
        <v>930</v>
      </c>
      <c r="H231" s="233">
        <v>12</v>
      </c>
      <c r="I231" s="234"/>
      <c r="J231" s="235">
        <f>ROUND(I231*H231,2)</f>
        <v>0</v>
      </c>
      <c r="K231" s="236"/>
      <c r="L231" s="45"/>
      <c r="M231" s="237" t="s">
        <v>1</v>
      </c>
      <c r="N231" s="238" t="s">
        <v>41</v>
      </c>
      <c r="O231" s="92"/>
      <c r="P231" s="239">
        <f>O231*H231</f>
        <v>0</v>
      </c>
      <c r="Q231" s="239">
        <v>0</v>
      </c>
      <c r="R231" s="239">
        <f>Q231*H231</f>
        <v>0</v>
      </c>
      <c r="S231" s="239">
        <v>0</v>
      </c>
      <c r="T231" s="240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1" t="s">
        <v>209</v>
      </c>
      <c r="AT231" s="241" t="s">
        <v>205</v>
      </c>
      <c r="AU231" s="241" t="s">
        <v>83</v>
      </c>
      <c r="AY231" s="18" t="s">
        <v>203</v>
      </c>
      <c r="BE231" s="242">
        <f>IF(N231="základní",J231,0)</f>
        <v>0</v>
      </c>
      <c r="BF231" s="242">
        <f>IF(N231="snížená",J231,0)</f>
        <v>0</v>
      </c>
      <c r="BG231" s="242">
        <f>IF(N231="zákl. přenesená",J231,0)</f>
        <v>0</v>
      </c>
      <c r="BH231" s="242">
        <f>IF(N231="sníž. přenesená",J231,0)</f>
        <v>0</v>
      </c>
      <c r="BI231" s="242">
        <f>IF(N231="nulová",J231,0)</f>
        <v>0</v>
      </c>
      <c r="BJ231" s="18" t="s">
        <v>83</v>
      </c>
      <c r="BK231" s="242">
        <f>ROUND(I231*H231,2)</f>
        <v>0</v>
      </c>
      <c r="BL231" s="18" t="s">
        <v>209</v>
      </c>
      <c r="BM231" s="241" t="s">
        <v>979</v>
      </c>
    </row>
    <row r="232" s="2" customFormat="1" ht="16.5" customHeight="1">
      <c r="A232" s="39"/>
      <c r="B232" s="40"/>
      <c r="C232" s="229" t="s">
        <v>617</v>
      </c>
      <c r="D232" s="229" t="s">
        <v>205</v>
      </c>
      <c r="E232" s="230" t="s">
        <v>3889</v>
      </c>
      <c r="F232" s="231" t="s">
        <v>2443</v>
      </c>
      <c r="G232" s="232" t="s">
        <v>797</v>
      </c>
      <c r="H232" s="233">
        <v>1</v>
      </c>
      <c r="I232" s="234"/>
      <c r="J232" s="235">
        <f>ROUND(I232*H232,2)</f>
        <v>0</v>
      </c>
      <c r="K232" s="236"/>
      <c r="L232" s="45"/>
      <c r="M232" s="237" t="s">
        <v>1</v>
      </c>
      <c r="N232" s="238" t="s">
        <v>41</v>
      </c>
      <c r="O232" s="92"/>
      <c r="P232" s="239">
        <f>O232*H232</f>
        <v>0</v>
      </c>
      <c r="Q232" s="239">
        <v>0</v>
      </c>
      <c r="R232" s="239">
        <f>Q232*H232</f>
        <v>0</v>
      </c>
      <c r="S232" s="239">
        <v>0</v>
      </c>
      <c r="T232" s="240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1" t="s">
        <v>209</v>
      </c>
      <c r="AT232" s="241" t="s">
        <v>205</v>
      </c>
      <c r="AU232" s="241" t="s">
        <v>83</v>
      </c>
      <c r="AY232" s="18" t="s">
        <v>203</v>
      </c>
      <c r="BE232" s="242">
        <f>IF(N232="základní",J232,0)</f>
        <v>0</v>
      </c>
      <c r="BF232" s="242">
        <f>IF(N232="snížená",J232,0)</f>
        <v>0</v>
      </c>
      <c r="BG232" s="242">
        <f>IF(N232="zákl. přenesená",J232,0)</f>
        <v>0</v>
      </c>
      <c r="BH232" s="242">
        <f>IF(N232="sníž. přenesená",J232,0)</f>
        <v>0</v>
      </c>
      <c r="BI232" s="242">
        <f>IF(N232="nulová",J232,0)</f>
        <v>0</v>
      </c>
      <c r="BJ232" s="18" t="s">
        <v>83</v>
      </c>
      <c r="BK232" s="242">
        <f>ROUND(I232*H232,2)</f>
        <v>0</v>
      </c>
      <c r="BL232" s="18" t="s">
        <v>209</v>
      </c>
      <c r="BM232" s="241" t="s">
        <v>987</v>
      </c>
    </row>
    <row r="233" s="2" customFormat="1" ht="24.15" customHeight="1">
      <c r="A233" s="39"/>
      <c r="B233" s="40"/>
      <c r="C233" s="229" t="s">
        <v>624</v>
      </c>
      <c r="D233" s="229" t="s">
        <v>205</v>
      </c>
      <c r="E233" s="230" t="s">
        <v>3890</v>
      </c>
      <c r="F233" s="231" t="s">
        <v>3891</v>
      </c>
      <c r="G233" s="232" t="s">
        <v>797</v>
      </c>
      <c r="H233" s="233">
        <v>4</v>
      </c>
      <c r="I233" s="234"/>
      <c r="J233" s="235">
        <f>ROUND(I233*H233,2)</f>
        <v>0</v>
      </c>
      <c r="K233" s="236"/>
      <c r="L233" s="45"/>
      <c r="M233" s="237" t="s">
        <v>1</v>
      </c>
      <c r="N233" s="238" t="s">
        <v>41</v>
      </c>
      <c r="O233" s="92"/>
      <c r="P233" s="239">
        <f>O233*H233</f>
        <v>0</v>
      </c>
      <c r="Q233" s="239">
        <v>0</v>
      </c>
      <c r="R233" s="239">
        <f>Q233*H233</f>
        <v>0</v>
      </c>
      <c r="S233" s="239">
        <v>0</v>
      </c>
      <c r="T233" s="240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41" t="s">
        <v>209</v>
      </c>
      <c r="AT233" s="241" t="s">
        <v>205</v>
      </c>
      <c r="AU233" s="241" t="s">
        <v>83</v>
      </c>
      <c r="AY233" s="18" t="s">
        <v>203</v>
      </c>
      <c r="BE233" s="242">
        <f>IF(N233="základní",J233,0)</f>
        <v>0</v>
      </c>
      <c r="BF233" s="242">
        <f>IF(N233="snížená",J233,0)</f>
        <v>0</v>
      </c>
      <c r="BG233" s="242">
        <f>IF(N233="zákl. přenesená",J233,0)</f>
        <v>0</v>
      </c>
      <c r="BH233" s="242">
        <f>IF(N233="sníž. přenesená",J233,0)</f>
        <v>0</v>
      </c>
      <c r="BI233" s="242">
        <f>IF(N233="nulová",J233,0)</f>
        <v>0</v>
      </c>
      <c r="BJ233" s="18" t="s">
        <v>83</v>
      </c>
      <c r="BK233" s="242">
        <f>ROUND(I233*H233,2)</f>
        <v>0</v>
      </c>
      <c r="BL233" s="18" t="s">
        <v>209</v>
      </c>
      <c r="BM233" s="241" t="s">
        <v>995</v>
      </c>
    </row>
    <row r="234" s="2" customFormat="1" ht="24.15" customHeight="1">
      <c r="A234" s="39"/>
      <c r="B234" s="40"/>
      <c r="C234" s="229" t="s">
        <v>629</v>
      </c>
      <c r="D234" s="229" t="s">
        <v>205</v>
      </c>
      <c r="E234" s="230" t="s">
        <v>3892</v>
      </c>
      <c r="F234" s="231" t="s">
        <v>3893</v>
      </c>
      <c r="G234" s="232" t="s">
        <v>797</v>
      </c>
      <c r="H234" s="233">
        <v>8</v>
      </c>
      <c r="I234" s="234"/>
      <c r="J234" s="235">
        <f>ROUND(I234*H234,2)</f>
        <v>0</v>
      </c>
      <c r="K234" s="236"/>
      <c r="L234" s="45"/>
      <c r="M234" s="237" t="s">
        <v>1</v>
      </c>
      <c r="N234" s="238" t="s">
        <v>41</v>
      </c>
      <c r="O234" s="92"/>
      <c r="P234" s="239">
        <f>O234*H234</f>
        <v>0</v>
      </c>
      <c r="Q234" s="239">
        <v>0</v>
      </c>
      <c r="R234" s="239">
        <f>Q234*H234</f>
        <v>0</v>
      </c>
      <c r="S234" s="239">
        <v>0</v>
      </c>
      <c r="T234" s="240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1" t="s">
        <v>209</v>
      </c>
      <c r="AT234" s="241" t="s">
        <v>205</v>
      </c>
      <c r="AU234" s="241" t="s">
        <v>83</v>
      </c>
      <c r="AY234" s="18" t="s">
        <v>203</v>
      </c>
      <c r="BE234" s="242">
        <f>IF(N234="základní",J234,0)</f>
        <v>0</v>
      </c>
      <c r="BF234" s="242">
        <f>IF(N234="snížená",J234,0)</f>
        <v>0</v>
      </c>
      <c r="BG234" s="242">
        <f>IF(N234="zákl. přenesená",J234,0)</f>
        <v>0</v>
      </c>
      <c r="BH234" s="242">
        <f>IF(N234="sníž. přenesená",J234,0)</f>
        <v>0</v>
      </c>
      <c r="BI234" s="242">
        <f>IF(N234="nulová",J234,0)</f>
        <v>0</v>
      </c>
      <c r="BJ234" s="18" t="s">
        <v>83</v>
      </c>
      <c r="BK234" s="242">
        <f>ROUND(I234*H234,2)</f>
        <v>0</v>
      </c>
      <c r="BL234" s="18" t="s">
        <v>209</v>
      </c>
      <c r="BM234" s="241" t="s">
        <v>1003</v>
      </c>
    </row>
    <row r="235" s="2" customFormat="1" ht="16.5" customHeight="1">
      <c r="A235" s="39"/>
      <c r="B235" s="40"/>
      <c r="C235" s="229" t="s">
        <v>634</v>
      </c>
      <c r="D235" s="229" t="s">
        <v>205</v>
      </c>
      <c r="E235" s="230" t="s">
        <v>3894</v>
      </c>
      <c r="F235" s="231" t="s">
        <v>2443</v>
      </c>
      <c r="G235" s="232" t="s">
        <v>797</v>
      </c>
      <c r="H235" s="233">
        <v>1</v>
      </c>
      <c r="I235" s="234"/>
      <c r="J235" s="235">
        <f>ROUND(I235*H235,2)</f>
        <v>0</v>
      </c>
      <c r="K235" s="236"/>
      <c r="L235" s="45"/>
      <c r="M235" s="237" t="s">
        <v>1</v>
      </c>
      <c r="N235" s="238" t="s">
        <v>41</v>
      </c>
      <c r="O235" s="92"/>
      <c r="P235" s="239">
        <f>O235*H235</f>
        <v>0</v>
      </c>
      <c r="Q235" s="239">
        <v>0</v>
      </c>
      <c r="R235" s="239">
        <f>Q235*H235</f>
        <v>0</v>
      </c>
      <c r="S235" s="239">
        <v>0</v>
      </c>
      <c r="T235" s="240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41" t="s">
        <v>209</v>
      </c>
      <c r="AT235" s="241" t="s">
        <v>205</v>
      </c>
      <c r="AU235" s="241" t="s">
        <v>83</v>
      </c>
      <c r="AY235" s="18" t="s">
        <v>203</v>
      </c>
      <c r="BE235" s="242">
        <f>IF(N235="základní",J235,0)</f>
        <v>0</v>
      </c>
      <c r="BF235" s="242">
        <f>IF(N235="snížená",J235,0)</f>
        <v>0</v>
      </c>
      <c r="BG235" s="242">
        <f>IF(N235="zákl. přenesená",J235,0)</f>
        <v>0</v>
      </c>
      <c r="BH235" s="242">
        <f>IF(N235="sníž. přenesená",J235,0)</f>
        <v>0</v>
      </c>
      <c r="BI235" s="242">
        <f>IF(N235="nulová",J235,0)</f>
        <v>0</v>
      </c>
      <c r="BJ235" s="18" t="s">
        <v>83</v>
      </c>
      <c r="BK235" s="242">
        <f>ROUND(I235*H235,2)</f>
        <v>0</v>
      </c>
      <c r="BL235" s="18" t="s">
        <v>209</v>
      </c>
      <c r="BM235" s="241" t="s">
        <v>1011</v>
      </c>
    </row>
    <row r="236" s="12" customFormat="1" ht="25.92" customHeight="1">
      <c r="A236" s="12"/>
      <c r="B236" s="213"/>
      <c r="C236" s="214"/>
      <c r="D236" s="215" t="s">
        <v>75</v>
      </c>
      <c r="E236" s="216" t="s">
        <v>2579</v>
      </c>
      <c r="F236" s="216" t="s">
        <v>3895</v>
      </c>
      <c r="G236" s="214"/>
      <c r="H236" s="214"/>
      <c r="I236" s="217"/>
      <c r="J236" s="218">
        <f>BK236</f>
        <v>0</v>
      </c>
      <c r="K236" s="214"/>
      <c r="L236" s="219"/>
      <c r="M236" s="220"/>
      <c r="N236" s="221"/>
      <c r="O236" s="221"/>
      <c r="P236" s="222">
        <f>SUM(P237:P243)</f>
        <v>0</v>
      </c>
      <c r="Q236" s="221"/>
      <c r="R236" s="222">
        <f>SUM(R237:R243)</f>
        <v>0</v>
      </c>
      <c r="S236" s="221"/>
      <c r="T236" s="223">
        <f>SUM(T237:T243)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24" t="s">
        <v>83</v>
      </c>
      <c r="AT236" s="225" t="s">
        <v>75</v>
      </c>
      <c r="AU236" s="225" t="s">
        <v>76</v>
      </c>
      <c r="AY236" s="224" t="s">
        <v>203</v>
      </c>
      <c r="BK236" s="226">
        <f>SUM(BK237:BK243)</f>
        <v>0</v>
      </c>
    </row>
    <row r="237" s="2" customFormat="1" ht="37.8" customHeight="1">
      <c r="A237" s="39"/>
      <c r="B237" s="40"/>
      <c r="C237" s="229" t="s">
        <v>642</v>
      </c>
      <c r="D237" s="229" t="s">
        <v>205</v>
      </c>
      <c r="E237" s="230" t="s">
        <v>3896</v>
      </c>
      <c r="F237" s="231" t="s">
        <v>3897</v>
      </c>
      <c r="G237" s="232" t="s">
        <v>797</v>
      </c>
      <c r="H237" s="233">
        <v>24</v>
      </c>
      <c r="I237" s="234"/>
      <c r="J237" s="235">
        <f>ROUND(I237*H237,2)</f>
        <v>0</v>
      </c>
      <c r="K237" s="236"/>
      <c r="L237" s="45"/>
      <c r="M237" s="237" t="s">
        <v>1</v>
      </c>
      <c r="N237" s="238" t="s">
        <v>41</v>
      </c>
      <c r="O237" s="92"/>
      <c r="P237" s="239">
        <f>O237*H237</f>
        <v>0</v>
      </c>
      <c r="Q237" s="239">
        <v>0</v>
      </c>
      <c r="R237" s="239">
        <f>Q237*H237</f>
        <v>0</v>
      </c>
      <c r="S237" s="239">
        <v>0</v>
      </c>
      <c r="T237" s="240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41" t="s">
        <v>209</v>
      </c>
      <c r="AT237" s="241" t="s">
        <v>205</v>
      </c>
      <c r="AU237" s="241" t="s">
        <v>83</v>
      </c>
      <c r="AY237" s="18" t="s">
        <v>203</v>
      </c>
      <c r="BE237" s="242">
        <f>IF(N237="základní",J237,0)</f>
        <v>0</v>
      </c>
      <c r="BF237" s="242">
        <f>IF(N237="snížená",J237,0)</f>
        <v>0</v>
      </c>
      <c r="BG237" s="242">
        <f>IF(N237="zákl. přenesená",J237,0)</f>
        <v>0</v>
      </c>
      <c r="BH237" s="242">
        <f>IF(N237="sníž. přenesená",J237,0)</f>
        <v>0</v>
      </c>
      <c r="BI237" s="242">
        <f>IF(N237="nulová",J237,0)</f>
        <v>0</v>
      </c>
      <c r="BJ237" s="18" t="s">
        <v>83</v>
      </c>
      <c r="BK237" s="242">
        <f>ROUND(I237*H237,2)</f>
        <v>0</v>
      </c>
      <c r="BL237" s="18" t="s">
        <v>209</v>
      </c>
      <c r="BM237" s="241" t="s">
        <v>341</v>
      </c>
    </row>
    <row r="238" s="2" customFormat="1" ht="16.5" customHeight="1">
      <c r="A238" s="39"/>
      <c r="B238" s="40"/>
      <c r="C238" s="229" t="s">
        <v>648</v>
      </c>
      <c r="D238" s="229" t="s">
        <v>205</v>
      </c>
      <c r="E238" s="230" t="s">
        <v>3898</v>
      </c>
      <c r="F238" s="231" t="s">
        <v>3899</v>
      </c>
      <c r="G238" s="232" t="s">
        <v>797</v>
      </c>
      <c r="H238" s="233">
        <v>24</v>
      </c>
      <c r="I238" s="234"/>
      <c r="J238" s="235">
        <f>ROUND(I238*H238,2)</f>
        <v>0</v>
      </c>
      <c r="K238" s="236"/>
      <c r="L238" s="45"/>
      <c r="M238" s="237" t="s">
        <v>1</v>
      </c>
      <c r="N238" s="238" t="s">
        <v>41</v>
      </c>
      <c r="O238" s="92"/>
      <c r="P238" s="239">
        <f>O238*H238</f>
        <v>0</v>
      </c>
      <c r="Q238" s="239">
        <v>0</v>
      </c>
      <c r="R238" s="239">
        <f>Q238*H238</f>
        <v>0</v>
      </c>
      <c r="S238" s="239">
        <v>0</v>
      </c>
      <c r="T238" s="240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1" t="s">
        <v>209</v>
      </c>
      <c r="AT238" s="241" t="s">
        <v>205</v>
      </c>
      <c r="AU238" s="241" t="s">
        <v>83</v>
      </c>
      <c r="AY238" s="18" t="s">
        <v>203</v>
      </c>
      <c r="BE238" s="242">
        <f>IF(N238="základní",J238,0)</f>
        <v>0</v>
      </c>
      <c r="BF238" s="242">
        <f>IF(N238="snížená",J238,0)</f>
        <v>0</v>
      </c>
      <c r="BG238" s="242">
        <f>IF(N238="zákl. přenesená",J238,0)</f>
        <v>0</v>
      </c>
      <c r="BH238" s="242">
        <f>IF(N238="sníž. přenesená",J238,0)</f>
        <v>0</v>
      </c>
      <c r="BI238" s="242">
        <f>IF(N238="nulová",J238,0)</f>
        <v>0</v>
      </c>
      <c r="BJ238" s="18" t="s">
        <v>83</v>
      </c>
      <c r="BK238" s="242">
        <f>ROUND(I238*H238,2)</f>
        <v>0</v>
      </c>
      <c r="BL238" s="18" t="s">
        <v>209</v>
      </c>
      <c r="BM238" s="241" t="s">
        <v>346</v>
      </c>
    </row>
    <row r="239" s="2" customFormat="1" ht="16.5" customHeight="1">
      <c r="A239" s="39"/>
      <c r="B239" s="40"/>
      <c r="C239" s="229" t="s">
        <v>655</v>
      </c>
      <c r="D239" s="229" t="s">
        <v>205</v>
      </c>
      <c r="E239" s="230" t="s">
        <v>3900</v>
      </c>
      <c r="F239" s="231" t="s">
        <v>3901</v>
      </c>
      <c r="G239" s="232" t="s">
        <v>797</v>
      </c>
      <c r="H239" s="233">
        <v>2</v>
      </c>
      <c r="I239" s="234"/>
      <c r="J239" s="235">
        <f>ROUND(I239*H239,2)</f>
        <v>0</v>
      </c>
      <c r="K239" s="236"/>
      <c r="L239" s="45"/>
      <c r="M239" s="237" t="s">
        <v>1</v>
      </c>
      <c r="N239" s="238" t="s">
        <v>41</v>
      </c>
      <c r="O239" s="92"/>
      <c r="P239" s="239">
        <f>O239*H239</f>
        <v>0</v>
      </c>
      <c r="Q239" s="239">
        <v>0</v>
      </c>
      <c r="R239" s="239">
        <f>Q239*H239</f>
        <v>0</v>
      </c>
      <c r="S239" s="239">
        <v>0</v>
      </c>
      <c r="T239" s="240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1" t="s">
        <v>209</v>
      </c>
      <c r="AT239" s="241" t="s">
        <v>205</v>
      </c>
      <c r="AU239" s="241" t="s">
        <v>83</v>
      </c>
      <c r="AY239" s="18" t="s">
        <v>203</v>
      </c>
      <c r="BE239" s="242">
        <f>IF(N239="základní",J239,0)</f>
        <v>0</v>
      </c>
      <c r="BF239" s="242">
        <f>IF(N239="snížená",J239,0)</f>
        <v>0</v>
      </c>
      <c r="BG239" s="242">
        <f>IF(N239="zákl. přenesená",J239,0)</f>
        <v>0</v>
      </c>
      <c r="BH239" s="242">
        <f>IF(N239="sníž. přenesená",J239,0)</f>
        <v>0</v>
      </c>
      <c r="BI239" s="242">
        <f>IF(N239="nulová",J239,0)</f>
        <v>0</v>
      </c>
      <c r="BJ239" s="18" t="s">
        <v>83</v>
      </c>
      <c r="BK239" s="242">
        <f>ROUND(I239*H239,2)</f>
        <v>0</v>
      </c>
      <c r="BL239" s="18" t="s">
        <v>209</v>
      </c>
      <c r="BM239" s="241" t="s">
        <v>1033</v>
      </c>
    </row>
    <row r="240" s="2" customFormat="1" ht="16.5" customHeight="1">
      <c r="A240" s="39"/>
      <c r="B240" s="40"/>
      <c r="C240" s="229" t="s">
        <v>661</v>
      </c>
      <c r="D240" s="229" t="s">
        <v>205</v>
      </c>
      <c r="E240" s="230" t="s">
        <v>3902</v>
      </c>
      <c r="F240" s="231" t="s">
        <v>3841</v>
      </c>
      <c r="G240" s="232" t="s">
        <v>797</v>
      </c>
      <c r="H240" s="233">
        <v>1</v>
      </c>
      <c r="I240" s="234"/>
      <c r="J240" s="235">
        <f>ROUND(I240*H240,2)</f>
        <v>0</v>
      </c>
      <c r="K240" s="236"/>
      <c r="L240" s="45"/>
      <c r="M240" s="237" t="s">
        <v>1</v>
      </c>
      <c r="N240" s="238" t="s">
        <v>41</v>
      </c>
      <c r="O240" s="92"/>
      <c r="P240" s="239">
        <f>O240*H240</f>
        <v>0</v>
      </c>
      <c r="Q240" s="239">
        <v>0</v>
      </c>
      <c r="R240" s="239">
        <f>Q240*H240</f>
        <v>0</v>
      </c>
      <c r="S240" s="239">
        <v>0</v>
      </c>
      <c r="T240" s="240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41" t="s">
        <v>209</v>
      </c>
      <c r="AT240" s="241" t="s">
        <v>205</v>
      </c>
      <c r="AU240" s="241" t="s">
        <v>83</v>
      </c>
      <c r="AY240" s="18" t="s">
        <v>203</v>
      </c>
      <c r="BE240" s="242">
        <f>IF(N240="základní",J240,0)</f>
        <v>0</v>
      </c>
      <c r="BF240" s="242">
        <f>IF(N240="snížená",J240,0)</f>
        <v>0</v>
      </c>
      <c r="BG240" s="242">
        <f>IF(N240="zákl. přenesená",J240,0)</f>
        <v>0</v>
      </c>
      <c r="BH240" s="242">
        <f>IF(N240="sníž. přenesená",J240,0)</f>
        <v>0</v>
      </c>
      <c r="BI240" s="242">
        <f>IF(N240="nulová",J240,0)</f>
        <v>0</v>
      </c>
      <c r="BJ240" s="18" t="s">
        <v>83</v>
      </c>
      <c r="BK240" s="242">
        <f>ROUND(I240*H240,2)</f>
        <v>0</v>
      </c>
      <c r="BL240" s="18" t="s">
        <v>209</v>
      </c>
      <c r="BM240" s="241" t="s">
        <v>1041</v>
      </c>
    </row>
    <row r="241" s="2" customFormat="1" ht="24.15" customHeight="1">
      <c r="A241" s="39"/>
      <c r="B241" s="40"/>
      <c r="C241" s="229" t="s">
        <v>671</v>
      </c>
      <c r="D241" s="229" t="s">
        <v>205</v>
      </c>
      <c r="E241" s="230" t="s">
        <v>3903</v>
      </c>
      <c r="F241" s="231" t="s">
        <v>3904</v>
      </c>
      <c r="G241" s="232" t="s">
        <v>797</v>
      </c>
      <c r="H241" s="233">
        <v>14</v>
      </c>
      <c r="I241" s="234"/>
      <c r="J241" s="235">
        <f>ROUND(I241*H241,2)</f>
        <v>0</v>
      </c>
      <c r="K241" s="236"/>
      <c r="L241" s="45"/>
      <c r="M241" s="237" t="s">
        <v>1</v>
      </c>
      <c r="N241" s="238" t="s">
        <v>41</v>
      </c>
      <c r="O241" s="92"/>
      <c r="P241" s="239">
        <f>O241*H241</f>
        <v>0</v>
      </c>
      <c r="Q241" s="239">
        <v>0</v>
      </c>
      <c r="R241" s="239">
        <f>Q241*H241</f>
        <v>0</v>
      </c>
      <c r="S241" s="239">
        <v>0</v>
      </c>
      <c r="T241" s="240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1" t="s">
        <v>209</v>
      </c>
      <c r="AT241" s="241" t="s">
        <v>205</v>
      </c>
      <c r="AU241" s="241" t="s">
        <v>83</v>
      </c>
      <c r="AY241" s="18" t="s">
        <v>203</v>
      </c>
      <c r="BE241" s="242">
        <f>IF(N241="základní",J241,0)</f>
        <v>0</v>
      </c>
      <c r="BF241" s="242">
        <f>IF(N241="snížená",J241,0)</f>
        <v>0</v>
      </c>
      <c r="BG241" s="242">
        <f>IF(N241="zákl. přenesená",J241,0)</f>
        <v>0</v>
      </c>
      <c r="BH241" s="242">
        <f>IF(N241="sníž. přenesená",J241,0)</f>
        <v>0</v>
      </c>
      <c r="BI241" s="242">
        <f>IF(N241="nulová",J241,0)</f>
        <v>0</v>
      </c>
      <c r="BJ241" s="18" t="s">
        <v>83</v>
      </c>
      <c r="BK241" s="242">
        <f>ROUND(I241*H241,2)</f>
        <v>0</v>
      </c>
      <c r="BL241" s="18" t="s">
        <v>209</v>
      </c>
      <c r="BM241" s="241" t="s">
        <v>1049</v>
      </c>
    </row>
    <row r="242" s="2" customFormat="1" ht="24.15" customHeight="1">
      <c r="A242" s="39"/>
      <c r="B242" s="40"/>
      <c r="C242" s="229" t="s">
        <v>676</v>
      </c>
      <c r="D242" s="229" t="s">
        <v>205</v>
      </c>
      <c r="E242" s="230" t="s">
        <v>3905</v>
      </c>
      <c r="F242" s="231" t="s">
        <v>3906</v>
      </c>
      <c r="G242" s="232" t="s">
        <v>797</v>
      </c>
      <c r="H242" s="233">
        <v>18</v>
      </c>
      <c r="I242" s="234"/>
      <c r="J242" s="235">
        <f>ROUND(I242*H242,2)</f>
        <v>0</v>
      </c>
      <c r="K242" s="236"/>
      <c r="L242" s="45"/>
      <c r="M242" s="237" t="s">
        <v>1</v>
      </c>
      <c r="N242" s="238" t="s">
        <v>41</v>
      </c>
      <c r="O242" s="92"/>
      <c r="P242" s="239">
        <f>O242*H242</f>
        <v>0</v>
      </c>
      <c r="Q242" s="239">
        <v>0</v>
      </c>
      <c r="R242" s="239">
        <f>Q242*H242</f>
        <v>0</v>
      </c>
      <c r="S242" s="239">
        <v>0</v>
      </c>
      <c r="T242" s="240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41" t="s">
        <v>209</v>
      </c>
      <c r="AT242" s="241" t="s">
        <v>205</v>
      </c>
      <c r="AU242" s="241" t="s">
        <v>83</v>
      </c>
      <c r="AY242" s="18" t="s">
        <v>203</v>
      </c>
      <c r="BE242" s="242">
        <f>IF(N242="základní",J242,0)</f>
        <v>0</v>
      </c>
      <c r="BF242" s="242">
        <f>IF(N242="snížená",J242,0)</f>
        <v>0</v>
      </c>
      <c r="BG242" s="242">
        <f>IF(N242="zákl. přenesená",J242,0)</f>
        <v>0</v>
      </c>
      <c r="BH242" s="242">
        <f>IF(N242="sníž. přenesená",J242,0)</f>
        <v>0</v>
      </c>
      <c r="BI242" s="242">
        <f>IF(N242="nulová",J242,0)</f>
        <v>0</v>
      </c>
      <c r="BJ242" s="18" t="s">
        <v>83</v>
      </c>
      <c r="BK242" s="242">
        <f>ROUND(I242*H242,2)</f>
        <v>0</v>
      </c>
      <c r="BL242" s="18" t="s">
        <v>209</v>
      </c>
      <c r="BM242" s="241" t="s">
        <v>1057</v>
      </c>
    </row>
    <row r="243" s="2" customFormat="1" ht="16.5" customHeight="1">
      <c r="A243" s="39"/>
      <c r="B243" s="40"/>
      <c r="C243" s="229" t="s">
        <v>681</v>
      </c>
      <c r="D243" s="229" t="s">
        <v>205</v>
      </c>
      <c r="E243" s="230" t="s">
        <v>3907</v>
      </c>
      <c r="F243" s="231" t="s">
        <v>2443</v>
      </c>
      <c r="G243" s="232" t="s">
        <v>797</v>
      </c>
      <c r="H243" s="233">
        <v>1</v>
      </c>
      <c r="I243" s="234"/>
      <c r="J243" s="235">
        <f>ROUND(I243*H243,2)</f>
        <v>0</v>
      </c>
      <c r="K243" s="236"/>
      <c r="L243" s="45"/>
      <c r="M243" s="237" t="s">
        <v>1</v>
      </c>
      <c r="N243" s="238" t="s">
        <v>41</v>
      </c>
      <c r="O243" s="92"/>
      <c r="P243" s="239">
        <f>O243*H243</f>
        <v>0</v>
      </c>
      <c r="Q243" s="239">
        <v>0</v>
      </c>
      <c r="R243" s="239">
        <f>Q243*H243</f>
        <v>0</v>
      </c>
      <c r="S243" s="239">
        <v>0</v>
      </c>
      <c r="T243" s="240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1" t="s">
        <v>209</v>
      </c>
      <c r="AT243" s="241" t="s">
        <v>205</v>
      </c>
      <c r="AU243" s="241" t="s">
        <v>83</v>
      </c>
      <c r="AY243" s="18" t="s">
        <v>203</v>
      </c>
      <c r="BE243" s="242">
        <f>IF(N243="základní",J243,0)</f>
        <v>0</v>
      </c>
      <c r="BF243" s="242">
        <f>IF(N243="snížená",J243,0)</f>
        <v>0</v>
      </c>
      <c r="BG243" s="242">
        <f>IF(N243="zákl. přenesená",J243,0)</f>
        <v>0</v>
      </c>
      <c r="BH243" s="242">
        <f>IF(N243="sníž. přenesená",J243,0)</f>
        <v>0</v>
      </c>
      <c r="BI243" s="242">
        <f>IF(N243="nulová",J243,0)</f>
        <v>0</v>
      </c>
      <c r="BJ243" s="18" t="s">
        <v>83</v>
      </c>
      <c r="BK243" s="242">
        <f>ROUND(I243*H243,2)</f>
        <v>0</v>
      </c>
      <c r="BL243" s="18" t="s">
        <v>209</v>
      </c>
      <c r="BM243" s="241" t="s">
        <v>359</v>
      </c>
    </row>
    <row r="244" s="12" customFormat="1" ht="25.92" customHeight="1">
      <c r="A244" s="12"/>
      <c r="B244" s="213"/>
      <c r="C244" s="214"/>
      <c r="D244" s="215" t="s">
        <v>75</v>
      </c>
      <c r="E244" s="216" t="s">
        <v>2588</v>
      </c>
      <c r="F244" s="216" t="s">
        <v>3908</v>
      </c>
      <c r="G244" s="214"/>
      <c r="H244" s="214"/>
      <c r="I244" s="217"/>
      <c r="J244" s="218">
        <f>BK244</f>
        <v>0</v>
      </c>
      <c r="K244" s="214"/>
      <c r="L244" s="219"/>
      <c r="M244" s="220"/>
      <c r="N244" s="221"/>
      <c r="O244" s="221"/>
      <c r="P244" s="222">
        <f>SUM(P245:P251)</f>
        <v>0</v>
      </c>
      <c r="Q244" s="221"/>
      <c r="R244" s="222">
        <f>SUM(R245:R251)</f>
        <v>0</v>
      </c>
      <c r="S244" s="221"/>
      <c r="T244" s="223">
        <f>SUM(T245:T251)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24" t="s">
        <v>83</v>
      </c>
      <c r="AT244" s="225" t="s">
        <v>75</v>
      </c>
      <c r="AU244" s="225" t="s">
        <v>76</v>
      </c>
      <c r="AY244" s="224" t="s">
        <v>203</v>
      </c>
      <c r="BK244" s="226">
        <f>SUM(BK245:BK251)</f>
        <v>0</v>
      </c>
    </row>
    <row r="245" s="2" customFormat="1" ht="21.75" customHeight="1">
      <c r="A245" s="39"/>
      <c r="B245" s="40"/>
      <c r="C245" s="229" t="s">
        <v>687</v>
      </c>
      <c r="D245" s="229" t="s">
        <v>205</v>
      </c>
      <c r="E245" s="230" t="s">
        <v>3909</v>
      </c>
      <c r="F245" s="231" t="s">
        <v>3910</v>
      </c>
      <c r="G245" s="232" t="s">
        <v>930</v>
      </c>
      <c r="H245" s="233">
        <v>80</v>
      </c>
      <c r="I245" s="234"/>
      <c r="J245" s="235">
        <f>ROUND(I245*H245,2)</f>
        <v>0</v>
      </c>
      <c r="K245" s="236"/>
      <c r="L245" s="45"/>
      <c r="M245" s="237" t="s">
        <v>1</v>
      </c>
      <c r="N245" s="238" t="s">
        <v>41</v>
      </c>
      <c r="O245" s="92"/>
      <c r="P245" s="239">
        <f>O245*H245</f>
        <v>0</v>
      </c>
      <c r="Q245" s="239">
        <v>0</v>
      </c>
      <c r="R245" s="239">
        <f>Q245*H245</f>
        <v>0</v>
      </c>
      <c r="S245" s="239">
        <v>0</v>
      </c>
      <c r="T245" s="240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1" t="s">
        <v>209</v>
      </c>
      <c r="AT245" s="241" t="s">
        <v>205</v>
      </c>
      <c r="AU245" s="241" t="s">
        <v>83</v>
      </c>
      <c r="AY245" s="18" t="s">
        <v>203</v>
      </c>
      <c r="BE245" s="242">
        <f>IF(N245="základní",J245,0)</f>
        <v>0</v>
      </c>
      <c r="BF245" s="242">
        <f>IF(N245="snížená",J245,0)</f>
        <v>0</v>
      </c>
      <c r="BG245" s="242">
        <f>IF(N245="zákl. přenesená",J245,0)</f>
        <v>0</v>
      </c>
      <c r="BH245" s="242">
        <f>IF(N245="sníž. přenesená",J245,0)</f>
        <v>0</v>
      </c>
      <c r="BI245" s="242">
        <f>IF(N245="nulová",J245,0)</f>
        <v>0</v>
      </c>
      <c r="BJ245" s="18" t="s">
        <v>83</v>
      </c>
      <c r="BK245" s="242">
        <f>ROUND(I245*H245,2)</f>
        <v>0</v>
      </c>
      <c r="BL245" s="18" t="s">
        <v>209</v>
      </c>
      <c r="BM245" s="241" t="s">
        <v>1072</v>
      </c>
    </row>
    <row r="246" s="2" customFormat="1" ht="16.5" customHeight="1">
      <c r="A246" s="39"/>
      <c r="B246" s="40"/>
      <c r="C246" s="229" t="s">
        <v>692</v>
      </c>
      <c r="D246" s="229" t="s">
        <v>205</v>
      </c>
      <c r="E246" s="230" t="s">
        <v>3911</v>
      </c>
      <c r="F246" s="231" t="s">
        <v>2482</v>
      </c>
      <c r="G246" s="232" t="s">
        <v>930</v>
      </c>
      <c r="H246" s="233">
        <v>80</v>
      </c>
      <c r="I246" s="234"/>
      <c r="J246" s="235">
        <f>ROUND(I246*H246,2)</f>
        <v>0</v>
      </c>
      <c r="K246" s="236"/>
      <c r="L246" s="45"/>
      <c r="M246" s="237" t="s">
        <v>1</v>
      </c>
      <c r="N246" s="238" t="s">
        <v>41</v>
      </c>
      <c r="O246" s="92"/>
      <c r="P246" s="239">
        <f>O246*H246</f>
        <v>0</v>
      </c>
      <c r="Q246" s="239">
        <v>0</v>
      </c>
      <c r="R246" s="239">
        <f>Q246*H246</f>
        <v>0</v>
      </c>
      <c r="S246" s="239">
        <v>0</v>
      </c>
      <c r="T246" s="240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1" t="s">
        <v>209</v>
      </c>
      <c r="AT246" s="241" t="s">
        <v>205</v>
      </c>
      <c r="AU246" s="241" t="s">
        <v>83</v>
      </c>
      <c r="AY246" s="18" t="s">
        <v>203</v>
      </c>
      <c r="BE246" s="242">
        <f>IF(N246="základní",J246,0)</f>
        <v>0</v>
      </c>
      <c r="BF246" s="242">
        <f>IF(N246="snížená",J246,0)</f>
        <v>0</v>
      </c>
      <c r="BG246" s="242">
        <f>IF(N246="zákl. přenesená",J246,0)</f>
        <v>0</v>
      </c>
      <c r="BH246" s="242">
        <f>IF(N246="sníž. přenesená",J246,0)</f>
        <v>0</v>
      </c>
      <c r="BI246" s="242">
        <f>IF(N246="nulová",J246,0)</f>
        <v>0</v>
      </c>
      <c r="BJ246" s="18" t="s">
        <v>83</v>
      </c>
      <c r="BK246" s="242">
        <f>ROUND(I246*H246,2)</f>
        <v>0</v>
      </c>
      <c r="BL246" s="18" t="s">
        <v>209</v>
      </c>
      <c r="BM246" s="241" t="s">
        <v>1080</v>
      </c>
    </row>
    <row r="247" s="2" customFormat="1" ht="21.75" customHeight="1">
      <c r="A247" s="39"/>
      <c r="B247" s="40"/>
      <c r="C247" s="229" t="s">
        <v>698</v>
      </c>
      <c r="D247" s="229" t="s">
        <v>205</v>
      </c>
      <c r="E247" s="230" t="s">
        <v>3912</v>
      </c>
      <c r="F247" s="231" t="s">
        <v>3829</v>
      </c>
      <c r="G247" s="232" t="s">
        <v>930</v>
      </c>
      <c r="H247" s="233">
        <v>5</v>
      </c>
      <c r="I247" s="234"/>
      <c r="J247" s="235">
        <f>ROUND(I247*H247,2)</f>
        <v>0</v>
      </c>
      <c r="K247" s="236"/>
      <c r="L247" s="45"/>
      <c r="M247" s="237" t="s">
        <v>1</v>
      </c>
      <c r="N247" s="238" t="s">
        <v>41</v>
      </c>
      <c r="O247" s="92"/>
      <c r="P247" s="239">
        <f>O247*H247</f>
        <v>0</v>
      </c>
      <c r="Q247" s="239">
        <v>0</v>
      </c>
      <c r="R247" s="239">
        <f>Q247*H247</f>
        <v>0</v>
      </c>
      <c r="S247" s="239">
        <v>0</v>
      </c>
      <c r="T247" s="240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41" t="s">
        <v>209</v>
      </c>
      <c r="AT247" s="241" t="s">
        <v>205</v>
      </c>
      <c r="AU247" s="241" t="s">
        <v>83</v>
      </c>
      <c r="AY247" s="18" t="s">
        <v>203</v>
      </c>
      <c r="BE247" s="242">
        <f>IF(N247="základní",J247,0)</f>
        <v>0</v>
      </c>
      <c r="BF247" s="242">
        <f>IF(N247="snížená",J247,0)</f>
        <v>0</v>
      </c>
      <c r="BG247" s="242">
        <f>IF(N247="zákl. přenesená",J247,0)</f>
        <v>0</v>
      </c>
      <c r="BH247" s="242">
        <f>IF(N247="sníž. přenesená",J247,0)</f>
        <v>0</v>
      </c>
      <c r="BI247" s="242">
        <f>IF(N247="nulová",J247,0)</f>
        <v>0</v>
      </c>
      <c r="BJ247" s="18" t="s">
        <v>83</v>
      </c>
      <c r="BK247" s="242">
        <f>ROUND(I247*H247,2)</f>
        <v>0</v>
      </c>
      <c r="BL247" s="18" t="s">
        <v>209</v>
      </c>
      <c r="BM247" s="241" t="s">
        <v>363</v>
      </c>
    </row>
    <row r="248" s="2" customFormat="1" ht="16.5" customHeight="1">
      <c r="A248" s="39"/>
      <c r="B248" s="40"/>
      <c r="C248" s="229" t="s">
        <v>291</v>
      </c>
      <c r="D248" s="229" t="s">
        <v>205</v>
      </c>
      <c r="E248" s="230" t="s">
        <v>3913</v>
      </c>
      <c r="F248" s="231" t="s">
        <v>2482</v>
      </c>
      <c r="G248" s="232" t="s">
        <v>930</v>
      </c>
      <c r="H248" s="233">
        <v>5</v>
      </c>
      <c r="I248" s="234"/>
      <c r="J248" s="235">
        <f>ROUND(I248*H248,2)</f>
        <v>0</v>
      </c>
      <c r="K248" s="236"/>
      <c r="L248" s="45"/>
      <c r="M248" s="237" t="s">
        <v>1</v>
      </c>
      <c r="N248" s="238" t="s">
        <v>41</v>
      </c>
      <c r="O248" s="92"/>
      <c r="P248" s="239">
        <f>O248*H248</f>
        <v>0</v>
      </c>
      <c r="Q248" s="239">
        <v>0</v>
      </c>
      <c r="R248" s="239">
        <f>Q248*H248</f>
        <v>0</v>
      </c>
      <c r="S248" s="239">
        <v>0</v>
      </c>
      <c r="T248" s="240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1" t="s">
        <v>209</v>
      </c>
      <c r="AT248" s="241" t="s">
        <v>205</v>
      </c>
      <c r="AU248" s="241" t="s">
        <v>83</v>
      </c>
      <c r="AY248" s="18" t="s">
        <v>203</v>
      </c>
      <c r="BE248" s="242">
        <f>IF(N248="základní",J248,0)</f>
        <v>0</v>
      </c>
      <c r="BF248" s="242">
        <f>IF(N248="snížená",J248,0)</f>
        <v>0</v>
      </c>
      <c r="BG248" s="242">
        <f>IF(N248="zákl. přenesená",J248,0)</f>
        <v>0</v>
      </c>
      <c r="BH248" s="242">
        <f>IF(N248="sníž. přenesená",J248,0)</f>
        <v>0</v>
      </c>
      <c r="BI248" s="242">
        <f>IF(N248="nulová",J248,0)</f>
        <v>0</v>
      </c>
      <c r="BJ248" s="18" t="s">
        <v>83</v>
      </c>
      <c r="BK248" s="242">
        <f>ROUND(I248*H248,2)</f>
        <v>0</v>
      </c>
      <c r="BL248" s="18" t="s">
        <v>209</v>
      </c>
      <c r="BM248" s="241" t="s">
        <v>367</v>
      </c>
    </row>
    <row r="249" s="2" customFormat="1" ht="24.15" customHeight="1">
      <c r="A249" s="39"/>
      <c r="B249" s="40"/>
      <c r="C249" s="229" t="s">
        <v>708</v>
      </c>
      <c r="D249" s="229" t="s">
        <v>205</v>
      </c>
      <c r="E249" s="230" t="s">
        <v>3914</v>
      </c>
      <c r="F249" s="231" t="s">
        <v>2487</v>
      </c>
      <c r="G249" s="232" t="s">
        <v>213</v>
      </c>
      <c r="H249" s="233">
        <v>40</v>
      </c>
      <c r="I249" s="234"/>
      <c r="J249" s="235">
        <f>ROUND(I249*H249,2)</f>
        <v>0</v>
      </c>
      <c r="K249" s="236"/>
      <c r="L249" s="45"/>
      <c r="M249" s="237" t="s">
        <v>1</v>
      </c>
      <c r="N249" s="238" t="s">
        <v>41</v>
      </c>
      <c r="O249" s="92"/>
      <c r="P249" s="239">
        <f>O249*H249</f>
        <v>0</v>
      </c>
      <c r="Q249" s="239">
        <v>0</v>
      </c>
      <c r="R249" s="239">
        <f>Q249*H249</f>
        <v>0</v>
      </c>
      <c r="S249" s="239">
        <v>0</v>
      </c>
      <c r="T249" s="240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1" t="s">
        <v>209</v>
      </c>
      <c r="AT249" s="241" t="s">
        <v>205</v>
      </c>
      <c r="AU249" s="241" t="s">
        <v>83</v>
      </c>
      <c r="AY249" s="18" t="s">
        <v>203</v>
      </c>
      <c r="BE249" s="242">
        <f>IF(N249="základní",J249,0)</f>
        <v>0</v>
      </c>
      <c r="BF249" s="242">
        <f>IF(N249="snížená",J249,0)</f>
        <v>0</v>
      </c>
      <c r="BG249" s="242">
        <f>IF(N249="zákl. přenesená",J249,0)</f>
        <v>0</v>
      </c>
      <c r="BH249" s="242">
        <f>IF(N249="sníž. přenesená",J249,0)</f>
        <v>0</v>
      </c>
      <c r="BI249" s="242">
        <f>IF(N249="nulová",J249,0)</f>
        <v>0</v>
      </c>
      <c r="BJ249" s="18" t="s">
        <v>83</v>
      </c>
      <c r="BK249" s="242">
        <f>ROUND(I249*H249,2)</f>
        <v>0</v>
      </c>
      <c r="BL249" s="18" t="s">
        <v>209</v>
      </c>
      <c r="BM249" s="241" t="s">
        <v>1110</v>
      </c>
    </row>
    <row r="250" s="2" customFormat="1" ht="24.15" customHeight="1">
      <c r="A250" s="39"/>
      <c r="B250" s="40"/>
      <c r="C250" s="229" t="s">
        <v>297</v>
      </c>
      <c r="D250" s="229" t="s">
        <v>205</v>
      </c>
      <c r="E250" s="230" t="s">
        <v>3915</v>
      </c>
      <c r="F250" s="231" t="s">
        <v>2489</v>
      </c>
      <c r="G250" s="232" t="s">
        <v>213</v>
      </c>
      <c r="H250" s="233">
        <v>5</v>
      </c>
      <c r="I250" s="234"/>
      <c r="J250" s="235">
        <f>ROUND(I250*H250,2)</f>
        <v>0</v>
      </c>
      <c r="K250" s="236"/>
      <c r="L250" s="45"/>
      <c r="M250" s="237" t="s">
        <v>1</v>
      </c>
      <c r="N250" s="238" t="s">
        <v>41</v>
      </c>
      <c r="O250" s="92"/>
      <c r="P250" s="239">
        <f>O250*H250</f>
        <v>0</v>
      </c>
      <c r="Q250" s="239">
        <v>0</v>
      </c>
      <c r="R250" s="239">
        <f>Q250*H250</f>
        <v>0</v>
      </c>
      <c r="S250" s="239">
        <v>0</v>
      </c>
      <c r="T250" s="240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1" t="s">
        <v>209</v>
      </c>
      <c r="AT250" s="241" t="s">
        <v>205</v>
      </c>
      <c r="AU250" s="241" t="s">
        <v>83</v>
      </c>
      <c r="AY250" s="18" t="s">
        <v>203</v>
      </c>
      <c r="BE250" s="242">
        <f>IF(N250="základní",J250,0)</f>
        <v>0</v>
      </c>
      <c r="BF250" s="242">
        <f>IF(N250="snížená",J250,0)</f>
        <v>0</v>
      </c>
      <c r="BG250" s="242">
        <f>IF(N250="zákl. přenesená",J250,0)</f>
        <v>0</v>
      </c>
      <c r="BH250" s="242">
        <f>IF(N250="sníž. přenesená",J250,0)</f>
        <v>0</v>
      </c>
      <c r="BI250" s="242">
        <f>IF(N250="nulová",J250,0)</f>
        <v>0</v>
      </c>
      <c r="BJ250" s="18" t="s">
        <v>83</v>
      </c>
      <c r="BK250" s="242">
        <f>ROUND(I250*H250,2)</f>
        <v>0</v>
      </c>
      <c r="BL250" s="18" t="s">
        <v>209</v>
      </c>
      <c r="BM250" s="241" t="s">
        <v>377</v>
      </c>
    </row>
    <row r="251" s="2" customFormat="1" ht="33" customHeight="1">
      <c r="A251" s="39"/>
      <c r="B251" s="40"/>
      <c r="C251" s="229" t="s">
        <v>716</v>
      </c>
      <c r="D251" s="229" t="s">
        <v>205</v>
      </c>
      <c r="E251" s="230" t="s">
        <v>297</v>
      </c>
      <c r="F251" s="231" t="s">
        <v>3916</v>
      </c>
      <c r="G251" s="232" t="s">
        <v>213</v>
      </c>
      <c r="H251" s="233">
        <v>3</v>
      </c>
      <c r="I251" s="234"/>
      <c r="J251" s="235">
        <f>ROUND(I251*H251,2)</f>
        <v>0</v>
      </c>
      <c r="K251" s="236"/>
      <c r="L251" s="45"/>
      <c r="M251" s="237" t="s">
        <v>1</v>
      </c>
      <c r="N251" s="238" t="s">
        <v>41</v>
      </c>
      <c r="O251" s="92"/>
      <c r="P251" s="239">
        <f>O251*H251</f>
        <v>0</v>
      </c>
      <c r="Q251" s="239">
        <v>0</v>
      </c>
      <c r="R251" s="239">
        <f>Q251*H251</f>
        <v>0</v>
      </c>
      <c r="S251" s="239">
        <v>0</v>
      </c>
      <c r="T251" s="240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1" t="s">
        <v>209</v>
      </c>
      <c r="AT251" s="241" t="s">
        <v>205</v>
      </c>
      <c r="AU251" s="241" t="s">
        <v>83</v>
      </c>
      <c r="AY251" s="18" t="s">
        <v>203</v>
      </c>
      <c r="BE251" s="242">
        <f>IF(N251="základní",J251,0)</f>
        <v>0</v>
      </c>
      <c r="BF251" s="242">
        <f>IF(N251="snížená",J251,0)</f>
        <v>0</v>
      </c>
      <c r="BG251" s="242">
        <f>IF(N251="zákl. přenesená",J251,0)</f>
        <v>0</v>
      </c>
      <c r="BH251" s="242">
        <f>IF(N251="sníž. přenesená",J251,0)</f>
        <v>0</v>
      </c>
      <c r="BI251" s="242">
        <f>IF(N251="nulová",J251,0)</f>
        <v>0</v>
      </c>
      <c r="BJ251" s="18" t="s">
        <v>83</v>
      </c>
      <c r="BK251" s="242">
        <f>ROUND(I251*H251,2)</f>
        <v>0</v>
      </c>
      <c r="BL251" s="18" t="s">
        <v>209</v>
      </c>
      <c r="BM251" s="241" t="s">
        <v>384</v>
      </c>
    </row>
    <row r="252" s="12" customFormat="1" ht="25.92" customHeight="1">
      <c r="A252" s="12"/>
      <c r="B252" s="213"/>
      <c r="C252" s="214"/>
      <c r="D252" s="215" t="s">
        <v>75</v>
      </c>
      <c r="E252" s="216" t="s">
        <v>3917</v>
      </c>
      <c r="F252" s="216" t="s">
        <v>3918</v>
      </c>
      <c r="G252" s="214"/>
      <c r="H252" s="214"/>
      <c r="I252" s="217"/>
      <c r="J252" s="218">
        <f>BK252</f>
        <v>0</v>
      </c>
      <c r="K252" s="214"/>
      <c r="L252" s="219"/>
      <c r="M252" s="220"/>
      <c r="N252" s="221"/>
      <c r="O252" s="221"/>
      <c r="P252" s="222">
        <f>SUM(P253:P261)</f>
        <v>0</v>
      </c>
      <c r="Q252" s="221"/>
      <c r="R252" s="222">
        <f>SUM(R253:R261)</f>
        <v>0</v>
      </c>
      <c r="S252" s="221"/>
      <c r="T252" s="223">
        <f>SUM(T253:T261)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24" t="s">
        <v>83</v>
      </c>
      <c r="AT252" s="225" t="s">
        <v>75</v>
      </c>
      <c r="AU252" s="225" t="s">
        <v>76</v>
      </c>
      <c r="AY252" s="224" t="s">
        <v>203</v>
      </c>
      <c r="BK252" s="226">
        <f>SUM(BK253:BK261)</f>
        <v>0</v>
      </c>
    </row>
    <row r="253" s="2" customFormat="1" ht="24.15" customHeight="1">
      <c r="A253" s="39"/>
      <c r="B253" s="40"/>
      <c r="C253" s="229" t="s">
        <v>302</v>
      </c>
      <c r="D253" s="229" t="s">
        <v>205</v>
      </c>
      <c r="E253" s="230" t="s">
        <v>3919</v>
      </c>
      <c r="F253" s="231" t="s">
        <v>3835</v>
      </c>
      <c r="G253" s="232" t="s">
        <v>797</v>
      </c>
      <c r="H253" s="233">
        <v>1</v>
      </c>
      <c r="I253" s="234"/>
      <c r="J253" s="235">
        <f>ROUND(I253*H253,2)</f>
        <v>0</v>
      </c>
      <c r="K253" s="236"/>
      <c r="L253" s="45"/>
      <c r="M253" s="237" t="s">
        <v>1</v>
      </c>
      <c r="N253" s="238" t="s">
        <v>41</v>
      </c>
      <c r="O253" s="92"/>
      <c r="P253" s="239">
        <f>O253*H253</f>
        <v>0</v>
      </c>
      <c r="Q253" s="239">
        <v>0</v>
      </c>
      <c r="R253" s="239">
        <f>Q253*H253</f>
        <v>0</v>
      </c>
      <c r="S253" s="239">
        <v>0</v>
      </c>
      <c r="T253" s="240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1" t="s">
        <v>209</v>
      </c>
      <c r="AT253" s="241" t="s">
        <v>205</v>
      </c>
      <c r="AU253" s="241" t="s">
        <v>83</v>
      </c>
      <c r="AY253" s="18" t="s">
        <v>203</v>
      </c>
      <c r="BE253" s="242">
        <f>IF(N253="základní",J253,0)</f>
        <v>0</v>
      </c>
      <c r="BF253" s="242">
        <f>IF(N253="snížená",J253,0)</f>
        <v>0</v>
      </c>
      <c r="BG253" s="242">
        <f>IF(N253="zákl. přenesená",J253,0)</f>
        <v>0</v>
      </c>
      <c r="BH253" s="242">
        <f>IF(N253="sníž. přenesená",J253,0)</f>
        <v>0</v>
      </c>
      <c r="BI253" s="242">
        <f>IF(N253="nulová",J253,0)</f>
        <v>0</v>
      </c>
      <c r="BJ253" s="18" t="s">
        <v>83</v>
      </c>
      <c r="BK253" s="242">
        <f>ROUND(I253*H253,2)</f>
        <v>0</v>
      </c>
      <c r="BL253" s="18" t="s">
        <v>209</v>
      </c>
      <c r="BM253" s="241" t="s">
        <v>389</v>
      </c>
    </row>
    <row r="254" s="2" customFormat="1" ht="24.15" customHeight="1">
      <c r="A254" s="39"/>
      <c r="B254" s="40"/>
      <c r="C254" s="229" t="s">
        <v>724</v>
      </c>
      <c r="D254" s="229" t="s">
        <v>205</v>
      </c>
      <c r="E254" s="230" t="s">
        <v>716</v>
      </c>
      <c r="F254" s="231" t="s">
        <v>3837</v>
      </c>
      <c r="G254" s="232" t="s">
        <v>797</v>
      </c>
      <c r="H254" s="233">
        <v>2</v>
      </c>
      <c r="I254" s="234"/>
      <c r="J254" s="235">
        <f>ROUND(I254*H254,2)</f>
        <v>0</v>
      </c>
      <c r="K254" s="236"/>
      <c r="L254" s="45"/>
      <c r="M254" s="237" t="s">
        <v>1</v>
      </c>
      <c r="N254" s="238" t="s">
        <v>41</v>
      </c>
      <c r="O254" s="92"/>
      <c r="P254" s="239">
        <f>O254*H254</f>
        <v>0</v>
      </c>
      <c r="Q254" s="239">
        <v>0</v>
      </c>
      <c r="R254" s="239">
        <f>Q254*H254</f>
        <v>0</v>
      </c>
      <c r="S254" s="239">
        <v>0</v>
      </c>
      <c r="T254" s="240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1" t="s">
        <v>209</v>
      </c>
      <c r="AT254" s="241" t="s">
        <v>205</v>
      </c>
      <c r="AU254" s="241" t="s">
        <v>83</v>
      </c>
      <c r="AY254" s="18" t="s">
        <v>203</v>
      </c>
      <c r="BE254" s="242">
        <f>IF(N254="základní",J254,0)</f>
        <v>0</v>
      </c>
      <c r="BF254" s="242">
        <f>IF(N254="snížená",J254,0)</f>
        <v>0</v>
      </c>
      <c r="BG254" s="242">
        <f>IF(N254="zákl. přenesená",J254,0)</f>
        <v>0</v>
      </c>
      <c r="BH254" s="242">
        <f>IF(N254="sníž. přenesená",J254,0)</f>
        <v>0</v>
      </c>
      <c r="BI254" s="242">
        <f>IF(N254="nulová",J254,0)</f>
        <v>0</v>
      </c>
      <c r="BJ254" s="18" t="s">
        <v>83</v>
      </c>
      <c r="BK254" s="242">
        <f>ROUND(I254*H254,2)</f>
        <v>0</v>
      </c>
      <c r="BL254" s="18" t="s">
        <v>209</v>
      </c>
      <c r="BM254" s="241" t="s">
        <v>393</v>
      </c>
    </row>
    <row r="255" s="2" customFormat="1" ht="16.5" customHeight="1">
      <c r="A255" s="39"/>
      <c r="B255" s="40"/>
      <c r="C255" s="229" t="s">
        <v>305</v>
      </c>
      <c r="D255" s="229" t="s">
        <v>205</v>
      </c>
      <c r="E255" s="230" t="s">
        <v>3920</v>
      </c>
      <c r="F255" s="231" t="s">
        <v>3839</v>
      </c>
      <c r="G255" s="232" t="s">
        <v>797</v>
      </c>
      <c r="H255" s="233">
        <v>1</v>
      </c>
      <c r="I255" s="234"/>
      <c r="J255" s="235">
        <f>ROUND(I255*H255,2)</f>
        <v>0</v>
      </c>
      <c r="K255" s="236"/>
      <c r="L255" s="45"/>
      <c r="M255" s="237" t="s">
        <v>1</v>
      </c>
      <c r="N255" s="238" t="s">
        <v>41</v>
      </c>
      <c r="O255" s="92"/>
      <c r="P255" s="239">
        <f>O255*H255</f>
        <v>0</v>
      </c>
      <c r="Q255" s="239">
        <v>0</v>
      </c>
      <c r="R255" s="239">
        <f>Q255*H255</f>
        <v>0</v>
      </c>
      <c r="S255" s="239">
        <v>0</v>
      </c>
      <c r="T255" s="240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1" t="s">
        <v>209</v>
      </c>
      <c r="AT255" s="241" t="s">
        <v>205</v>
      </c>
      <c r="AU255" s="241" t="s">
        <v>83</v>
      </c>
      <c r="AY255" s="18" t="s">
        <v>203</v>
      </c>
      <c r="BE255" s="242">
        <f>IF(N255="základní",J255,0)</f>
        <v>0</v>
      </c>
      <c r="BF255" s="242">
        <f>IF(N255="snížená",J255,0)</f>
        <v>0</v>
      </c>
      <c r="BG255" s="242">
        <f>IF(N255="zákl. přenesená",J255,0)</f>
        <v>0</v>
      </c>
      <c r="BH255" s="242">
        <f>IF(N255="sníž. přenesená",J255,0)</f>
        <v>0</v>
      </c>
      <c r="BI255" s="242">
        <f>IF(N255="nulová",J255,0)</f>
        <v>0</v>
      </c>
      <c r="BJ255" s="18" t="s">
        <v>83</v>
      </c>
      <c r="BK255" s="242">
        <f>ROUND(I255*H255,2)</f>
        <v>0</v>
      </c>
      <c r="BL255" s="18" t="s">
        <v>209</v>
      </c>
      <c r="BM255" s="241" t="s">
        <v>410</v>
      </c>
    </row>
    <row r="256" s="2" customFormat="1" ht="16.5" customHeight="1">
      <c r="A256" s="39"/>
      <c r="B256" s="40"/>
      <c r="C256" s="229" t="s">
        <v>732</v>
      </c>
      <c r="D256" s="229" t="s">
        <v>205</v>
      </c>
      <c r="E256" s="230" t="s">
        <v>3921</v>
      </c>
      <c r="F256" s="231" t="s">
        <v>3841</v>
      </c>
      <c r="G256" s="232" t="s">
        <v>797</v>
      </c>
      <c r="H256" s="233">
        <v>1</v>
      </c>
      <c r="I256" s="234"/>
      <c r="J256" s="235">
        <f>ROUND(I256*H256,2)</f>
        <v>0</v>
      </c>
      <c r="K256" s="236"/>
      <c r="L256" s="45"/>
      <c r="M256" s="237" t="s">
        <v>1</v>
      </c>
      <c r="N256" s="238" t="s">
        <v>41</v>
      </c>
      <c r="O256" s="92"/>
      <c r="P256" s="239">
        <f>O256*H256</f>
        <v>0</v>
      </c>
      <c r="Q256" s="239">
        <v>0</v>
      </c>
      <c r="R256" s="239">
        <f>Q256*H256</f>
        <v>0</v>
      </c>
      <c r="S256" s="239">
        <v>0</v>
      </c>
      <c r="T256" s="240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1" t="s">
        <v>209</v>
      </c>
      <c r="AT256" s="241" t="s">
        <v>205</v>
      </c>
      <c r="AU256" s="241" t="s">
        <v>83</v>
      </c>
      <c r="AY256" s="18" t="s">
        <v>203</v>
      </c>
      <c r="BE256" s="242">
        <f>IF(N256="základní",J256,0)</f>
        <v>0</v>
      </c>
      <c r="BF256" s="242">
        <f>IF(N256="snížená",J256,0)</f>
        <v>0</v>
      </c>
      <c r="BG256" s="242">
        <f>IF(N256="zákl. přenesená",J256,0)</f>
        <v>0</v>
      </c>
      <c r="BH256" s="242">
        <f>IF(N256="sníž. přenesená",J256,0)</f>
        <v>0</v>
      </c>
      <c r="BI256" s="242">
        <f>IF(N256="nulová",J256,0)</f>
        <v>0</v>
      </c>
      <c r="BJ256" s="18" t="s">
        <v>83</v>
      </c>
      <c r="BK256" s="242">
        <f>ROUND(I256*H256,2)</f>
        <v>0</v>
      </c>
      <c r="BL256" s="18" t="s">
        <v>209</v>
      </c>
      <c r="BM256" s="241" t="s">
        <v>416</v>
      </c>
    </row>
    <row r="257" s="2" customFormat="1" ht="24.15" customHeight="1">
      <c r="A257" s="39"/>
      <c r="B257" s="40"/>
      <c r="C257" s="229" t="s">
        <v>309</v>
      </c>
      <c r="D257" s="229" t="s">
        <v>205</v>
      </c>
      <c r="E257" s="230" t="s">
        <v>3922</v>
      </c>
      <c r="F257" s="231" t="s">
        <v>3923</v>
      </c>
      <c r="G257" s="232" t="s">
        <v>797</v>
      </c>
      <c r="H257" s="233">
        <v>3</v>
      </c>
      <c r="I257" s="234"/>
      <c r="J257" s="235">
        <f>ROUND(I257*H257,2)</f>
        <v>0</v>
      </c>
      <c r="K257" s="236"/>
      <c r="L257" s="45"/>
      <c r="M257" s="237" t="s">
        <v>1</v>
      </c>
      <c r="N257" s="238" t="s">
        <v>41</v>
      </c>
      <c r="O257" s="92"/>
      <c r="P257" s="239">
        <f>O257*H257</f>
        <v>0</v>
      </c>
      <c r="Q257" s="239">
        <v>0</v>
      </c>
      <c r="R257" s="239">
        <f>Q257*H257</f>
        <v>0</v>
      </c>
      <c r="S257" s="239">
        <v>0</v>
      </c>
      <c r="T257" s="240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1" t="s">
        <v>209</v>
      </c>
      <c r="AT257" s="241" t="s">
        <v>205</v>
      </c>
      <c r="AU257" s="241" t="s">
        <v>83</v>
      </c>
      <c r="AY257" s="18" t="s">
        <v>203</v>
      </c>
      <c r="BE257" s="242">
        <f>IF(N257="základní",J257,0)</f>
        <v>0</v>
      </c>
      <c r="BF257" s="242">
        <f>IF(N257="snížená",J257,0)</f>
        <v>0</v>
      </c>
      <c r="BG257" s="242">
        <f>IF(N257="zákl. přenesená",J257,0)</f>
        <v>0</v>
      </c>
      <c r="BH257" s="242">
        <f>IF(N257="sníž. přenesená",J257,0)</f>
        <v>0</v>
      </c>
      <c r="BI257" s="242">
        <f>IF(N257="nulová",J257,0)</f>
        <v>0</v>
      </c>
      <c r="BJ257" s="18" t="s">
        <v>83</v>
      </c>
      <c r="BK257" s="242">
        <f>ROUND(I257*H257,2)</f>
        <v>0</v>
      </c>
      <c r="BL257" s="18" t="s">
        <v>209</v>
      </c>
      <c r="BM257" s="241" t="s">
        <v>1184</v>
      </c>
    </row>
    <row r="258" s="2" customFormat="1" ht="16.5" customHeight="1">
      <c r="A258" s="39"/>
      <c r="B258" s="40"/>
      <c r="C258" s="229" t="s">
        <v>740</v>
      </c>
      <c r="D258" s="229" t="s">
        <v>205</v>
      </c>
      <c r="E258" s="230" t="s">
        <v>3924</v>
      </c>
      <c r="F258" s="231" t="s">
        <v>3925</v>
      </c>
      <c r="G258" s="232" t="s">
        <v>797</v>
      </c>
      <c r="H258" s="233">
        <v>3</v>
      </c>
      <c r="I258" s="234"/>
      <c r="J258" s="235">
        <f>ROUND(I258*H258,2)</f>
        <v>0</v>
      </c>
      <c r="K258" s="236"/>
      <c r="L258" s="45"/>
      <c r="M258" s="237" t="s">
        <v>1</v>
      </c>
      <c r="N258" s="238" t="s">
        <v>41</v>
      </c>
      <c r="O258" s="92"/>
      <c r="P258" s="239">
        <f>O258*H258</f>
        <v>0</v>
      </c>
      <c r="Q258" s="239">
        <v>0</v>
      </c>
      <c r="R258" s="239">
        <f>Q258*H258</f>
        <v>0</v>
      </c>
      <c r="S258" s="239">
        <v>0</v>
      </c>
      <c r="T258" s="240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41" t="s">
        <v>209</v>
      </c>
      <c r="AT258" s="241" t="s">
        <v>205</v>
      </c>
      <c r="AU258" s="241" t="s">
        <v>83</v>
      </c>
      <c r="AY258" s="18" t="s">
        <v>203</v>
      </c>
      <c r="BE258" s="242">
        <f>IF(N258="základní",J258,0)</f>
        <v>0</v>
      </c>
      <c r="BF258" s="242">
        <f>IF(N258="snížená",J258,0)</f>
        <v>0</v>
      </c>
      <c r="BG258" s="242">
        <f>IF(N258="zákl. přenesená",J258,0)</f>
        <v>0</v>
      </c>
      <c r="BH258" s="242">
        <f>IF(N258="sníž. přenesená",J258,0)</f>
        <v>0</v>
      </c>
      <c r="BI258" s="242">
        <f>IF(N258="nulová",J258,0)</f>
        <v>0</v>
      </c>
      <c r="BJ258" s="18" t="s">
        <v>83</v>
      </c>
      <c r="BK258" s="242">
        <f>ROUND(I258*H258,2)</f>
        <v>0</v>
      </c>
      <c r="BL258" s="18" t="s">
        <v>209</v>
      </c>
      <c r="BM258" s="241" t="s">
        <v>421</v>
      </c>
    </row>
    <row r="259" s="2" customFormat="1" ht="16.5" customHeight="1">
      <c r="A259" s="39"/>
      <c r="B259" s="40"/>
      <c r="C259" s="229" t="s">
        <v>315</v>
      </c>
      <c r="D259" s="229" t="s">
        <v>205</v>
      </c>
      <c r="E259" s="230" t="s">
        <v>740</v>
      </c>
      <c r="F259" s="231" t="s">
        <v>3926</v>
      </c>
      <c r="G259" s="232" t="s">
        <v>797</v>
      </c>
      <c r="H259" s="233">
        <v>3</v>
      </c>
      <c r="I259" s="234"/>
      <c r="J259" s="235">
        <f>ROUND(I259*H259,2)</f>
        <v>0</v>
      </c>
      <c r="K259" s="236"/>
      <c r="L259" s="45"/>
      <c r="M259" s="237" t="s">
        <v>1</v>
      </c>
      <c r="N259" s="238" t="s">
        <v>41</v>
      </c>
      <c r="O259" s="92"/>
      <c r="P259" s="239">
        <f>O259*H259</f>
        <v>0</v>
      </c>
      <c r="Q259" s="239">
        <v>0</v>
      </c>
      <c r="R259" s="239">
        <f>Q259*H259</f>
        <v>0</v>
      </c>
      <c r="S259" s="239">
        <v>0</v>
      </c>
      <c r="T259" s="240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1" t="s">
        <v>209</v>
      </c>
      <c r="AT259" s="241" t="s">
        <v>205</v>
      </c>
      <c r="AU259" s="241" t="s">
        <v>83</v>
      </c>
      <c r="AY259" s="18" t="s">
        <v>203</v>
      </c>
      <c r="BE259" s="242">
        <f>IF(N259="základní",J259,0)</f>
        <v>0</v>
      </c>
      <c r="BF259" s="242">
        <f>IF(N259="snížená",J259,0)</f>
        <v>0</v>
      </c>
      <c r="BG259" s="242">
        <f>IF(N259="zákl. přenesená",J259,0)</f>
        <v>0</v>
      </c>
      <c r="BH259" s="242">
        <f>IF(N259="sníž. přenesená",J259,0)</f>
        <v>0</v>
      </c>
      <c r="BI259" s="242">
        <f>IF(N259="nulová",J259,0)</f>
        <v>0</v>
      </c>
      <c r="BJ259" s="18" t="s">
        <v>83</v>
      </c>
      <c r="BK259" s="242">
        <f>ROUND(I259*H259,2)</f>
        <v>0</v>
      </c>
      <c r="BL259" s="18" t="s">
        <v>209</v>
      </c>
      <c r="BM259" s="241" t="s">
        <v>1208</v>
      </c>
    </row>
    <row r="260" s="2" customFormat="1" ht="24.15" customHeight="1">
      <c r="A260" s="39"/>
      <c r="B260" s="40"/>
      <c r="C260" s="229" t="s">
        <v>748</v>
      </c>
      <c r="D260" s="229" t="s">
        <v>205</v>
      </c>
      <c r="E260" s="230" t="s">
        <v>3927</v>
      </c>
      <c r="F260" s="231" t="s">
        <v>3906</v>
      </c>
      <c r="G260" s="232" t="s">
        <v>797</v>
      </c>
      <c r="H260" s="233">
        <v>4</v>
      </c>
      <c r="I260" s="234"/>
      <c r="J260" s="235">
        <f>ROUND(I260*H260,2)</f>
        <v>0</v>
      </c>
      <c r="K260" s="236"/>
      <c r="L260" s="45"/>
      <c r="M260" s="237" t="s">
        <v>1</v>
      </c>
      <c r="N260" s="238" t="s">
        <v>41</v>
      </c>
      <c r="O260" s="92"/>
      <c r="P260" s="239">
        <f>O260*H260</f>
        <v>0</v>
      </c>
      <c r="Q260" s="239">
        <v>0</v>
      </c>
      <c r="R260" s="239">
        <f>Q260*H260</f>
        <v>0</v>
      </c>
      <c r="S260" s="239">
        <v>0</v>
      </c>
      <c r="T260" s="240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41" t="s">
        <v>209</v>
      </c>
      <c r="AT260" s="241" t="s">
        <v>205</v>
      </c>
      <c r="AU260" s="241" t="s">
        <v>83</v>
      </c>
      <c r="AY260" s="18" t="s">
        <v>203</v>
      </c>
      <c r="BE260" s="242">
        <f>IF(N260="základní",J260,0)</f>
        <v>0</v>
      </c>
      <c r="BF260" s="242">
        <f>IF(N260="snížená",J260,0)</f>
        <v>0</v>
      </c>
      <c r="BG260" s="242">
        <f>IF(N260="zákl. přenesená",J260,0)</f>
        <v>0</v>
      </c>
      <c r="BH260" s="242">
        <f>IF(N260="sníž. přenesená",J260,0)</f>
        <v>0</v>
      </c>
      <c r="BI260" s="242">
        <f>IF(N260="nulová",J260,0)</f>
        <v>0</v>
      </c>
      <c r="BJ260" s="18" t="s">
        <v>83</v>
      </c>
      <c r="BK260" s="242">
        <f>ROUND(I260*H260,2)</f>
        <v>0</v>
      </c>
      <c r="BL260" s="18" t="s">
        <v>209</v>
      </c>
      <c r="BM260" s="241" t="s">
        <v>1220</v>
      </c>
    </row>
    <row r="261" s="2" customFormat="1" ht="16.5" customHeight="1">
      <c r="A261" s="39"/>
      <c r="B261" s="40"/>
      <c r="C261" s="229" t="s">
        <v>319</v>
      </c>
      <c r="D261" s="229" t="s">
        <v>205</v>
      </c>
      <c r="E261" s="230" t="s">
        <v>3928</v>
      </c>
      <c r="F261" s="231" t="s">
        <v>2443</v>
      </c>
      <c r="G261" s="232" t="s">
        <v>797</v>
      </c>
      <c r="H261" s="233">
        <v>1</v>
      </c>
      <c r="I261" s="234"/>
      <c r="J261" s="235">
        <f>ROUND(I261*H261,2)</f>
        <v>0</v>
      </c>
      <c r="K261" s="236"/>
      <c r="L261" s="45"/>
      <c r="M261" s="237" t="s">
        <v>1</v>
      </c>
      <c r="N261" s="238" t="s">
        <v>41</v>
      </c>
      <c r="O261" s="92"/>
      <c r="P261" s="239">
        <f>O261*H261</f>
        <v>0</v>
      </c>
      <c r="Q261" s="239">
        <v>0</v>
      </c>
      <c r="R261" s="239">
        <f>Q261*H261</f>
        <v>0</v>
      </c>
      <c r="S261" s="239">
        <v>0</v>
      </c>
      <c r="T261" s="240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1" t="s">
        <v>209</v>
      </c>
      <c r="AT261" s="241" t="s">
        <v>205</v>
      </c>
      <c r="AU261" s="241" t="s">
        <v>83</v>
      </c>
      <c r="AY261" s="18" t="s">
        <v>203</v>
      </c>
      <c r="BE261" s="242">
        <f>IF(N261="základní",J261,0)</f>
        <v>0</v>
      </c>
      <c r="BF261" s="242">
        <f>IF(N261="snížená",J261,0)</f>
        <v>0</v>
      </c>
      <c r="BG261" s="242">
        <f>IF(N261="zákl. přenesená",J261,0)</f>
        <v>0</v>
      </c>
      <c r="BH261" s="242">
        <f>IF(N261="sníž. přenesená",J261,0)</f>
        <v>0</v>
      </c>
      <c r="BI261" s="242">
        <f>IF(N261="nulová",J261,0)</f>
        <v>0</v>
      </c>
      <c r="BJ261" s="18" t="s">
        <v>83</v>
      </c>
      <c r="BK261" s="242">
        <f>ROUND(I261*H261,2)</f>
        <v>0</v>
      </c>
      <c r="BL261" s="18" t="s">
        <v>209</v>
      </c>
      <c r="BM261" s="241" t="s">
        <v>1230</v>
      </c>
    </row>
    <row r="262" s="12" customFormat="1" ht="25.92" customHeight="1">
      <c r="A262" s="12"/>
      <c r="B262" s="213"/>
      <c r="C262" s="214"/>
      <c r="D262" s="215" t="s">
        <v>75</v>
      </c>
      <c r="E262" s="216" t="s">
        <v>3929</v>
      </c>
      <c r="F262" s="216" t="s">
        <v>3930</v>
      </c>
      <c r="G262" s="214"/>
      <c r="H262" s="214"/>
      <c r="I262" s="217"/>
      <c r="J262" s="218">
        <f>BK262</f>
        <v>0</v>
      </c>
      <c r="K262" s="214"/>
      <c r="L262" s="219"/>
      <c r="M262" s="220"/>
      <c r="N262" s="221"/>
      <c r="O262" s="221"/>
      <c r="P262" s="222">
        <f>SUM(P263:P267)</f>
        <v>0</v>
      </c>
      <c r="Q262" s="221"/>
      <c r="R262" s="222">
        <f>SUM(R263:R267)</f>
        <v>0</v>
      </c>
      <c r="S262" s="221"/>
      <c r="T262" s="223">
        <f>SUM(T263:T267)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24" t="s">
        <v>83</v>
      </c>
      <c r="AT262" s="225" t="s">
        <v>75</v>
      </c>
      <c r="AU262" s="225" t="s">
        <v>76</v>
      </c>
      <c r="AY262" s="224" t="s">
        <v>203</v>
      </c>
      <c r="BK262" s="226">
        <f>SUM(BK263:BK267)</f>
        <v>0</v>
      </c>
    </row>
    <row r="263" s="2" customFormat="1" ht="21.75" customHeight="1">
      <c r="A263" s="39"/>
      <c r="B263" s="40"/>
      <c r="C263" s="229" t="s">
        <v>756</v>
      </c>
      <c r="D263" s="229" t="s">
        <v>205</v>
      </c>
      <c r="E263" s="230" t="s">
        <v>3931</v>
      </c>
      <c r="F263" s="231" t="s">
        <v>3829</v>
      </c>
      <c r="G263" s="232" t="s">
        <v>930</v>
      </c>
      <c r="H263" s="233">
        <v>5</v>
      </c>
      <c r="I263" s="234"/>
      <c r="J263" s="235">
        <f>ROUND(I263*H263,2)</f>
        <v>0</v>
      </c>
      <c r="K263" s="236"/>
      <c r="L263" s="45"/>
      <c r="M263" s="237" t="s">
        <v>1</v>
      </c>
      <c r="N263" s="238" t="s">
        <v>41</v>
      </c>
      <c r="O263" s="92"/>
      <c r="P263" s="239">
        <f>O263*H263</f>
        <v>0</v>
      </c>
      <c r="Q263" s="239">
        <v>0</v>
      </c>
      <c r="R263" s="239">
        <f>Q263*H263</f>
        <v>0</v>
      </c>
      <c r="S263" s="239">
        <v>0</v>
      </c>
      <c r="T263" s="240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1" t="s">
        <v>209</v>
      </c>
      <c r="AT263" s="241" t="s">
        <v>205</v>
      </c>
      <c r="AU263" s="241" t="s">
        <v>83</v>
      </c>
      <c r="AY263" s="18" t="s">
        <v>203</v>
      </c>
      <c r="BE263" s="242">
        <f>IF(N263="základní",J263,0)</f>
        <v>0</v>
      </c>
      <c r="BF263" s="242">
        <f>IF(N263="snížená",J263,0)</f>
        <v>0</v>
      </c>
      <c r="BG263" s="242">
        <f>IF(N263="zákl. přenesená",J263,0)</f>
        <v>0</v>
      </c>
      <c r="BH263" s="242">
        <f>IF(N263="sníž. přenesená",J263,0)</f>
        <v>0</v>
      </c>
      <c r="BI263" s="242">
        <f>IF(N263="nulová",J263,0)</f>
        <v>0</v>
      </c>
      <c r="BJ263" s="18" t="s">
        <v>83</v>
      </c>
      <c r="BK263" s="242">
        <f>ROUND(I263*H263,2)</f>
        <v>0</v>
      </c>
      <c r="BL263" s="18" t="s">
        <v>209</v>
      </c>
      <c r="BM263" s="241" t="s">
        <v>1240</v>
      </c>
    </row>
    <row r="264" s="2" customFormat="1" ht="16.5" customHeight="1">
      <c r="A264" s="39"/>
      <c r="B264" s="40"/>
      <c r="C264" s="229" t="s">
        <v>327</v>
      </c>
      <c r="D264" s="229" t="s">
        <v>205</v>
      </c>
      <c r="E264" s="230" t="s">
        <v>2559</v>
      </c>
      <c r="F264" s="231" t="s">
        <v>2482</v>
      </c>
      <c r="G264" s="232" t="s">
        <v>930</v>
      </c>
      <c r="H264" s="233">
        <v>5</v>
      </c>
      <c r="I264" s="234"/>
      <c r="J264" s="235">
        <f>ROUND(I264*H264,2)</f>
        <v>0</v>
      </c>
      <c r="K264" s="236"/>
      <c r="L264" s="45"/>
      <c r="M264" s="237" t="s">
        <v>1</v>
      </c>
      <c r="N264" s="238" t="s">
        <v>41</v>
      </c>
      <c r="O264" s="92"/>
      <c r="P264" s="239">
        <f>O264*H264</f>
        <v>0</v>
      </c>
      <c r="Q264" s="239">
        <v>0</v>
      </c>
      <c r="R264" s="239">
        <f>Q264*H264</f>
        <v>0</v>
      </c>
      <c r="S264" s="239">
        <v>0</v>
      </c>
      <c r="T264" s="240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1" t="s">
        <v>209</v>
      </c>
      <c r="AT264" s="241" t="s">
        <v>205</v>
      </c>
      <c r="AU264" s="241" t="s">
        <v>83</v>
      </c>
      <c r="AY264" s="18" t="s">
        <v>203</v>
      </c>
      <c r="BE264" s="242">
        <f>IF(N264="základní",J264,0)</f>
        <v>0</v>
      </c>
      <c r="BF264" s="242">
        <f>IF(N264="snížená",J264,0)</f>
        <v>0</v>
      </c>
      <c r="BG264" s="242">
        <f>IF(N264="zákl. přenesená",J264,0)</f>
        <v>0</v>
      </c>
      <c r="BH264" s="242">
        <f>IF(N264="sníž. přenesená",J264,0)</f>
        <v>0</v>
      </c>
      <c r="BI264" s="242">
        <f>IF(N264="nulová",J264,0)</f>
        <v>0</v>
      </c>
      <c r="BJ264" s="18" t="s">
        <v>83</v>
      </c>
      <c r="BK264" s="242">
        <f>ROUND(I264*H264,2)</f>
        <v>0</v>
      </c>
      <c r="BL264" s="18" t="s">
        <v>209</v>
      </c>
      <c r="BM264" s="241" t="s">
        <v>1248</v>
      </c>
    </row>
    <row r="265" s="2" customFormat="1" ht="24.15" customHeight="1">
      <c r="A265" s="39"/>
      <c r="B265" s="40"/>
      <c r="C265" s="229" t="s">
        <v>763</v>
      </c>
      <c r="D265" s="229" t="s">
        <v>205</v>
      </c>
      <c r="E265" s="230" t="s">
        <v>3932</v>
      </c>
      <c r="F265" s="231" t="s">
        <v>2487</v>
      </c>
      <c r="G265" s="232" t="s">
        <v>213</v>
      </c>
      <c r="H265" s="233">
        <v>1</v>
      </c>
      <c r="I265" s="234"/>
      <c r="J265" s="235">
        <f>ROUND(I265*H265,2)</f>
        <v>0</v>
      </c>
      <c r="K265" s="236"/>
      <c r="L265" s="45"/>
      <c r="M265" s="237" t="s">
        <v>1</v>
      </c>
      <c r="N265" s="238" t="s">
        <v>41</v>
      </c>
      <c r="O265" s="92"/>
      <c r="P265" s="239">
        <f>O265*H265</f>
        <v>0</v>
      </c>
      <c r="Q265" s="239">
        <v>0</v>
      </c>
      <c r="R265" s="239">
        <f>Q265*H265</f>
        <v>0</v>
      </c>
      <c r="S265" s="239">
        <v>0</v>
      </c>
      <c r="T265" s="240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1" t="s">
        <v>209</v>
      </c>
      <c r="AT265" s="241" t="s">
        <v>205</v>
      </c>
      <c r="AU265" s="241" t="s">
        <v>83</v>
      </c>
      <c r="AY265" s="18" t="s">
        <v>203</v>
      </c>
      <c r="BE265" s="242">
        <f>IF(N265="základní",J265,0)</f>
        <v>0</v>
      </c>
      <c r="BF265" s="242">
        <f>IF(N265="snížená",J265,0)</f>
        <v>0</v>
      </c>
      <c r="BG265" s="242">
        <f>IF(N265="zákl. přenesená",J265,0)</f>
        <v>0</v>
      </c>
      <c r="BH265" s="242">
        <f>IF(N265="sníž. přenesená",J265,0)</f>
        <v>0</v>
      </c>
      <c r="BI265" s="242">
        <f>IF(N265="nulová",J265,0)</f>
        <v>0</v>
      </c>
      <c r="BJ265" s="18" t="s">
        <v>83</v>
      </c>
      <c r="BK265" s="242">
        <f>ROUND(I265*H265,2)</f>
        <v>0</v>
      </c>
      <c r="BL265" s="18" t="s">
        <v>209</v>
      </c>
      <c r="BM265" s="241" t="s">
        <v>1259</v>
      </c>
    </row>
    <row r="266" s="2" customFormat="1" ht="24.15" customHeight="1">
      <c r="A266" s="39"/>
      <c r="B266" s="40"/>
      <c r="C266" s="229" t="s">
        <v>771</v>
      </c>
      <c r="D266" s="229" t="s">
        <v>205</v>
      </c>
      <c r="E266" s="230" t="s">
        <v>3933</v>
      </c>
      <c r="F266" s="231" t="s">
        <v>2489</v>
      </c>
      <c r="G266" s="232" t="s">
        <v>213</v>
      </c>
      <c r="H266" s="233">
        <v>2</v>
      </c>
      <c r="I266" s="234"/>
      <c r="J266" s="235">
        <f>ROUND(I266*H266,2)</f>
        <v>0</v>
      </c>
      <c r="K266" s="236"/>
      <c r="L266" s="45"/>
      <c r="M266" s="237" t="s">
        <v>1</v>
      </c>
      <c r="N266" s="238" t="s">
        <v>41</v>
      </c>
      <c r="O266" s="92"/>
      <c r="P266" s="239">
        <f>O266*H266</f>
        <v>0</v>
      </c>
      <c r="Q266" s="239">
        <v>0</v>
      </c>
      <c r="R266" s="239">
        <f>Q266*H266</f>
        <v>0</v>
      </c>
      <c r="S266" s="239">
        <v>0</v>
      </c>
      <c r="T266" s="240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1" t="s">
        <v>209</v>
      </c>
      <c r="AT266" s="241" t="s">
        <v>205</v>
      </c>
      <c r="AU266" s="241" t="s">
        <v>83</v>
      </c>
      <c r="AY266" s="18" t="s">
        <v>203</v>
      </c>
      <c r="BE266" s="242">
        <f>IF(N266="základní",J266,0)</f>
        <v>0</v>
      </c>
      <c r="BF266" s="242">
        <f>IF(N266="snížená",J266,0)</f>
        <v>0</v>
      </c>
      <c r="BG266" s="242">
        <f>IF(N266="zákl. přenesená",J266,0)</f>
        <v>0</v>
      </c>
      <c r="BH266" s="242">
        <f>IF(N266="sníž. přenesená",J266,0)</f>
        <v>0</v>
      </c>
      <c r="BI266" s="242">
        <f>IF(N266="nulová",J266,0)</f>
        <v>0</v>
      </c>
      <c r="BJ266" s="18" t="s">
        <v>83</v>
      </c>
      <c r="BK266" s="242">
        <f>ROUND(I266*H266,2)</f>
        <v>0</v>
      </c>
      <c r="BL266" s="18" t="s">
        <v>209</v>
      </c>
      <c r="BM266" s="241" t="s">
        <v>1267</v>
      </c>
    </row>
    <row r="267" s="2" customFormat="1" ht="33" customHeight="1">
      <c r="A267" s="39"/>
      <c r="B267" s="40"/>
      <c r="C267" s="229" t="s">
        <v>776</v>
      </c>
      <c r="D267" s="229" t="s">
        <v>205</v>
      </c>
      <c r="E267" s="230" t="s">
        <v>771</v>
      </c>
      <c r="F267" s="231" t="s">
        <v>3916</v>
      </c>
      <c r="G267" s="232" t="s">
        <v>213</v>
      </c>
      <c r="H267" s="233">
        <v>3</v>
      </c>
      <c r="I267" s="234"/>
      <c r="J267" s="235">
        <f>ROUND(I267*H267,2)</f>
        <v>0</v>
      </c>
      <c r="K267" s="236"/>
      <c r="L267" s="45"/>
      <c r="M267" s="237" t="s">
        <v>1</v>
      </c>
      <c r="N267" s="238" t="s">
        <v>41</v>
      </c>
      <c r="O267" s="92"/>
      <c r="P267" s="239">
        <f>O267*H267</f>
        <v>0</v>
      </c>
      <c r="Q267" s="239">
        <v>0</v>
      </c>
      <c r="R267" s="239">
        <f>Q267*H267</f>
        <v>0</v>
      </c>
      <c r="S267" s="239">
        <v>0</v>
      </c>
      <c r="T267" s="240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1" t="s">
        <v>209</v>
      </c>
      <c r="AT267" s="241" t="s">
        <v>205</v>
      </c>
      <c r="AU267" s="241" t="s">
        <v>83</v>
      </c>
      <c r="AY267" s="18" t="s">
        <v>203</v>
      </c>
      <c r="BE267" s="242">
        <f>IF(N267="základní",J267,0)</f>
        <v>0</v>
      </c>
      <c r="BF267" s="242">
        <f>IF(N267="snížená",J267,0)</f>
        <v>0</v>
      </c>
      <c r="BG267" s="242">
        <f>IF(N267="zákl. přenesená",J267,0)</f>
        <v>0</v>
      </c>
      <c r="BH267" s="242">
        <f>IF(N267="sníž. přenesená",J267,0)</f>
        <v>0</v>
      </c>
      <c r="BI267" s="242">
        <f>IF(N267="nulová",J267,0)</f>
        <v>0</v>
      </c>
      <c r="BJ267" s="18" t="s">
        <v>83</v>
      </c>
      <c r="BK267" s="242">
        <f>ROUND(I267*H267,2)</f>
        <v>0</v>
      </c>
      <c r="BL267" s="18" t="s">
        <v>209</v>
      </c>
      <c r="BM267" s="241" t="s">
        <v>1276</v>
      </c>
    </row>
    <row r="268" s="12" customFormat="1" ht="25.92" customHeight="1">
      <c r="A268" s="12"/>
      <c r="B268" s="213"/>
      <c r="C268" s="214"/>
      <c r="D268" s="215" t="s">
        <v>75</v>
      </c>
      <c r="E268" s="216" t="s">
        <v>3934</v>
      </c>
      <c r="F268" s="216" t="s">
        <v>3935</v>
      </c>
      <c r="G268" s="214"/>
      <c r="H268" s="214"/>
      <c r="I268" s="217"/>
      <c r="J268" s="218">
        <f>BK268</f>
        <v>0</v>
      </c>
      <c r="K268" s="214"/>
      <c r="L268" s="219"/>
      <c r="M268" s="220"/>
      <c r="N268" s="221"/>
      <c r="O268" s="221"/>
      <c r="P268" s="222">
        <f>SUM(P269:P277)</f>
        <v>0</v>
      </c>
      <c r="Q268" s="221"/>
      <c r="R268" s="222">
        <f>SUM(R269:R277)</f>
        <v>0</v>
      </c>
      <c r="S268" s="221"/>
      <c r="T268" s="223">
        <f>SUM(T269:T277)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24" t="s">
        <v>83</v>
      </c>
      <c r="AT268" s="225" t="s">
        <v>75</v>
      </c>
      <c r="AU268" s="225" t="s">
        <v>76</v>
      </c>
      <c r="AY268" s="224" t="s">
        <v>203</v>
      </c>
      <c r="BK268" s="226">
        <f>SUM(BK269:BK277)</f>
        <v>0</v>
      </c>
    </row>
    <row r="269" s="2" customFormat="1" ht="44.25" customHeight="1">
      <c r="A269" s="39"/>
      <c r="B269" s="40"/>
      <c r="C269" s="229" t="s">
        <v>783</v>
      </c>
      <c r="D269" s="229" t="s">
        <v>205</v>
      </c>
      <c r="E269" s="230" t="s">
        <v>3936</v>
      </c>
      <c r="F269" s="231" t="s">
        <v>3937</v>
      </c>
      <c r="G269" s="232" t="s">
        <v>797</v>
      </c>
      <c r="H269" s="233">
        <v>2</v>
      </c>
      <c r="I269" s="234"/>
      <c r="J269" s="235">
        <f>ROUND(I269*H269,2)</f>
        <v>0</v>
      </c>
      <c r="K269" s="236"/>
      <c r="L269" s="45"/>
      <c r="M269" s="237" t="s">
        <v>1</v>
      </c>
      <c r="N269" s="238" t="s">
        <v>41</v>
      </c>
      <c r="O269" s="92"/>
      <c r="P269" s="239">
        <f>O269*H269</f>
        <v>0</v>
      </c>
      <c r="Q269" s="239">
        <v>0</v>
      </c>
      <c r="R269" s="239">
        <f>Q269*H269</f>
        <v>0</v>
      </c>
      <c r="S269" s="239">
        <v>0</v>
      </c>
      <c r="T269" s="240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41" t="s">
        <v>209</v>
      </c>
      <c r="AT269" s="241" t="s">
        <v>205</v>
      </c>
      <c r="AU269" s="241" t="s">
        <v>83</v>
      </c>
      <c r="AY269" s="18" t="s">
        <v>203</v>
      </c>
      <c r="BE269" s="242">
        <f>IF(N269="základní",J269,0)</f>
        <v>0</v>
      </c>
      <c r="BF269" s="242">
        <f>IF(N269="snížená",J269,0)</f>
        <v>0</v>
      </c>
      <c r="BG269" s="242">
        <f>IF(N269="zákl. přenesená",J269,0)</f>
        <v>0</v>
      </c>
      <c r="BH269" s="242">
        <f>IF(N269="sníž. přenesená",J269,0)</f>
        <v>0</v>
      </c>
      <c r="BI269" s="242">
        <f>IF(N269="nulová",J269,0)</f>
        <v>0</v>
      </c>
      <c r="BJ269" s="18" t="s">
        <v>83</v>
      </c>
      <c r="BK269" s="242">
        <f>ROUND(I269*H269,2)</f>
        <v>0</v>
      </c>
      <c r="BL269" s="18" t="s">
        <v>209</v>
      </c>
      <c r="BM269" s="241" t="s">
        <v>1287</v>
      </c>
    </row>
    <row r="270" s="2" customFormat="1">
      <c r="A270" s="39"/>
      <c r="B270" s="40"/>
      <c r="C270" s="41"/>
      <c r="D270" s="245" t="s">
        <v>474</v>
      </c>
      <c r="E270" s="41"/>
      <c r="F270" s="276" t="s">
        <v>3938</v>
      </c>
      <c r="G270" s="41"/>
      <c r="H270" s="41"/>
      <c r="I270" s="277"/>
      <c r="J270" s="41"/>
      <c r="K270" s="41"/>
      <c r="L270" s="45"/>
      <c r="M270" s="278"/>
      <c r="N270" s="279"/>
      <c r="O270" s="92"/>
      <c r="P270" s="92"/>
      <c r="Q270" s="92"/>
      <c r="R270" s="92"/>
      <c r="S270" s="92"/>
      <c r="T270" s="93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474</v>
      </c>
      <c r="AU270" s="18" t="s">
        <v>83</v>
      </c>
    </row>
    <row r="271" s="2" customFormat="1" ht="16.5" customHeight="1">
      <c r="A271" s="39"/>
      <c r="B271" s="40"/>
      <c r="C271" s="229" t="s">
        <v>788</v>
      </c>
      <c r="D271" s="229" t="s">
        <v>205</v>
      </c>
      <c r="E271" s="230" t="s">
        <v>3939</v>
      </c>
      <c r="F271" s="231" t="s">
        <v>3940</v>
      </c>
      <c r="G271" s="232" t="s">
        <v>797</v>
      </c>
      <c r="H271" s="233">
        <v>2</v>
      </c>
      <c r="I271" s="234"/>
      <c r="J271" s="235">
        <f>ROUND(I271*H271,2)</f>
        <v>0</v>
      </c>
      <c r="K271" s="236"/>
      <c r="L271" s="45"/>
      <c r="M271" s="237" t="s">
        <v>1</v>
      </c>
      <c r="N271" s="238" t="s">
        <v>41</v>
      </c>
      <c r="O271" s="92"/>
      <c r="P271" s="239">
        <f>O271*H271</f>
        <v>0</v>
      </c>
      <c r="Q271" s="239">
        <v>0</v>
      </c>
      <c r="R271" s="239">
        <f>Q271*H271</f>
        <v>0</v>
      </c>
      <c r="S271" s="239">
        <v>0</v>
      </c>
      <c r="T271" s="240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1" t="s">
        <v>209</v>
      </c>
      <c r="AT271" s="241" t="s">
        <v>205</v>
      </c>
      <c r="AU271" s="241" t="s">
        <v>83</v>
      </c>
      <c r="AY271" s="18" t="s">
        <v>203</v>
      </c>
      <c r="BE271" s="242">
        <f>IF(N271="základní",J271,0)</f>
        <v>0</v>
      </c>
      <c r="BF271" s="242">
        <f>IF(N271="snížená",J271,0)</f>
        <v>0</v>
      </c>
      <c r="BG271" s="242">
        <f>IF(N271="zákl. přenesená",J271,0)</f>
        <v>0</v>
      </c>
      <c r="BH271" s="242">
        <f>IF(N271="sníž. přenesená",J271,0)</f>
        <v>0</v>
      </c>
      <c r="BI271" s="242">
        <f>IF(N271="nulová",J271,0)</f>
        <v>0</v>
      </c>
      <c r="BJ271" s="18" t="s">
        <v>83</v>
      </c>
      <c r="BK271" s="242">
        <f>ROUND(I271*H271,2)</f>
        <v>0</v>
      </c>
      <c r="BL271" s="18" t="s">
        <v>209</v>
      </c>
      <c r="BM271" s="241" t="s">
        <v>1296</v>
      </c>
    </row>
    <row r="272" s="2" customFormat="1">
      <c r="A272" s="39"/>
      <c r="B272" s="40"/>
      <c r="C272" s="41"/>
      <c r="D272" s="245" t="s">
        <v>474</v>
      </c>
      <c r="E272" s="41"/>
      <c r="F272" s="276" t="s">
        <v>3941</v>
      </c>
      <c r="G272" s="41"/>
      <c r="H272" s="41"/>
      <c r="I272" s="277"/>
      <c r="J272" s="41"/>
      <c r="K272" s="41"/>
      <c r="L272" s="45"/>
      <c r="M272" s="278"/>
      <c r="N272" s="279"/>
      <c r="O272" s="92"/>
      <c r="P272" s="92"/>
      <c r="Q272" s="92"/>
      <c r="R272" s="92"/>
      <c r="S272" s="92"/>
      <c r="T272" s="93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474</v>
      </c>
      <c r="AU272" s="18" t="s">
        <v>83</v>
      </c>
    </row>
    <row r="273" s="2" customFormat="1" ht="33" customHeight="1">
      <c r="A273" s="39"/>
      <c r="B273" s="40"/>
      <c r="C273" s="229" t="s">
        <v>794</v>
      </c>
      <c r="D273" s="229" t="s">
        <v>205</v>
      </c>
      <c r="E273" s="230" t="s">
        <v>3942</v>
      </c>
      <c r="F273" s="231" t="s">
        <v>3943</v>
      </c>
      <c r="G273" s="232" t="s">
        <v>797</v>
      </c>
      <c r="H273" s="233">
        <v>1</v>
      </c>
      <c r="I273" s="234"/>
      <c r="J273" s="235">
        <f>ROUND(I273*H273,2)</f>
        <v>0</v>
      </c>
      <c r="K273" s="236"/>
      <c r="L273" s="45"/>
      <c r="M273" s="237" t="s">
        <v>1</v>
      </c>
      <c r="N273" s="238" t="s">
        <v>41</v>
      </c>
      <c r="O273" s="92"/>
      <c r="P273" s="239">
        <f>O273*H273</f>
        <v>0</v>
      </c>
      <c r="Q273" s="239">
        <v>0</v>
      </c>
      <c r="R273" s="239">
        <f>Q273*H273</f>
        <v>0</v>
      </c>
      <c r="S273" s="239">
        <v>0</v>
      </c>
      <c r="T273" s="240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41" t="s">
        <v>209</v>
      </c>
      <c r="AT273" s="241" t="s">
        <v>205</v>
      </c>
      <c r="AU273" s="241" t="s">
        <v>83</v>
      </c>
      <c r="AY273" s="18" t="s">
        <v>203</v>
      </c>
      <c r="BE273" s="242">
        <f>IF(N273="základní",J273,0)</f>
        <v>0</v>
      </c>
      <c r="BF273" s="242">
        <f>IF(N273="snížená",J273,0)</f>
        <v>0</v>
      </c>
      <c r="BG273" s="242">
        <f>IF(N273="zákl. přenesená",J273,0)</f>
        <v>0</v>
      </c>
      <c r="BH273" s="242">
        <f>IF(N273="sníž. přenesená",J273,0)</f>
        <v>0</v>
      </c>
      <c r="BI273" s="242">
        <f>IF(N273="nulová",J273,0)</f>
        <v>0</v>
      </c>
      <c r="BJ273" s="18" t="s">
        <v>83</v>
      </c>
      <c r="BK273" s="242">
        <f>ROUND(I273*H273,2)</f>
        <v>0</v>
      </c>
      <c r="BL273" s="18" t="s">
        <v>209</v>
      </c>
      <c r="BM273" s="241" t="s">
        <v>1305</v>
      </c>
    </row>
    <row r="274" s="2" customFormat="1">
      <c r="A274" s="39"/>
      <c r="B274" s="40"/>
      <c r="C274" s="41"/>
      <c r="D274" s="245" t="s">
        <v>474</v>
      </c>
      <c r="E274" s="41"/>
      <c r="F274" s="276" t="s">
        <v>3944</v>
      </c>
      <c r="G274" s="41"/>
      <c r="H274" s="41"/>
      <c r="I274" s="277"/>
      <c r="J274" s="41"/>
      <c r="K274" s="41"/>
      <c r="L274" s="45"/>
      <c r="M274" s="278"/>
      <c r="N274" s="279"/>
      <c r="O274" s="92"/>
      <c r="P274" s="92"/>
      <c r="Q274" s="92"/>
      <c r="R274" s="92"/>
      <c r="S274" s="92"/>
      <c r="T274" s="93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474</v>
      </c>
      <c r="AU274" s="18" t="s">
        <v>83</v>
      </c>
    </row>
    <row r="275" s="2" customFormat="1" ht="16.5" customHeight="1">
      <c r="A275" s="39"/>
      <c r="B275" s="40"/>
      <c r="C275" s="229" t="s">
        <v>800</v>
      </c>
      <c r="D275" s="229" t="s">
        <v>205</v>
      </c>
      <c r="E275" s="230" t="s">
        <v>3945</v>
      </c>
      <c r="F275" s="231" t="s">
        <v>3946</v>
      </c>
      <c r="G275" s="232" t="s">
        <v>797</v>
      </c>
      <c r="H275" s="233">
        <v>2</v>
      </c>
      <c r="I275" s="234"/>
      <c r="J275" s="235">
        <f>ROUND(I275*H275,2)</f>
        <v>0</v>
      </c>
      <c r="K275" s="236"/>
      <c r="L275" s="45"/>
      <c r="M275" s="237" t="s">
        <v>1</v>
      </c>
      <c r="N275" s="238" t="s">
        <v>41</v>
      </c>
      <c r="O275" s="92"/>
      <c r="P275" s="239">
        <f>O275*H275</f>
        <v>0</v>
      </c>
      <c r="Q275" s="239">
        <v>0</v>
      </c>
      <c r="R275" s="239">
        <f>Q275*H275</f>
        <v>0</v>
      </c>
      <c r="S275" s="239">
        <v>0</v>
      </c>
      <c r="T275" s="240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1" t="s">
        <v>209</v>
      </c>
      <c r="AT275" s="241" t="s">
        <v>205</v>
      </c>
      <c r="AU275" s="241" t="s">
        <v>83</v>
      </c>
      <c r="AY275" s="18" t="s">
        <v>203</v>
      </c>
      <c r="BE275" s="242">
        <f>IF(N275="základní",J275,0)</f>
        <v>0</v>
      </c>
      <c r="BF275" s="242">
        <f>IF(N275="snížená",J275,0)</f>
        <v>0</v>
      </c>
      <c r="BG275" s="242">
        <f>IF(N275="zákl. přenesená",J275,0)</f>
        <v>0</v>
      </c>
      <c r="BH275" s="242">
        <f>IF(N275="sníž. přenesená",J275,0)</f>
        <v>0</v>
      </c>
      <c r="BI275" s="242">
        <f>IF(N275="nulová",J275,0)</f>
        <v>0</v>
      </c>
      <c r="BJ275" s="18" t="s">
        <v>83</v>
      </c>
      <c r="BK275" s="242">
        <f>ROUND(I275*H275,2)</f>
        <v>0</v>
      </c>
      <c r="BL275" s="18" t="s">
        <v>209</v>
      </c>
      <c r="BM275" s="241" t="s">
        <v>1323</v>
      </c>
    </row>
    <row r="276" s="2" customFormat="1" ht="24.15" customHeight="1">
      <c r="A276" s="39"/>
      <c r="B276" s="40"/>
      <c r="C276" s="229" t="s">
        <v>804</v>
      </c>
      <c r="D276" s="229" t="s">
        <v>205</v>
      </c>
      <c r="E276" s="230" t="s">
        <v>3947</v>
      </c>
      <c r="F276" s="231" t="s">
        <v>3948</v>
      </c>
      <c r="G276" s="232" t="s">
        <v>797</v>
      </c>
      <c r="H276" s="233">
        <v>1</v>
      </c>
      <c r="I276" s="234"/>
      <c r="J276" s="235">
        <f>ROUND(I276*H276,2)</f>
        <v>0</v>
      </c>
      <c r="K276" s="236"/>
      <c r="L276" s="45"/>
      <c r="M276" s="237" t="s">
        <v>1</v>
      </c>
      <c r="N276" s="238" t="s">
        <v>41</v>
      </c>
      <c r="O276" s="92"/>
      <c r="P276" s="239">
        <f>O276*H276</f>
        <v>0</v>
      </c>
      <c r="Q276" s="239">
        <v>0</v>
      </c>
      <c r="R276" s="239">
        <f>Q276*H276</f>
        <v>0</v>
      </c>
      <c r="S276" s="239">
        <v>0</v>
      </c>
      <c r="T276" s="240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41" t="s">
        <v>209</v>
      </c>
      <c r="AT276" s="241" t="s">
        <v>205</v>
      </c>
      <c r="AU276" s="241" t="s">
        <v>83</v>
      </c>
      <c r="AY276" s="18" t="s">
        <v>203</v>
      </c>
      <c r="BE276" s="242">
        <f>IF(N276="základní",J276,0)</f>
        <v>0</v>
      </c>
      <c r="BF276" s="242">
        <f>IF(N276="snížená",J276,0)</f>
        <v>0</v>
      </c>
      <c r="BG276" s="242">
        <f>IF(N276="zákl. přenesená",J276,0)</f>
        <v>0</v>
      </c>
      <c r="BH276" s="242">
        <f>IF(N276="sníž. přenesená",J276,0)</f>
        <v>0</v>
      </c>
      <c r="BI276" s="242">
        <f>IF(N276="nulová",J276,0)</f>
        <v>0</v>
      </c>
      <c r="BJ276" s="18" t="s">
        <v>83</v>
      </c>
      <c r="BK276" s="242">
        <f>ROUND(I276*H276,2)</f>
        <v>0</v>
      </c>
      <c r="BL276" s="18" t="s">
        <v>209</v>
      </c>
      <c r="BM276" s="241" t="s">
        <v>427</v>
      </c>
    </row>
    <row r="277" s="2" customFormat="1" ht="16.5" customHeight="1">
      <c r="A277" s="39"/>
      <c r="B277" s="40"/>
      <c r="C277" s="229" t="s">
        <v>807</v>
      </c>
      <c r="D277" s="229" t="s">
        <v>205</v>
      </c>
      <c r="E277" s="230" t="s">
        <v>3949</v>
      </c>
      <c r="F277" s="231" t="s">
        <v>3940</v>
      </c>
      <c r="G277" s="232" t="s">
        <v>797</v>
      </c>
      <c r="H277" s="233">
        <v>1</v>
      </c>
      <c r="I277" s="234"/>
      <c r="J277" s="235">
        <f>ROUND(I277*H277,2)</f>
        <v>0</v>
      </c>
      <c r="K277" s="236"/>
      <c r="L277" s="45"/>
      <c r="M277" s="237" t="s">
        <v>1</v>
      </c>
      <c r="N277" s="238" t="s">
        <v>41</v>
      </c>
      <c r="O277" s="92"/>
      <c r="P277" s="239">
        <f>O277*H277</f>
        <v>0</v>
      </c>
      <c r="Q277" s="239">
        <v>0</v>
      </c>
      <c r="R277" s="239">
        <f>Q277*H277</f>
        <v>0</v>
      </c>
      <c r="S277" s="239">
        <v>0</v>
      </c>
      <c r="T277" s="240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41" t="s">
        <v>209</v>
      </c>
      <c r="AT277" s="241" t="s">
        <v>205</v>
      </c>
      <c r="AU277" s="241" t="s">
        <v>83</v>
      </c>
      <c r="AY277" s="18" t="s">
        <v>203</v>
      </c>
      <c r="BE277" s="242">
        <f>IF(N277="základní",J277,0)</f>
        <v>0</v>
      </c>
      <c r="BF277" s="242">
        <f>IF(N277="snížená",J277,0)</f>
        <v>0</v>
      </c>
      <c r="BG277" s="242">
        <f>IF(N277="zákl. přenesená",J277,0)</f>
        <v>0</v>
      </c>
      <c r="BH277" s="242">
        <f>IF(N277="sníž. přenesená",J277,0)</f>
        <v>0</v>
      </c>
      <c r="BI277" s="242">
        <f>IF(N277="nulová",J277,0)</f>
        <v>0</v>
      </c>
      <c r="BJ277" s="18" t="s">
        <v>83</v>
      </c>
      <c r="BK277" s="242">
        <f>ROUND(I277*H277,2)</f>
        <v>0</v>
      </c>
      <c r="BL277" s="18" t="s">
        <v>209</v>
      </c>
      <c r="BM277" s="241" t="s">
        <v>1340</v>
      </c>
    </row>
    <row r="278" s="12" customFormat="1" ht="25.92" customHeight="1">
      <c r="A278" s="12"/>
      <c r="B278" s="213"/>
      <c r="C278" s="214"/>
      <c r="D278" s="215" t="s">
        <v>75</v>
      </c>
      <c r="E278" s="216" t="s">
        <v>3950</v>
      </c>
      <c r="F278" s="216" t="s">
        <v>3951</v>
      </c>
      <c r="G278" s="214"/>
      <c r="H278" s="214"/>
      <c r="I278" s="217"/>
      <c r="J278" s="218">
        <f>BK278</f>
        <v>0</v>
      </c>
      <c r="K278" s="214"/>
      <c r="L278" s="219"/>
      <c r="M278" s="220"/>
      <c r="N278" s="221"/>
      <c r="O278" s="221"/>
      <c r="P278" s="222">
        <f>SUM(P279:P284)</f>
        <v>0</v>
      </c>
      <c r="Q278" s="221"/>
      <c r="R278" s="222">
        <f>SUM(R279:R284)</f>
        <v>0</v>
      </c>
      <c r="S278" s="221"/>
      <c r="T278" s="223">
        <f>SUM(T279:T284)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24" t="s">
        <v>83</v>
      </c>
      <c r="AT278" s="225" t="s">
        <v>75</v>
      </c>
      <c r="AU278" s="225" t="s">
        <v>76</v>
      </c>
      <c r="AY278" s="224" t="s">
        <v>203</v>
      </c>
      <c r="BK278" s="226">
        <f>SUM(BK279:BK284)</f>
        <v>0</v>
      </c>
    </row>
    <row r="279" s="2" customFormat="1" ht="21.75" customHeight="1">
      <c r="A279" s="39"/>
      <c r="B279" s="40"/>
      <c r="C279" s="229" t="s">
        <v>332</v>
      </c>
      <c r="D279" s="229" t="s">
        <v>205</v>
      </c>
      <c r="E279" s="230" t="s">
        <v>3952</v>
      </c>
      <c r="F279" s="231" t="s">
        <v>3953</v>
      </c>
      <c r="G279" s="232" t="s">
        <v>930</v>
      </c>
      <c r="H279" s="233">
        <v>2</v>
      </c>
      <c r="I279" s="234"/>
      <c r="J279" s="235">
        <f>ROUND(I279*H279,2)</f>
        <v>0</v>
      </c>
      <c r="K279" s="236"/>
      <c r="L279" s="45"/>
      <c r="M279" s="237" t="s">
        <v>1</v>
      </c>
      <c r="N279" s="238" t="s">
        <v>41</v>
      </c>
      <c r="O279" s="92"/>
      <c r="P279" s="239">
        <f>O279*H279</f>
        <v>0</v>
      </c>
      <c r="Q279" s="239">
        <v>0</v>
      </c>
      <c r="R279" s="239">
        <f>Q279*H279</f>
        <v>0</v>
      </c>
      <c r="S279" s="239">
        <v>0</v>
      </c>
      <c r="T279" s="240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41" t="s">
        <v>209</v>
      </c>
      <c r="AT279" s="241" t="s">
        <v>205</v>
      </c>
      <c r="AU279" s="241" t="s">
        <v>83</v>
      </c>
      <c r="AY279" s="18" t="s">
        <v>203</v>
      </c>
      <c r="BE279" s="242">
        <f>IF(N279="základní",J279,0)</f>
        <v>0</v>
      </c>
      <c r="BF279" s="242">
        <f>IF(N279="snížená",J279,0)</f>
        <v>0</v>
      </c>
      <c r="BG279" s="242">
        <f>IF(N279="zákl. přenesená",J279,0)</f>
        <v>0</v>
      </c>
      <c r="BH279" s="242">
        <f>IF(N279="sníž. přenesená",J279,0)</f>
        <v>0</v>
      </c>
      <c r="BI279" s="242">
        <f>IF(N279="nulová",J279,0)</f>
        <v>0</v>
      </c>
      <c r="BJ279" s="18" t="s">
        <v>83</v>
      </c>
      <c r="BK279" s="242">
        <f>ROUND(I279*H279,2)</f>
        <v>0</v>
      </c>
      <c r="BL279" s="18" t="s">
        <v>209</v>
      </c>
      <c r="BM279" s="241" t="s">
        <v>1671</v>
      </c>
    </row>
    <row r="280" s="2" customFormat="1" ht="16.5" customHeight="1">
      <c r="A280" s="39"/>
      <c r="B280" s="40"/>
      <c r="C280" s="229" t="s">
        <v>814</v>
      </c>
      <c r="D280" s="229" t="s">
        <v>205</v>
      </c>
      <c r="E280" s="230" t="s">
        <v>3954</v>
      </c>
      <c r="F280" s="231" t="s">
        <v>2482</v>
      </c>
      <c r="G280" s="232" t="s">
        <v>930</v>
      </c>
      <c r="H280" s="233">
        <v>2</v>
      </c>
      <c r="I280" s="234"/>
      <c r="J280" s="235">
        <f>ROUND(I280*H280,2)</f>
        <v>0</v>
      </c>
      <c r="K280" s="236"/>
      <c r="L280" s="45"/>
      <c r="M280" s="237" t="s">
        <v>1</v>
      </c>
      <c r="N280" s="238" t="s">
        <v>41</v>
      </c>
      <c r="O280" s="92"/>
      <c r="P280" s="239">
        <f>O280*H280</f>
        <v>0</v>
      </c>
      <c r="Q280" s="239">
        <v>0</v>
      </c>
      <c r="R280" s="239">
        <f>Q280*H280</f>
        <v>0</v>
      </c>
      <c r="S280" s="239">
        <v>0</v>
      </c>
      <c r="T280" s="240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41" t="s">
        <v>209</v>
      </c>
      <c r="AT280" s="241" t="s">
        <v>205</v>
      </c>
      <c r="AU280" s="241" t="s">
        <v>83</v>
      </c>
      <c r="AY280" s="18" t="s">
        <v>203</v>
      </c>
      <c r="BE280" s="242">
        <f>IF(N280="základní",J280,0)</f>
        <v>0</v>
      </c>
      <c r="BF280" s="242">
        <f>IF(N280="snížená",J280,0)</f>
        <v>0</v>
      </c>
      <c r="BG280" s="242">
        <f>IF(N280="zákl. přenesená",J280,0)</f>
        <v>0</v>
      </c>
      <c r="BH280" s="242">
        <f>IF(N280="sníž. přenesená",J280,0)</f>
        <v>0</v>
      </c>
      <c r="BI280" s="242">
        <f>IF(N280="nulová",J280,0)</f>
        <v>0</v>
      </c>
      <c r="BJ280" s="18" t="s">
        <v>83</v>
      </c>
      <c r="BK280" s="242">
        <f>ROUND(I280*H280,2)</f>
        <v>0</v>
      </c>
      <c r="BL280" s="18" t="s">
        <v>209</v>
      </c>
      <c r="BM280" s="241" t="s">
        <v>1674</v>
      </c>
    </row>
    <row r="281" s="2" customFormat="1" ht="21.75" customHeight="1">
      <c r="A281" s="39"/>
      <c r="B281" s="40"/>
      <c r="C281" s="229" t="s">
        <v>337</v>
      </c>
      <c r="D281" s="229" t="s">
        <v>205</v>
      </c>
      <c r="E281" s="230" t="s">
        <v>3955</v>
      </c>
      <c r="F281" s="231" t="s">
        <v>3956</v>
      </c>
      <c r="G281" s="232" t="s">
        <v>930</v>
      </c>
      <c r="H281" s="233">
        <v>1</v>
      </c>
      <c r="I281" s="234"/>
      <c r="J281" s="235">
        <f>ROUND(I281*H281,2)</f>
        <v>0</v>
      </c>
      <c r="K281" s="236"/>
      <c r="L281" s="45"/>
      <c r="M281" s="237" t="s">
        <v>1</v>
      </c>
      <c r="N281" s="238" t="s">
        <v>41</v>
      </c>
      <c r="O281" s="92"/>
      <c r="P281" s="239">
        <f>O281*H281</f>
        <v>0</v>
      </c>
      <c r="Q281" s="239">
        <v>0</v>
      </c>
      <c r="R281" s="239">
        <f>Q281*H281</f>
        <v>0</v>
      </c>
      <c r="S281" s="239">
        <v>0</v>
      </c>
      <c r="T281" s="240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41" t="s">
        <v>209</v>
      </c>
      <c r="AT281" s="241" t="s">
        <v>205</v>
      </c>
      <c r="AU281" s="241" t="s">
        <v>83</v>
      </c>
      <c r="AY281" s="18" t="s">
        <v>203</v>
      </c>
      <c r="BE281" s="242">
        <f>IF(N281="základní",J281,0)</f>
        <v>0</v>
      </c>
      <c r="BF281" s="242">
        <f>IF(N281="snížená",J281,0)</f>
        <v>0</v>
      </c>
      <c r="BG281" s="242">
        <f>IF(N281="zákl. přenesená",J281,0)</f>
        <v>0</v>
      </c>
      <c r="BH281" s="242">
        <f>IF(N281="sníž. přenesená",J281,0)</f>
        <v>0</v>
      </c>
      <c r="BI281" s="242">
        <f>IF(N281="nulová",J281,0)</f>
        <v>0</v>
      </c>
      <c r="BJ281" s="18" t="s">
        <v>83</v>
      </c>
      <c r="BK281" s="242">
        <f>ROUND(I281*H281,2)</f>
        <v>0</v>
      </c>
      <c r="BL281" s="18" t="s">
        <v>209</v>
      </c>
      <c r="BM281" s="241" t="s">
        <v>432</v>
      </c>
    </row>
    <row r="282" s="2" customFormat="1" ht="16.5" customHeight="1">
      <c r="A282" s="39"/>
      <c r="B282" s="40"/>
      <c r="C282" s="229" t="s">
        <v>821</v>
      </c>
      <c r="D282" s="229" t="s">
        <v>205</v>
      </c>
      <c r="E282" s="230" t="s">
        <v>3957</v>
      </c>
      <c r="F282" s="231" t="s">
        <v>2482</v>
      </c>
      <c r="G282" s="232" t="s">
        <v>930</v>
      </c>
      <c r="H282" s="233">
        <v>1</v>
      </c>
      <c r="I282" s="234"/>
      <c r="J282" s="235">
        <f>ROUND(I282*H282,2)</f>
        <v>0</v>
      </c>
      <c r="K282" s="236"/>
      <c r="L282" s="45"/>
      <c r="M282" s="237" t="s">
        <v>1</v>
      </c>
      <c r="N282" s="238" t="s">
        <v>41</v>
      </c>
      <c r="O282" s="92"/>
      <c r="P282" s="239">
        <f>O282*H282</f>
        <v>0</v>
      </c>
      <c r="Q282" s="239">
        <v>0</v>
      </c>
      <c r="R282" s="239">
        <f>Q282*H282</f>
        <v>0</v>
      </c>
      <c r="S282" s="239">
        <v>0</v>
      </c>
      <c r="T282" s="240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41" t="s">
        <v>209</v>
      </c>
      <c r="AT282" s="241" t="s">
        <v>205</v>
      </c>
      <c r="AU282" s="241" t="s">
        <v>83</v>
      </c>
      <c r="AY282" s="18" t="s">
        <v>203</v>
      </c>
      <c r="BE282" s="242">
        <f>IF(N282="základní",J282,0)</f>
        <v>0</v>
      </c>
      <c r="BF282" s="242">
        <f>IF(N282="snížená",J282,0)</f>
        <v>0</v>
      </c>
      <c r="BG282" s="242">
        <f>IF(N282="zákl. přenesená",J282,0)</f>
        <v>0</v>
      </c>
      <c r="BH282" s="242">
        <f>IF(N282="sníž. přenesená",J282,0)</f>
        <v>0</v>
      </c>
      <c r="BI282" s="242">
        <f>IF(N282="nulová",J282,0)</f>
        <v>0</v>
      </c>
      <c r="BJ282" s="18" t="s">
        <v>83</v>
      </c>
      <c r="BK282" s="242">
        <f>ROUND(I282*H282,2)</f>
        <v>0</v>
      </c>
      <c r="BL282" s="18" t="s">
        <v>209</v>
      </c>
      <c r="BM282" s="241" t="s">
        <v>436</v>
      </c>
    </row>
    <row r="283" s="2" customFormat="1" ht="24.15" customHeight="1">
      <c r="A283" s="39"/>
      <c r="B283" s="40"/>
      <c r="C283" s="229" t="s">
        <v>825</v>
      </c>
      <c r="D283" s="229" t="s">
        <v>205</v>
      </c>
      <c r="E283" s="230" t="s">
        <v>3958</v>
      </c>
      <c r="F283" s="231" t="s">
        <v>2487</v>
      </c>
      <c r="G283" s="232" t="s">
        <v>213</v>
      </c>
      <c r="H283" s="233">
        <v>5</v>
      </c>
      <c r="I283" s="234"/>
      <c r="J283" s="235">
        <f>ROUND(I283*H283,2)</f>
        <v>0</v>
      </c>
      <c r="K283" s="236"/>
      <c r="L283" s="45"/>
      <c r="M283" s="237" t="s">
        <v>1</v>
      </c>
      <c r="N283" s="238" t="s">
        <v>41</v>
      </c>
      <c r="O283" s="92"/>
      <c r="P283" s="239">
        <f>O283*H283</f>
        <v>0</v>
      </c>
      <c r="Q283" s="239">
        <v>0</v>
      </c>
      <c r="R283" s="239">
        <f>Q283*H283</f>
        <v>0</v>
      </c>
      <c r="S283" s="239">
        <v>0</v>
      </c>
      <c r="T283" s="240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41" t="s">
        <v>209</v>
      </c>
      <c r="AT283" s="241" t="s">
        <v>205</v>
      </c>
      <c r="AU283" s="241" t="s">
        <v>83</v>
      </c>
      <c r="AY283" s="18" t="s">
        <v>203</v>
      </c>
      <c r="BE283" s="242">
        <f>IF(N283="základní",J283,0)</f>
        <v>0</v>
      </c>
      <c r="BF283" s="242">
        <f>IF(N283="snížená",J283,0)</f>
        <v>0</v>
      </c>
      <c r="BG283" s="242">
        <f>IF(N283="zákl. přenesená",J283,0)</f>
        <v>0</v>
      </c>
      <c r="BH283" s="242">
        <f>IF(N283="sníž. přenesená",J283,0)</f>
        <v>0</v>
      </c>
      <c r="BI283" s="242">
        <f>IF(N283="nulová",J283,0)</f>
        <v>0</v>
      </c>
      <c r="BJ283" s="18" t="s">
        <v>83</v>
      </c>
      <c r="BK283" s="242">
        <f>ROUND(I283*H283,2)</f>
        <v>0</v>
      </c>
      <c r="BL283" s="18" t="s">
        <v>209</v>
      </c>
      <c r="BM283" s="241" t="s">
        <v>440</v>
      </c>
    </row>
    <row r="284" s="2" customFormat="1" ht="24.15" customHeight="1">
      <c r="A284" s="39"/>
      <c r="B284" s="40"/>
      <c r="C284" s="229" t="s">
        <v>829</v>
      </c>
      <c r="D284" s="229" t="s">
        <v>205</v>
      </c>
      <c r="E284" s="230" t="s">
        <v>3959</v>
      </c>
      <c r="F284" s="231" t="s">
        <v>2489</v>
      </c>
      <c r="G284" s="232" t="s">
        <v>213</v>
      </c>
      <c r="H284" s="233">
        <v>10</v>
      </c>
      <c r="I284" s="234"/>
      <c r="J284" s="235">
        <f>ROUND(I284*H284,2)</f>
        <v>0</v>
      </c>
      <c r="K284" s="236"/>
      <c r="L284" s="45"/>
      <c r="M284" s="306" t="s">
        <v>1</v>
      </c>
      <c r="N284" s="307" t="s">
        <v>41</v>
      </c>
      <c r="O284" s="308"/>
      <c r="P284" s="309">
        <f>O284*H284</f>
        <v>0</v>
      </c>
      <c r="Q284" s="309">
        <v>0</v>
      </c>
      <c r="R284" s="309">
        <f>Q284*H284</f>
        <v>0</v>
      </c>
      <c r="S284" s="309">
        <v>0</v>
      </c>
      <c r="T284" s="310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41" t="s">
        <v>209</v>
      </c>
      <c r="AT284" s="241" t="s">
        <v>205</v>
      </c>
      <c r="AU284" s="241" t="s">
        <v>83</v>
      </c>
      <c r="AY284" s="18" t="s">
        <v>203</v>
      </c>
      <c r="BE284" s="242">
        <f>IF(N284="základní",J284,0)</f>
        <v>0</v>
      </c>
      <c r="BF284" s="242">
        <f>IF(N284="snížená",J284,0)</f>
        <v>0</v>
      </c>
      <c r="BG284" s="242">
        <f>IF(N284="zákl. přenesená",J284,0)</f>
        <v>0</v>
      </c>
      <c r="BH284" s="242">
        <f>IF(N284="sníž. přenesená",J284,0)</f>
        <v>0</v>
      </c>
      <c r="BI284" s="242">
        <f>IF(N284="nulová",J284,0)</f>
        <v>0</v>
      </c>
      <c r="BJ284" s="18" t="s">
        <v>83</v>
      </c>
      <c r="BK284" s="242">
        <f>ROUND(I284*H284,2)</f>
        <v>0</v>
      </c>
      <c r="BL284" s="18" t="s">
        <v>209</v>
      </c>
      <c r="BM284" s="241" t="s">
        <v>1685</v>
      </c>
    </row>
    <row r="285" s="2" customFormat="1" ht="6.96" customHeight="1">
      <c r="A285" s="39"/>
      <c r="B285" s="67"/>
      <c r="C285" s="68"/>
      <c r="D285" s="68"/>
      <c r="E285" s="68"/>
      <c r="F285" s="68"/>
      <c r="G285" s="68"/>
      <c r="H285" s="68"/>
      <c r="I285" s="68"/>
      <c r="J285" s="68"/>
      <c r="K285" s="68"/>
      <c r="L285" s="45"/>
      <c r="M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</row>
  </sheetData>
  <sheetProtection sheet="1" autoFilter="0" formatColumns="0" formatRows="0" objects="1" scenarios="1" spinCount="100000" saltValue="bczWvyIBYVMsHwWq9/5HY5p7QuNgh03qtHBikGLX0JZF/HGfh7W0gdV1LoSOyizFPYiDBeVjHNaC1ZyLbN47cw==" hashValue="3a4BZSXg0APThNsqy7aMSKR8azMRRAAVPd93KM9v38wFM4l2BWa91cmGvSSyc+3Rww3wACtFMyq7qImKQ5dlXg==" algorithmName="SHA-512" password="99DC"/>
  <autoFilter ref="C138:K28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7:H127"/>
    <mergeCell ref="E129:H129"/>
    <mergeCell ref="E131:H13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156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157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Objekty OU, část D a DM</v>
      </c>
      <c r="F7" s="152"/>
      <c r="G7" s="152"/>
      <c r="H7" s="152"/>
      <c r="L7" s="21"/>
    </row>
    <row r="8" s="2" customFormat="1" ht="12" customHeight="1">
      <c r="A8" s="39"/>
      <c r="B8" s="45"/>
      <c r="C8" s="39"/>
      <c r="D8" s="152" t="s">
        <v>158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4" t="s">
        <v>3960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2" t="s">
        <v>18</v>
      </c>
      <c r="E11" s="39"/>
      <c r="F11" s="142" t="s">
        <v>1</v>
      </c>
      <c r="G11" s="39"/>
      <c r="H11" s="39"/>
      <c r="I11" s="152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20</v>
      </c>
      <c r="E12" s="39"/>
      <c r="F12" s="142" t="s">
        <v>21</v>
      </c>
      <c r="G12" s="39"/>
      <c r="H12" s="39"/>
      <c r="I12" s="152" t="s">
        <v>22</v>
      </c>
      <c r="J12" s="155" t="str">
        <f>'Rekapitulace stavby'!AN8</f>
        <v>31. 8. 2018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24</v>
      </c>
      <c r="E14" s="39"/>
      <c r="F14" s="39"/>
      <c r="G14" s="39"/>
      <c r="H14" s="39"/>
      <c r="I14" s="152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26</v>
      </c>
      <c r="F15" s="39"/>
      <c r="G15" s="39"/>
      <c r="H15" s="39"/>
      <c r="I15" s="152" t="s">
        <v>27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2" t="s">
        <v>28</v>
      </c>
      <c r="E17" s="39"/>
      <c r="F17" s="39"/>
      <c r="G17" s="39"/>
      <c r="H17" s="39"/>
      <c r="I17" s="15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2" t="s">
        <v>30</v>
      </c>
      <c r="E20" s="39"/>
      <c r="F20" s="39"/>
      <c r="G20" s="39"/>
      <c r="H20" s="39"/>
      <c r="I20" s="152" t="s">
        <v>25</v>
      </c>
      <c r="J20" s="142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31</v>
      </c>
      <c r="F21" s="39"/>
      <c r="G21" s="39"/>
      <c r="H21" s="39"/>
      <c r="I21" s="152" t="s">
        <v>27</v>
      </c>
      <c r="J21" s="142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2" t="s">
        <v>33</v>
      </c>
      <c r="E23" s="39"/>
      <c r="F23" s="39"/>
      <c r="G23" s="39"/>
      <c r="H23" s="39"/>
      <c r="I23" s="152" t="s">
        <v>25</v>
      </c>
      <c r="J23" s="142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tr">
        <f>IF('Rekapitulace stavby'!E20="","",'Rekapitulace stavby'!E20)</f>
        <v xml:space="preserve"> </v>
      </c>
      <c r="F24" s="39"/>
      <c r="G24" s="39"/>
      <c r="H24" s="39"/>
      <c r="I24" s="152" t="s">
        <v>27</v>
      </c>
      <c r="J24" s="142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2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07.25" customHeight="1">
      <c r="A27" s="156"/>
      <c r="B27" s="157"/>
      <c r="C27" s="156"/>
      <c r="D27" s="156"/>
      <c r="E27" s="158" t="s">
        <v>162</v>
      </c>
      <c r="F27" s="158"/>
      <c r="G27" s="158"/>
      <c r="H27" s="158"/>
      <c r="I27" s="156"/>
      <c r="J27" s="156"/>
      <c r="K27" s="156"/>
      <c r="L27" s="159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0"/>
      <c r="E29" s="160"/>
      <c r="F29" s="160"/>
      <c r="G29" s="160"/>
      <c r="H29" s="160"/>
      <c r="I29" s="160"/>
      <c r="J29" s="160"/>
      <c r="K29" s="16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1" t="s">
        <v>36</v>
      </c>
      <c r="E30" s="39"/>
      <c r="F30" s="39"/>
      <c r="G30" s="39"/>
      <c r="H30" s="39"/>
      <c r="I30" s="39"/>
      <c r="J30" s="162">
        <f>ROUND(J123,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3" t="s">
        <v>38</v>
      </c>
      <c r="G32" s="39"/>
      <c r="H32" s="39"/>
      <c r="I32" s="163" t="s">
        <v>37</v>
      </c>
      <c r="J32" s="16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4" t="s">
        <v>40</v>
      </c>
      <c r="E33" s="152" t="s">
        <v>41</v>
      </c>
      <c r="F33" s="165">
        <f>ROUND((SUM(BE123:BE154)),  2)</f>
        <v>0</v>
      </c>
      <c r="G33" s="39"/>
      <c r="H33" s="39"/>
      <c r="I33" s="166">
        <v>0.20999999999999999</v>
      </c>
      <c r="J33" s="165">
        <f>ROUND(((SUM(BE123:BE154))*I33),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2" t="s">
        <v>42</v>
      </c>
      <c r="F34" s="165">
        <f>ROUND((SUM(BF123:BF154)),  2)</f>
        <v>0</v>
      </c>
      <c r="G34" s="39"/>
      <c r="H34" s="39"/>
      <c r="I34" s="166">
        <v>0.12</v>
      </c>
      <c r="J34" s="165">
        <f>ROUND(((SUM(BF123:BF154))*I34),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2" t="s">
        <v>43</v>
      </c>
      <c r="F35" s="165">
        <f>ROUND((SUM(BG123:BG154)),  2)</f>
        <v>0</v>
      </c>
      <c r="G35" s="39"/>
      <c r="H35" s="39"/>
      <c r="I35" s="166">
        <v>0.20999999999999999</v>
      </c>
      <c r="J35" s="16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2" t="s">
        <v>44</v>
      </c>
      <c r="F36" s="165">
        <f>ROUND((SUM(BH123:BH154)),  2)</f>
        <v>0</v>
      </c>
      <c r="G36" s="39"/>
      <c r="H36" s="39"/>
      <c r="I36" s="166">
        <v>0.12</v>
      </c>
      <c r="J36" s="16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45</v>
      </c>
      <c r="F37" s="165">
        <f>ROUND((SUM(BI123:BI154)),  2)</f>
        <v>0</v>
      </c>
      <c r="G37" s="39"/>
      <c r="H37" s="39"/>
      <c r="I37" s="166">
        <v>0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46</v>
      </c>
      <c r="E39" s="169"/>
      <c r="F39" s="169"/>
      <c r="G39" s="170" t="s">
        <v>47</v>
      </c>
      <c r="H39" s="171" t="s">
        <v>48</v>
      </c>
      <c r="I39" s="169"/>
      <c r="J39" s="172">
        <f>SUM(J30:J37)</f>
        <v>0</v>
      </c>
      <c r="K39" s="17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Objekty OU, část D a DM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158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VON - Vedlejší a ostatní rozpočtové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31. 8. 2018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Ostravská univerzita</v>
      </c>
      <c r="G91" s="41"/>
      <c r="H91" s="41"/>
      <c r="I91" s="33" t="s">
        <v>30</v>
      </c>
      <c r="J91" s="37" t="str">
        <f>E21</f>
        <v>Marpo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164</v>
      </c>
      <c r="D94" s="187"/>
      <c r="E94" s="187"/>
      <c r="F94" s="187"/>
      <c r="G94" s="187"/>
      <c r="H94" s="187"/>
      <c r="I94" s="187"/>
      <c r="J94" s="188" t="s">
        <v>165</v>
      </c>
      <c r="K94" s="18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166</v>
      </c>
      <c r="D96" s="41"/>
      <c r="E96" s="41"/>
      <c r="F96" s="41"/>
      <c r="G96" s="41"/>
      <c r="H96" s="41"/>
      <c r="I96" s="41"/>
      <c r="J96" s="111">
        <f>J123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167</v>
      </c>
    </row>
    <row r="97" s="9" customFormat="1" ht="24.96" customHeight="1">
      <c r="A97" s="9"/>
      <c r="B97" s="190"/>
      <c r="C97" s="191"/>
      <c r="D97" s="192" t="s">
        <v>3961</v>
      </c>
      <c r="E97" s="193"/>
      <c r="F97" s="193"/>
      <c r="G97" s="193"/>
      <c r="H97" s="193"/>
      <c r="I97" s="193"/>
      <c r="J97" s="194">
        <f>J124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34"/>
      <c r="D98" s="197" t="s">
        <v>3962</v>
      </c>
      <c r="E98" s="198"/>
      <c r="F98" s="198"/>
      <c r="G98" s="198"/>
      <c r="H98" s="198"/>
      <c r="I98" s="198"/>
      <c r="J98" s="199">
        <f>J125</f>
        <v>0</v>
      </c>
      <c r="K98" s="134"/>
      <c r="L98" s="20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34"/>
      <c r="D99" s="197" t="s">
        <v>3963</v>
      </c>
      <c r="E99" s="198"/>
      <c r="F99" s="198"/>
      <c r="G99" s="198"/>
      <c r="H99" s="198"/>
      <c r="I99" s="198"/>
      <c r="J99" s="199">
        <f>J131</f>
        <v>0</v>
      </c>
      <c r="K99" s="134"/>
      <c r="L99" s="20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90"/>
      <c r="C100" s="191"/>
      <c r="D100" s="192" t="s">
        <v>3964</v>
      </c>
      <c r="E100" s="193"/>
      <c r="F100" s="193"/>
      <c r="G100" s="193"/>
      <c r="H100" s="193"/>
      <c r="I100" s="193"/>
      <c r="J100" s="194">
        <f>J136</f>
        <v>0</v>
      </c>
      <c r="K100" s="191"/>
      <c r="L100" s="19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90"/>
      <c r="C101" s="191"/>
      <c r="D101" s="192" t="s">
        <v>3965</v>
      </c>
      <c r="E101" s="193"/>
      <c r="F101" s="193"/>
      <c r="G101" s="193"/>
      <c r="H101" s="193"/>
      <c r="I101" s="193"/>
      <c r="J101" s="194">
        <f>J139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3966</v>
      </c>
      <c r="E102" s="193"/>
      <c r="F102" s="193"/>
      <c r="G102" s="193"/>
      <c r="H102" s="193"/>
      <c r="I102" s="193"/>
      <c r="J102" s="194">
        <f>J146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0"/>
      <c r="C103" s="191"/>
      <c r="D103" s="192" t="s">
        <v>3967</v>
      </c>
      <c r="E103" s="193"/>
      <c r="F103" s="193"/>
      <c r="G103" s="193"/>
      <c r="H103" s="193"/>
      <c r="I103" s="193"/>
      <c r="J103" s="194">
        <f>J149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188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85" t="str">
        <f>E7</f>
        <v>Objekty OU, část D a DM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158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E9</f>
        <v>VON - Vedlejší a ostatní rozpočtové náklady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F12</f>
        <v xml:space="preserve"> </v>
      </c>
      <c r="G117" s="41"/>
      <c r="H117" s="41"/>
      <c r="I117" s="33" t="s">
        <v>22</v>
      </c>
      <c r="J117" s="80" t="str">
        <f>IF(J12="","",J12)</f>
        <v>31. 8. 2018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E15</f>
        <v>Ostravská univerzita</v>
      </c>
      <c r="G119" s="41"/>
      <c r="H119" s="41"/>
      <c r="I119" s="33" t="s">
        <v>30</v>
      </c>
      <c r="J119" s="37" t="str">
        <f>E21</f>
        <v>Marpo s.r.o.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28</v>
      </c>
      <c r="D120" s="41"/>
      <c r="E120" s="41"/>
      <c r="F120" s="28" t="str">
        <f>IF(E18="","",E18)</f>
        <v>Vyplň údaj</v>
      </c>
      <c r="G120" s="41"/>
      <c r="H120" s="41"/>
      <c r="I120" s="33" t="s">
        <v>33</v>
      </c>
      <c r="J120" s="37" t="str">
        <f>E24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201"/>
      <c r="B122" s="202"/>
      <c r="C122" s="203" t="s">
        <v>189</v>
      </c>
      <c r="D122" s="204" t="s">
        <v>61</v>
      </c>
      <c r="E122" s="204" t="s">
        <v>57</v>
      </c>
      <c r="F122" s="204" t="s">
        <v>58</v>
      </c>
      <c r="G122" s="204" t="s">
        <v>190</v>
      </c>
      <c r="H122" s="204" t="s">
        <v>191</v>
      </c>
      <c r="I122" s="204" t="s">
        <v>192</v>
      </c>
      <c r="J122" s="205" t="s">
        <v>165</v>
      </c>
      <c r="K122" s="206" t="s">
        <v>193</v>
      </c>
      <c r="L122" s="207"/>
      <c r="M122" s="101" t="s">
        <v>1</v>
      </c>
      <c r="N122" s="102" t="s">
        <v>40</v>
      </c>
      <c r="O122" s="102" t="s">
        <v>194</v>
      </c>
      <c r="P122" s="102" t="s">
        <v>195</v>
      </c>
      <c r="Q122" s="102" t="s">
        <v>196</v>
      </c>
      <c r="R122" s="102" t="s">
        <v>197</v>
      </c>
      <c r="S122" s="102" t="s">
        <v>198</v>
      </c>
      <c r="T122" s="103" t="s">
        <v>199</v>
      </c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</row>
    <row r="123" s="2" customFormat="1" ht="22.8" customHeight="1">
      <c r="A123" s="39"/>
      <c r="B123" s="40"/>
      <c r="C123" s="108" t="s">
        <v>200</v>
      </c>
      <c r="D123" s="41"/>
      <c r="E123" s="41"/>
      <c r="F123" s="41"/>
      <c r="G123" s="41"/>
      <c r="H123" s="41"/>
      <c r="I123" s="41"/>
      <c r="J123" s="208">
        <f>BK123</f>
        <v>0</v>
      </c>
      <c r="K123" s="41"/>
      <c r="L123" s="45"/>
      <c r="M123" s="104"/>
      <c r="N123" s="209"/>
      <c r="O123" s="105"/>
      <c r="P123" s="210">
        <f>P124+P136+P139+P146+P149</f>
        <v>0</v>
      </c>
      <c r="Q123" s="105"/>
      <c r="R123" s="210">
        <f>R124+R136+R139+R146+R149</f>
        <v>0</v>
      </c>
      <c r="S123" s="105"/>
      <c r="T123" s="211">
        <f>T124+T136+T139+T146+T149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75</v>
      </c>
      <c r="AU123" s="18" t="s">
        <v>167</v>
      </c>
      <c r="BK123" s="212">
        <f>BK124+BK136+BK139+BK146+BK149</f>
        <v>0</v>
      </c>
    </row>
    <row r="124" s="12" customFormat="1" ht="25.92" customHeight="1">
      <c r="A124" s="12"/>
      <c r="B124" s="213"/>
      <c r="C124" s="214"/>
      <c r="D124" s="215" t="s">
        <v>75</v>
      </c>
      <c r="E124" s="216" t="s">
        <v>1764</v>
      </c>
      <c r="F124" s="216" t="s">
        <v>1764</v>
      </c>
      <c r="G124" s="214"/>
      <c r="H124" s="214"/>
      <c r="I124" s="217"/>
      <c r="J124" s="218">
        <f>BK124</f>
        <v>0</v>
      </c>
      <c r="K124" s="214"/>
      <c r="L124" s="219"/>
      <c r="M124" s="220"/>
      <c r="N124" s="221"/>
      <c r="O124" s="221"/>
      <c r="P124" s="222">
        <f>P125+P131</f>
        <v>0</v>
      </c>
      <c r="Q124" s="221"/>
      <c r="R124" s="222">
        <f>R125+R131</f>
        <v>0</v>
      </c>
      <c r="S124" s="221"/>
      <c r="T124" s="223">
        <f>T125+T131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4" t="s">
        <v>222</v>
      </c>
      <c r="AT124" s="225" t="s">
        <v>75</v>
      </c>
      <c r="AU124" s="225" t="s">
        <v>76</v>
      </c>
      <c r="AY124" s="224" t="s">
        <v>203</v>
      </c>
      <c r="BK124" s="226">
        <f>BK125+BK131</f>
        <v>0</v>
      </c>
    </row>
    <row r="125" s="12" customFormat="1" ht="22.8" customHeight="1">
      <c r="A125" s="12"/>
      <c r="B125" s="213"/>
      <c r="C125" s="214"/>
      <c r="D125" s="215" t="s">
        <v>75</v>
      </c>
      <c r="E125" s="227" t="s">
        <v>3968</v>
      </c>
      <c r="F125" s="227" t="s">
        <v>3969</v>
      </c>
      <c r="G125" s="214"/>
      <c r="H125" s="214"/>
      <c r="I125" s="217"/>
      <c r="J125" s="228">
        <f>BK125</f>
        <v>0</v>
      </c>
      <c r="K125" s="214"/>
      <c r="L125" s="219"/>
      <c r="M125" s="220"/>
      <c r="N125" s="221"/>
      <c r="O125" s="221"/>
      <c r="P125" s="222">
        <f>SUM(P126:P130)</f>
        <v>0</v>
      </c>
      <c r="Q125" s="221"/>
      <c r="R125" s="222">
        <f>SUM(R126:R130)</f>
        <v>0</v>
      </c>
      <c r="S125" s="221"/>
      <c r="T125" s="223">
        <f>SUM(T126:T130)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4" t="s">
        <v>222</v>
      </c>
      <c r="AT125" s="225" t="s">
        <v>75</v>
      </c>
      <c r="AU125" s="225" t="s">
        <v>83</v>
      </c>
      <c r="AY125" s="224" t="s">
        <v>203</v>
      </c>
      <c r="BK125" s="226">
        <f>SUM(BK126:BK130)</f>
        <v>0</v>
      </c>
    </row>
    <row r="126" s="2" customFormat="1" ht="16.5" customHeight="1">
      <c r="A126" s="39"/>
      <c r="B126" s="40"/>
      <c r="C126" s="229" t="s">
        <v>83</v>
      </c>
      <c r="D126" s="229" t="s">
        <v>205</v>
      </c>
      <c r="E126" s="230" t="s">
        <v>3970</v>
      </c>
      <c r="F126" s="231" t="s">
        <v>3971</v>
      </c>
      <c r="G126" s="232" t="s">
        <v>2144</v>
      </c>
      <c r="H126" s="233">
        <v>1</v>
      </c>
      <c r="I126" s="234"/>
      <c r="J126" s="235">
        <f>ROUND(I126*H126,2)</f>
        <v>0</v>
      </c>
      <c r="K126" s="236"/>
      <c r="L126" s="45"/>
      <c r="M126" s="237" t="s">
        <v>1</v>
      </c>
      <c r="N126" s="238" t="s">
        <v>41</v>
      </c>
      <c r="O126" s="92"/>
      <c r="P126" s="239">
        <f>O126*H126</f>
        <v>0</v>
      </c>
      <c r="Q126" s="239">
        <v>0</v>
      </c>
      <c r="R126" s="239">
        <f>Q126*H126</f>
        <v>0</v>
      </c>
      <c r="S126" s="239">
        <v>0</v>
      </c>
      <c r="T126" s="24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41" t="s">
        <v>209</v>
      </c>
      <c r="AT126" s="241" t="s">
        <v>205</v>
      </c>
      <c r="AU126" s="241" t="s">
        <v>85</v>
      </c>
      <c r="AY126" s="18" t="s">
        <v>203</v>
      </c>
      <c r="BE126" s="242">
        <f>IF(N126="základní",J126,0)</f>
        <v>0</v>
      </c>
      <c r="BF126" s="242">
        <f>IF(N126="snížená",J126,0)</f>
        <v>0</v>
      </c>
      <c r="BG126" s="242">
        <f>IF(N126="zákl. přenesená",J126,0)</f>
        <v>0</v>
      </c>
      <c r="BH126" s="242">
        <f>IF(N126="sníž. přenesená",J126,0)</f>
        <v>0</v>
      </c>
      <c r="BI126" s="242">
        <f>IF(N126="nulová",J126,0)</f>
        <v>0</v>
      </c>
      <c r="BJ126" s="18" t="s">
        <v>83</v>
      </c>
      <c r="BK126" s="242">
        <f>ROUND(I126*H126,2)</f>
        <v>0</v>
      </c>
      <c r="BL126" s="18" t="s">
        <v>209</v>
      </c>
      <c r="BM126" s="241" t="s">
        <v>3972</v>
      </c>
    </row>
    <row r="127" s="2" customFormat="1" ht="16.5" customHeight="1">
      <c r="A127" s="39"/>
      <c r="B127" s="40"/>
      <c r="C127" s="229" t="s">
        <v>85</v>
      </c>
      <c r="D127" s="229" t="s">
        <v>205</v>
      </c>
      <c r="E127" s="230" t="s">
        <v>3973</v>
      </c>
      <c r="F127" s="231" t="s">
        <v>3974</v>
      </c>
      <c r="G127" s="232" t="s">
        <v>2144</v>
      </c>
      <c r="H127" s="233">
        <v>1</v>
      </c>
      <c r="I127" s="234"/>
      <c r="J127" s="235">
        <f>ROUND(I127*H127,2)</f>
        <v>0</v>
      </c>
      <c r="K127" s="236"/>
      <c r="L127" s="45"/>
      <c r="M127" s="237" t="s">
        <v>1</v>
      </c>
      <c r="N127" s="238" t="s">
        <v>41</v>
      </c>
      <c r="O127" s="92"/>
      <c r="P127" s="239">
        <f>O127*H127</f>
        <v>0</v>
      </c>
      <c r="Q127" s="239">
        <v>0</v>
      </c>
      <c r="R127" s="239">
        <f>Q127*H127</f>
        <v>0</v>
      </c>
      <c r="S127" s="239">
        <v>0</v>
      </c>
      <c r="T127" s="24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41" t="s">
        <v>209</v>
      </c>
      <c r="AT127" s="241" t="s">
        <v>205</v>
      </c>
      <c r="AU127" s="241" t="s">
        <v>85</v>
      </c>
      <c r="AY127" s="18" t="s">
        <v>203</v>
      </c>
      <c r="BE127" s="242">
        <f>IF(N127="základní",J127,0)</f>
        <v>0</v>
      </c>
      <c r="BF127" s="242">
        <f>IF(N127="snížená",J127,0)</f>
        <v>0</v>
      </c>
      <c r="BG127" s="242">
        <f>IF(N127="zákl. přenesená",J127,0)</f>
        <v>0</v>
      </c>
      <c r="BH127" s="242">
        <f>IF(N127="sníž. přenesená",J127,0)</f>
        <v>0</v>
      </c>
      <c r="BI127" s="242">
        <f>IF(N127="nulová",J127,0)</f>
        <v>0</v>
      </c>
      <c r="BJ127" s="18" t="s">
        <v>83</v>
      </c>
      <c r="BK127" s="242">
        <f>ROUND(I127*H127,2)</f>
        <v>0</v>
      </c>
      <c r="BL127" s="18" t="s">
        <v>209</v>
      </c>
      <c r="BM127" s="241" t="s">
        <v>209</v>
      </c>
    </row>
    <row r="128" s="2" customFormat="1">
      <c r="A128" s="39"/>
      <c r="B128" s="40"/>
      <c r="C128" s="41"/>
      <c r="D128" s="245" t="s">
        <v>474</v>
      </c>
      <c r="E128" s="41"/>
      <c r="F128" s="276" t="s">
        <v>3975</v>
      </c>
      <c r="G128" s="41"/>
      <c r="H128" s="41"/>
      <c r="I128" s="277"/>
      <c r="J128" s="41"/>
      <c r="K128" s="41"/>
      <c r="L128" s="45"/>
      <c r="M128" s="278"/>
      <c r="N128" s="279"/>
      <c r="O128" s="92"/>
      <c r="P128" s="92"/>
      <c r="Q128" s="92"/>
      <c r="R128" s="92"/>
      <c r="S128" s="92"/>
      <c r="T128" s="93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474</v>
      </c>
      <c r="AU128" s="18" t="s">
        <v>85</v>
      </c>
    </row>
    <row r="129" s="2" customFormat="1" ht="16.5" customHeight="1">
      <c r="A129" s="39"/>
      <c r="B129" s="40"/>
      <c r="C129" s="229" t="s">
        <v>108</v>
      </c>
      <c r="D129" s="229" t="s">
        <v>205</v>
      </c>
      <c r="E129" s="230" t="s">
        <v>3976</v>
      </c>
      <c r="F129" s="231" t="s">
        <v>3977</v>
      </c>
      <c r="G129" s="232" t="s">
        <v>2144</v>
      </c>
      <c r="H129" s="233">
        <v>1</v>
      </c>
      <c r="I129" s="234"/>
      <c r="J129" s="235">
        <f>ROUND(I129*H129,2)</f>
        <v>0</v>
      </c>
      <c r="K129" s="236"/>
      <c r="L129" s="45"/>
      <c r="M129" s="237" t="s">
        <v>1</v>
      </c>
      <c r="N129" s="238" t="s">
        <v>41</v>
      </c>
      <c r="O129" s="92"/>
      <c r="P129" s="239">
        <f>O129*H129</f>
        <v>0</v>
      </c>
      <c r="Q129" s="239">
        <v>0</v>
      </c>
      <c r="R129" s="239">
        <f>Q129*H129</f>
        <v>0</v>
      </c>
      <c r="S129" s="239">
        <v>0</v>
      </c>
      <c r="T129" s="24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1" t="s">
        <v>209</v>
      </c>
      <c r="AT129" s="241" t="s">
        <v>205</v>
      </c>
      <c r="AU129" s="241" t="s">
        <v>85</v>
      </c>
      <c r="AY129" s="18" t="s">
        <v>203</v>
      </c>
      <c r="BE129" s="242">
        <f>IF(N129="základní",J129,0)</f>
        <v>0</v>
      </c>
      <c r="BF129" s="242">
        <f>IF(N129="snížená",J129,0)</f>
        <v>0</v>
      </c>
      <c r="BG129" s="242">
        <f>IF(N129="zákl. přenesená",J129,0)</f>
        <v>0</v>
      </c>
      <c r="BH129" s="242">
        <f>IF(N129="sníž. přenesená",J129,0)</f>
        <v>0</v>
      </c>
      <c r="BI129" s="242">
        <f>IF(N129="nulová",J129,0)</f>
        <v>0</v>
      </c>
      <c r="BJ129" s="18" t="s">
        <v>83</v>
      </c>
      <c r="BK129" s="242">
        <f>ROUND(I129*H129,2)</f>
        <v>0</v>
      </c>
      <c r="BL129" s="18" t="s">
        <v>209</v>
      </c>
      <c r="BM129" s="241" t="s">
        <v>226</v>
      </c>
    </row>
    <row r="130" s="2" customFormat="1">
      <c r="A130" s="39"/>
      <c r="B130" s="40"/>
      <c r="C130" s="41"/>
      <c r="D130" s="245" t="s">
        <v>474</v>
      </c>
      <c r="E130" s="41"/>
      <c r="F130" s="276" t="s">
        <v>3978</v>
      </c>
      <c r="G130" s="41"/>
      <c r="H130" s="41"/>
      <c r="I130" s="277"/>
      <c r="J130" s="41"/>
      <c r="K130" s="41"/>
      <c r="L130" s="45"/>
      <c r="M130" s="278"/>
      <c r="N130" s="279"/>
      <c r="O130" s="92"/>
      <c r="P130" s="92"/>
      <c r="Q130" s="92"/>
      <c r="R130" s="92"/>
      <c r="S130" s="92"/>
      <c r="T130" s="93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474</v>
      </c>
      <c r="AU130" s="18" t="s">
        <v>85</v>
      </c>
    </row>
    <row r="131" s="12" customFormat="1" ht="22.8" customHeight="1">
      <c r="A131" s="12"/>
      <c r="B131" s="213"/>
      <c r="C131" s="214"/>
      <c r="D131" s="215" t="s">
        <v>75</v>
      </c>
      <c r="E131" s="227" t="s">
        <v>3979</v>
      </c>
      <c r="F131" s="227" t="s">
        <v>3980</v>
      </c>
      <c r="G131" s="214"/>
      <c r="H131" s="214"/>
      <c r="I131" s="217"/>
      <c r="J131" s="228">
        <f>BK131</f>
        <v>0</v>
      </c>
      <c r="K131" s="214"/>
      <c r="L131" s="219"/>
      <c r="M131" s="220"/>
      <c r="N131" s="221"/>
      <c r="O131" s="221"/>
      <c r="P131" s="222">
        <f>SUM(P132:P135)</f>
        <v>0</v>
      </c>
      <c r="Q131" s="221"/>
      <c r="R131" s="222">
        <f>SUM(R132:R135)</f>
        <v>0</v>
      </c>
      <c r="S131" s="221"/>
      <c r="T131" s="223">
        <f>SUM(T132:T135)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4" t="s">
        <v>222</v>
      </c>
      <c r="AT131" s="225" t="s">
        <v>75</v>
      </c>
      <c r="AU131" s="225" t="s">
        <v>83</v>
      </c>
      <c r="AY131" s="224" t="s">
        <v>203</v>
      </c>
      <c r="BK131" s="226">
        <f>SUM(BK132:BK135)</f>
        <v>0</v>
      </c>
    </row>
    <row r="132" s="2" customFormat="1" ht="16.5" customHeight="1">
      <c r="A132" s="39"/>
      <c r="B132" s="40"/>
      <c r="C132" s="229" t="s">
        <v>209</v>
      </c>
      <c r="D132" s="229" t="s">
        <v>205</v>
      </c>
      <c r="E132" s="230" t="s">
        <v>3981</v>
      </c>
      <c r="F132" s="231" t="s">
        <v>3982</v>
      </c>
      <c r="G132" s="232" t="s">
        <v>2144</v>
      </c>
      <c r="H132" s="233">
        <v>1</v>
      </c>
      <c r="I132" s="234"/>
      <c r="J132" s="235">
        <f>ROUND(I132*H132,2)</f>
        <v>0</v>
      </c>
      <c r="K132" s="236"/>
      <c r="L132" s="45"/>
      <c r="M132" s="237" t="s">
        <v>1</v>
      </c>
      <c r="N132" s="238" t="s">
        <v>41</v>
      </c>
      <c r="O132" s="92"/>
      <c r="P132" s="239">
        <f>O132*H132</f>
        <v>0</v>
      </c>
      <c r="Q132" s="239">
        <v>0</v>
      </c>
      <c r="R132" s="239">
        <f>Q132*H132</f>
        <v>0</v>
      </c>
      <c r="S132" s="239">
        <v>0</v>
      </c>
      <c r="T132" s="24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1" t="s">
        <v>209</v>
      </c>
      <c r="AT132" s="241" t="s">
        <v>205</v>
      </c>
      <c r="AU132" s="241" t="s">
        <v>85</v>
      </c>
      <c r="AY132" s="18" t="s">
        <v>203</v>
      </c>
      <c r="BE132" s="242">
        <f>IF(N132="základní",J132,0)</f>
        <v>0</v>
      </c>
      <c r="BF132" s="242">
        <f>IF(N132="snížená",J132,0)</f>
        <v>0</v>
      </c>
      <c r="BG132" s="242">
        <f>IF(N132="zákl. přenesená",J132,0)</f>
        <v>0</v>
      </c>
      <c r="BH132" s="242">
        <f>IF(N132="sníž. přenesená",J132,0)</f>
        <v>0</v>
      </c>
      <c r="BI132" s="242">
        <f>IF(N132="nulová",J132,0)</f>
        <v>0</v>
      </c>
      <c r="BJ132" s="18" t="s">
        <v>83</v>
      </c>
      <c r="BK132" s="242">
        <f>ROUND(I132*H132,2)</f>
        <v>0</v>
      </c>
      <c r="BL132" s="18" t="s">
        <v>209</v>
      </c>
      <c r="BM132" s="241" t="s">
        <v>277</v>
      </c>
    </row>
    <row r="133" s="2" customFormat="1">
      <c r="A133" s="39"/>
      <c r="B133" s="40"/>
      <c r="C133" s="41"/>
      <c r="D133" s="245" t="s">
        <v>474</v>
      </c>
      <c r="E133" s="41"/>
      <c r="F133" s="276" t="s">
        <v>3983</v>
      </c>
      <c r="G133" s="41"/>
      <c r="H133" s="41"/>
      <c r="I133" s="277"/>
      <c r="J133" s="41"/>
      <c r="K133" s="41"/>
      <c r="L133" s="45"/>
      <c r="M133" s="278"/>
      <c r="N133" s="279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474</v>
      </c>
      <c r="AU133" s="18" t="s">
        <v>85</v>
      </c>
    </row>
    <row r="134" s="2" customFormat="1" ht="16.5" customHeight="1">
      <c r="A134" s="39"/>
      <c r="B134" s="40"/>
      <c r="C134" s="229" t="s">
        <v>222</v>
      </c>
      <c r="D134" s="229" t="s">
        <v>205</v>
      </c>
      <c r="E134" s="230" t="s">
        <v>3984</v>
      </c>
      <c r="F134" s="231" t="s">
        <v>3985</v>
      </c>
      <c r="G134" s="232" t="s">
        <v>2144</v>
      </c>
      <c r="H134" s="233">
        <v>1</v>
      </c>
      <c r="I134" s="234"/>
      <c r="J134" s="235">
        <f>ROUND(I134*H134,2)</f>
        <v>0</v>
      </c>
      <c r="K134" s="236"/>
      <c r="L134" s="45"/>
      <c r="M134" s="237" t="s">
        <v>1</v>
      </c>
      <c r="N134" s="238" t="s">
        <v>41</v>
      </c>
      <c r="O134" s="92"/>
      <c r="P134" s="239">
        <f>O134*H134</f>
        <v>0</v>
      </c>
      <c r="Q134" s="239">
        <v>0</v>
      </c>
      <c r="R134" s="239">
        <f>Q134*H134</f>
        <v>0</v>
      </c>
      <c r="S134" s="239">
        <v>0</v>
      </c>
      <c r="T134" s="24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1" t="s">
        <v>209</v>
      </c>
      <c r="AT134" s="241" t="s">
        <v>205</v>
      </c>
      <c r="AU134" s="241" t="s">
        <v>85</v>
      </c>
      <c r="AY134" s="18" t="s">
        <v>203</v>
      </c>
      <c r="BE134" s="242">
        <f>IF(N134="základní",J134,0)</f>
        <v>0</v>
      </c>
      <c r="BF134" s="242">
        <f>IF(N134="snížená",J134,0)</f>
        <v>0</v>
      </c>
      <c r="BG134" s="242">
        <f>IF(N134="zákl. přenesená",J134,0)</f>
        <v>0</v>
      </c>
      <c r="BH134" s="242">
        <f>IF(N134="sníž. přenesená",J134,0)</f>
        <v>0</v>
      </c>
      <c r="BI134" s="242">
        <f>IF(N134="nulová",J134,0)</f>
        <v>0</v>
      </c>
      <c r="BJ134" s="18" t="s">
        <v>83</v>
      </c>
      <c r="BK134" s="242">
        <f>ROUND(I134*H134,2)</f>
        <v>0</v>
      </c>
      <c r="BL134" s="18" t="s">
        <v>209</v>
      </c>
      <c r="BM134" s="241" t="s">
        <v>3986</v>
      </c>
    </row>
    <row r="135" s="2" customFormat="1">
      <c r="A135" s="39"/>
      <c r="B135" s="40"/>
      <c r="C135" s="41"/>
      <c r="D135" s="245" t="s">
        <v>474</v>
      </c>
      <c r="E135" s="41"/>
      <c r="F135" s="276" t="s">
        <v>3987</v>
      </c>
      <c r="G135" s="41"/>
      <c r="H135" s="41"/>
      <c r="I135" s="277"/>
      <c r="J135" s="41"/>
      <c r="K135" s="41"/>
      <c r="L135" s="45"/>
      <c r="M135" s="278"/>
      <c r="N135" s="279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474</v>
      </c>
      <c r="AU135" s="18" t="s">
        <v>85</v>
      </c>
    </row>
    <row r="136" s="12" customFormat="1" ht="25.92" customHeight="1">
      <c r="A136" s="12"/>
      <c r="B136" s="213"/>
      <c r="C136" s="214"/>
      <c r="D136" s="215" t="s">
        <v>75</v>
      </c>
      <c r="E136" s="216" t="s">
        <v>3988</v>
      </c>
      <c r="F136" s="216" t="s">
        <v>3989</v>
      </c>
      <c r="G136" s="214"/>
      <c r="H136" s="214"/>
      <c r="I136" s="217"/>
      <c r="J136" s="218">
        <f>BK136</f>
        <v>0</v>
      </c>
      <c r="K136" s="214"/>
      <c r="L136" s="219"/>
      <c r="M136" s="220"/>
      <c r="N136" s="221"/>
      <c r="O136" s="221"/>
      <c r="P136" s="222">
        <f>SUM(P137:P138)</f>
        <v>0</v>
      </c>
      <c r="Q136" s="221"/>
      <c r="R136" s="222">
        <f>SUM(R137:R138)</f>
        <v>0</v>
      </c>
      <c r="S136" s="221"/>
      <c r="T136" s="223">
        <f>SUM(T137:T138)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4" t="s">
        <v>222</v>
      </c>
      <c r="AT136" s="225" t="s">
        <v>75</v>
      </c>
      <c r="AU136" s="225" t="s">
        <v>76</v>
      </c>
      <c r="AY136" s="224" t="s">
        <v>203</v>
      </c>
      <c r="BK136" s="226">
        <f>SUM(BK137:BK138)</f>
        <v>0</v>
      </c>
    </row>
    <row r="137" s="2" customFormat="1" ht="16.5" customHeight="1">
      <c r="A137" s="39"/>
      <c r="B137" s="40"/>
      <c r="C137" s="229" t="s">
        <v>226</v>
      </c>
      <c r="D137" s="229" t="s">
        <v>205</v>
      </c>
      <c r="E137" s="230" t="s">
        <v>3990</v>
      </c>
      <c r="F137" s="231" t="s">
        <v>3989</v>
      </c>
      <c r="G137" s="232" t="s">
        <v>2144</v>
      </c>
      <c r="H137" s="233">
        <v>1</v>
      </c>
      <c r="I137" s="234"/>
      <c r="J137" s="235">
        <f>ROUND(I137*H137,2)</f>
        <v>0</v>
      </c>
      <c r="K137" s="236"/>
      <c r="L137" s="45"/>
      <c r="M137" s="237" t="s">
        <v>1</v>
      </c>
      <c r="N137" s="238" t="s">
        <v>41</v>
      </c>
      <c r="O137" s="92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1" t="s">
        <v>209</v>
      </c>
      <c r="AT137" s="241" t="s">
        <v>205</v>
      </c>
      <c r="AU137" s="241" t="s">
        <v>83</v>
      </c>
      <c r="AY137" s="18" t="s">
        <v>203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8" t="s">
        <v>83</v>
      </c>
      <c r="BK137" s="242">
        <f>ROUND(I137*H137,2)</f>
        <v>0</v>
      </c>
      <c r="BL137" s="18" t="s">
        <v>209</v>
      </c>
      <c r="BM137" s="241" t="s">
        <v>3991</v>
      </c>
    </row>
    <row r="138" s="2" customFormat="1">
      <c r="A138" s="39"/>
      <c r="B138" s="40"/>
      <c r="C138" s="41"/>
      <c r="D138" s="245" t="s">
        <v>474</v>
      </c>
      <c r="E138" s="41"/>
      <c r="F138" s="276" t="s">
        <v>3992</v>
      </c>
      <c r="G138" s="41"/>
      <c r="H138" s="41"/>
      <c r="I138" s="277"/>
      <c r="J138" s="41"/>
      <c r="K138" s="41"/>
      <c r="L138" s="45"/>
      <c r="M138" s="278"/>
      <c r="N138" s="279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474</v>
      </c>
      <c r="AU138" s="18" t="s">
        <v>83</v>
      </c>
    </row>
    <row r="139" s="12" customFormat="1" ht="25.92" customHeight="1">
      <c r="A139" s="12"/>
      <c r="B139" s="213"/>
      <c r="C139" s="214"/>
      <c r="D139" s="215" t="s">
        <v>75</v>
      </c>
      <c r="E139" s="216" t="s">
        <v>3993</v>
      </c>
      <c r="F139" s="216" t="s">
        <v>1766</v>
      </c>
      <c r="G139" s="214"/>
      <c r="H139" s="214"/>
      <c r="I139" s="217"/>
      <c r="J139" s="218">
        <f>BK139</f>
        <v>0</v>
      </c>
      <c r="K139" s="214"/>
      <c r="L139" s="219"/>
      <c r="M139" s="220"/>
      <c r="N139" s="221"/>
      <c r="O139" s="221"/>
      <c r="P139" s="222">
        <f>SUM(P140:P145)</f>
        <v>0</v>
      </c>
      <c r="Q139" s="221"/>
      <c r="R139" s="222">
        <f>SUM(R140:R145)</f>
        <v>0</v>
      </c>
      <c r="S139" s="221"/>
      <c r="T139" s="223">
        <f>SUM(T140:T145)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4" t="s">
        <v>222</v>
      </c>
      <c r="AT139" s="225" t="s">
        <v>75</v>
      </c>
      <c r="AU139" s="225" t="s">
        <v>76</v>
      </c>
      <c r="AY139" s="224" t="s">
        <v>203</v>
      </c>
      <c r="BK139" s="226">
        <f>SUM(BK140:BK145)</f>
        <v>0</v>
      </c>
    </row>
    <row r="140" s="2" customFormat="1" ht="16.5" customHeight="1">
      <c r="A140" s="39"/>
      <c r="B140" s="40"/>
      <c r="C140" s="229" t="s">
        <v>230</v>
      </c>
      <c r="D140" s="229" t="s">
        <v>205</v>
      </c>
      <c r="E140" s="230" t="s">
        <v>3994</v>
      </c>
      <c r="F140" s="231" t="s">
        <v>3995</v>
      </c>
      <c r="G140" s="232" t="s">
        <v>2144</v>
      </c>
      <c r="H140" s="233">
        <v>1</v>
      </c>
      <c r="I140" s="234"/>
      <c r="J140" s="235">
        <f>ROUND(I140*H140,2)</f>
        <v>0</v>
      </c>
      <c r="K140" s="236"/>
      <c r="L140" s="45"/>
      <c r="M140" s="237" t="s">
        <v>1</v>
      </c>
      <c r="N140" s="238" t="s">
        <v>41</v>
      </c>
      <c r="O140" s="92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1" t="s">
        <v>209</v>
      </c>
      <c r="AT140" s="241" t="s">
        <v>205</v>
      </c>
      <c r="AU140" s="241" t="s">
        <v>83</v>
      </c>
      <c r="AY140" s="18" t="s">
        <v>203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8" t="s">
        <v>83</v>
      </c>
      <c r="BK140" s="242">
        <f>ROUND(I140*H140,2)</f>
        <v>0</v>
      </c>
      <c r="BL140" s="18" t="s">
        <v>209</v>
      </c>
      <c r="BM140" s="241" t="s">
        <v>3996</v>
      </c>
    </row>
    <row r="141" s="2" customFormat="1">
      <c r="A141" s="39"/>
      <c r="B141" s="40"/>
      <c r="C141" s="41"/>
      <c r="D141" s="245" t="s">
        <v>474</v>
      </c>
      <c r="E141" s="41"/>
      <c r="F141" s="276" t="s">
        <v>3997</v>
      </c>
      <c r="G141" s="41"/>
      <c r="H141" s="41"/>
      <c r="I141" s="277"/>
      <c r="J141" s="41"/>
      <c r="K141" s="41"/>
      <c r="L141" s="45"/>
      <c r="M141" s="278"/>
      <c r="N141" s="279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474</v>
      </c>
      <c r="AU141" s="18" t="s">
        <v>83</v>
      </c>
    </row>
    <row r="142" s="2" customFormat="1" ht="16.5" customHeight="1">
      <c r="A142" s="39"/>
      <c r="B142" s="40"/>
      <c r="C142" s="229" t="s">
        <v>234</v>
      </c>
      <c r="D142" s="229" t="s">
        <v>205</v>
      </c>
      <c r="E142" s="230" t="s">
        <v>3998</v>
      </c>
      <c r="F142" s="231" t="s">
        <v>3999</v>
      </c>
      <c r="G142" s="232" t="s">
        <v>2144</v>
      </c>
      <c r="H142" s="233">
        <v>1</v>
      </c>
      <c r="I142" s="234"/>
      <c r="J142" s="235">
        <f>ROUND(I142*H142,2)</f>
        <v>0</v>
      </c>
      <c r="K142" s="236"/>
      <c r="L142" s="45"/>
      <c r="M142" s="237" t="s">
        <v>1</v>
      </c>
      <c r="N142" s="238" t="s">
        <v>41</v>
      </c>
      <c r="O142" s="92"/>
      <c r="P142" s="239">
        <f>O142*H142</f>
        <v>0</v>
      </c>
      <c r="Q142" s="239">
        <v>0</v>
      </c>
      <c r="R142" s="239">
        <f>Q142*H142</f>
        <v>0</v>
      </c>
      <c r="S142" s="239">
        <v>0</v>
      </c>
      <c r="T142" s="24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1" t="s">
        <v>209</v>
      </c>
      <c r="AT142" s="241" t="s">
        <v>205</v>
      </c>
      <c r="AU142" s="241" t="s">
        <v>83</v>
      </c>
      <c r="AY142" s="18" t="s">
        <v>203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18" t="s">
        <v>83</v>
      </c>
      <c r="BK142" s="242">
        <f>ROUND(I142*H142,2)</f>
        <v>0</v>
      </c>
      <c r="BL142" s="18" t="s">
        <v>209</v>
      </c>
      <c r="BM142" s="241" t="s">
        <v>4000</v>
      </c>
    </row>
    <row r="143" s="2" customFormat="1">
      <c r="A143" s="39"/>
      <c r="B143" s="40"/>
      <c r="C143" s="41"/>
      <c r="D143" s="245" t="s">
        <v>474</v>
      </c>
      <c r="E143" s="41"/>
      <c r="F143" s="276" t="s">
        <v>4001</v>
      </c>
      <c r="G143" s="41"/>
      <c r="H143" s="41"/>
      <c r="I143" s="277"/>
      <c r="J143" s="41"/>
      <c r="K143" s="41"/>
      <c r="L143" s="45"/>
      <c r="M143" s="278"/>
      <c r="N143" s="279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474</v>
      </c>
      <c r="AU143" s="18" t="s">
        <v>83</v>
      </c>
    </row>
    <row r="144" s="2" customFormat="1" ht="16.5" customHeight="1">
      <c r="A144" s="39"/>
      <c r="B144" s="40"/>
      <c r="C144" s="229" t="s">
        <v>238</v>
      </c>
      <c r="D144" s="229" t="s">
        <v>205</v>
      </c>
      <c r="E144" s="230" t="s">
        <v>4002</v>
      </c>
      <c r="F144" s="231" t="s">
        <v>4003</v>
      </c>
      <c r="G144" s="232" t="s">
        <v>2144</v>
      </c>
      <c r="H144" s="233">
        <v>1</v>
      </c>
      <c r="I144" s="234"/>
      <c r="J144" s="235">
        <f>ROUND(I144*H144,2)</f>
        <v>0</v>
      </c>
      <c r="K144" s="236"/>
      <c r="L144" s="45"/>
      <c r="M144" s="237" t="s">
        <v>1</v>
      </c>
      <c r="N144" s="238" t="s">
        <v>41</v>
      </c>
      <c r="O144" s="92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1" t="s">
        <v>209</v>
      </c>
      <c r="AT144" s="241" t="s">
        <v>205</v>
      </c>
      <c r="AU144" s="241" t="s">
        <v>83</v>
      </c>
      <c r="AY144" s="18" t="s">
        <v>203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8" t="s">
        <v>83</v>
      </c>
      <c r="BK144" s="242">
        <f>ROUND(I144*H144,2)</f>
        <v>0</v>
      </c>
      <c r="BL144" s="18" t="s">
        <v>209</v>
      </c>
      <c r="BM144" s="241" t="s">
        <v>4004</v>
      </c>
    </row>
    <row r="145" s="2" customFormat="1">
      <c r="A145" s="39"/>
      <c r="B145" s="40"/>
      <c r="C145" s="41"/>
      <c r="D145" s="245" t="s">
        <v>474</v>
      </c>
      <c r="E145" s="41"/>
      <c r="F145" s="276" t="s">
        <v>4005</v>
      </c>
      <c r="G145" s="41"/>
      <c r="H145" s="41"/>
      <c r="I145" s="277"/>
      <c r="J145" s="41"/>
      <c r="K145" s="41"/>
      <c r="L145" s="45"/>
      <c r="M145" s="278"/>
      <c r="N145" s="279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474</v>
      </c>
      <c r="AU145" s="18" t="s">
        <v>83</v>
      </c>
    </row>
    <row r="146" s="12" customFormat="1" ht="25.92" customHeight="1">
      <c r="A146" s="12"/>
      <c r="B146" s="213"/>
      <c r="C146" s="214"/>
      <c r="D146" s="215" t="s">
        <v>75</v>
      </c>
      <c r="E146" s="216" t="s">
        <v>4006</v>
      </c>
      <c r="F146" s="216" t="s">
        <v>1768</v>
      </c>
      <c r="G146" s="214"/>
      <c r="H146" s="214"/>
      <c r="I146" s="217"/>
      <c r="J146" s="218">
        <f>BK146</f>
        <v>0</v>
      </c>
      <c r="K146" s="214"/>
      <c r="L146" s="219"/>
      <c r="M146" s="220"/>
      <c r="N146" s="221"/>
      <c r="O146" s="221"/>
      <c r="P146" s="222">
        <f>SUM(P147:P148)</f>
        <v>0</v>
      </c>
      <c r="Q146" s="221"/>
      <c r="R146" s="222">
        <f>SUM(R147:R148)</f>
        <v>0</v>
      </c>
      <c r="S146" s="221"/>
      <c r="T146" s="223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4" t="s">
        <v>222</v>
      </c>
      <c r="AT146" s="225" t="s">
        <v>75</v>
      </c>
      <c r="AU146" s="225" t="s">
        <v>76</v>
      </c>
      <c r="AY146" s="224" t="s">
        <v>203</v>
      </c>
      <c r="BK146" s="226">
        <f>SUM(BK147:BK148)</f>
        <v>0</v>
      </c>
    </row>
    <row r="147" s="2" customFormat="1" ht="16.5" customHeight="1">
      <c r="A147" s="39"/>
      <c r="B147" s="40"/>
      <c r="C147" s="229" t="s">
        <v>248</v>
      </c>
      <c r="D147" s="229" t="s">
        <v>205</v>
      </c>
      <c r="E147" s="230" t="s">
        <v>4007</v>
      </c>
      <c r="F147" s="231" t="s">
        <v>4008</v>
      </c>
      <c r="G147" s="232" t="s">
        <v>2144</v>
      </c>
      <c r="H147" s="233">
        <v>1</v>
      </c>
      <c r="I147" s="234"/>
      <c r="J147" s="235">
        <f>ROUND(I147*H147,2)</f>
        <v>0</v>
      </c>
      <c r="K147" s="236"/>
      <c r="L147" s="45"/>
      <c r="M147" s="237" t="s">
        <v>1</v>
      </c>
      <c r="N147" s="238" t="s">
        <v>41</v>
      </c>
      <c r="O147" s="92"/>
      <c r="P147" s="239">
        <f>O147*H147</f>
        <v>0</v>
      </c>
      <c r="Q147" s="239">
        <v>0</v>
      </c>
      <c r="R147" s="239">
        <f>Q147*H147</f>
        <v>0</v>
      </c>
      <c r="S147" s="239">
        <v>0</v>
      </c>
      <c r="T147" s="24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1" t="s">
        <v>209</v>
      </c>
      <c r="AT147" s="241" t="s">
        <v>205</v>
      </c>
      <c r="AU147" s="241" t="s">
        <v>83</v>
      </c>
      <c r="AY147" s="18" t="s">
        <v>203</v>
      </c>
      <c r="BE147" s="242">
        <f>IF(N147="základní",J147,0)</f>
        <v>0</v>
      </c>
      <c r="BF147" s="242">
        <f>IF(N147="snížená",J147,0)</f>
        <v>0</v>
      </c>
      <c r="BG147" s="242">
        <f>IF(N147="zákl. přenesená",J147,0)</f>
        <v>0</v>
      </c>
      <c r="BH147" s="242">
        <f>IF(N147="sníž. přenesená",J147,0)</f>
        <v>0</v>
      </c>
      <c r="BI147" s="242">
        <f>IF(N147="nulová",J147,0)</f>
        <v>0</v>
      </c>
      <c r="BJ147" s="18" t="s">
        <v>83</v>
      </c>
      <c r="BK147" s="242">
        <f>ROUND(I147*H147,2)</f>
        <v>0</v>
      </c>
      <c r="BL147" s="18" t="s">
        <v>209</v>
      </c>
      <c r="BM147" s="241" t="s">
        <v>4009</v>
      </c>
    </row>
    <row r="148" s="2" customFormat="1">
      <c r="A148" s="39"/>
      <c r="B148" s="40"/>
      <c r="C148" s="41"/>
      <c r="D148" s="245" t="s">
        <v>474</v>
      </c>
      <c r="E148" s="41"/>
      <c r="F148" s="276" t="s">
        <v>4010</v>
      </c>
      <c r="G148" s="41"/>
      <c r="H148" s="41"/>
      <c r="I148" s="277"/>
      <c r="J148" s="41"/>
      <c r="K148" s="41"/>
      <c r="L148" s="45"/>
      <c r="M148" s="278"/>
      <c r="N148" s="279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474</v>
      </c>
      <c r="AU148" s="18" t="s">
        <v>83</v>
      </c>
    </row>
    <row r="149" s="12" customFormat="1" ht="25.92" customHeight="1">
      <c r="A149" s="12"/>
      <c r="B149" s="213"/>
      <c r="C149" s="214"/>
      <c r="D149" s="215" t="s">
        <v>75</v>
      </c>
      <c r="E149" s="216" t="s">
        <v>4011</v>
      </c>
      <c r="F149" s="216" t="s">
        <v>4012</v>
      </c>
      <c r="G149" s="214"/>
      <c r="H149" s="214"/>
      <c r="I149" s="217"/>
      <c r="J149" s="218">
        <f>BK149</f>
        <v>0</v>
      </c>
      <c r="K149" s="214"/>
      <c r="L149" s="219"/>
      <c r="M149" s="220"/>
      <c r="N149" s="221"/>
      <c r="O149" s="221"/>
      <c r="P149" s="222">
        <f>SUM(P150:P154)</f>
        <v>0</v>
      </c>
      <c r="Q149" s="221"/>
      <c r="R149" s="222">
        <f>SUM(R150:R154)</f>
        <v>0</v>
      </c>
      <c r="S149" s="221"/>
      <c r="T149" s="223">
        <f>SUM(T150:T154)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4" t="s">
        <v>222</v>
      </c>
      <c r="AT149" s="225" t="s">
        <v>75</v>
      </c>
      <c r="AU149" s="225" t="s">
        <v>76</v>
      </c>
      <c r="AY149" s="224" t="s">
        <v>203</v>
      </c>
      <c r="BK149" s="226">
        <f>SUM(BK150:BK154)</f>
        <v>0</v>
      </c>
    </row>
    <row r="150" s="2" customFormat="1" ht="16.5" customHeight="1">
      <c r="A150" s="39"/>
      <c r="B150" s="40"/>
      <c r="C150" s="229" t="s">
        <v>253</v>
      </c>
      <c r="D150" s="229" t="s">
        <v>205</v>
      </c>
      <c r="E150" s="230" t="s">
        <v>4013</v>
      </c>
      <c r="F150" s="231" t="s">
        <v>4012</v>
      </c>
      <c r="G150" s="232" t="s">
        <v>2144</v>
      </c>
      <c r="H150" s="233">
        <v>1</v>
      </c>
      <c r="I150" s="234"/>
      <c r="J150" s="235">
        <f>ROUND(I150*H150,2)</f>
        <v>0</v>
      </c>
      <c r="K150" s="236"/>
      <c r="L150" s="45"/>
      <c r="M150" s="237" t="s">
        <v>1</v>
      </c>
      <c r="N150" s="238" t="s">
        <v>41</v>
      </c>
      <c r="O150" s="92"/>
      <c r="P150" s="239">
        <f>O150*H150</f>
        <v>0</v>
      </c>
      <c r="Q150" s="239">
        <v>0</v>
      </c>
      <c r="R150" s="239">
        <f>Q150*H150</f>
        <v>0</v>
      </c>
      <c r="S150" s="239">
        <v>0</v>
      </c>
      <c r="T150" s="24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209</v>
      </c>
      <c r="AT150" s="241" t="s">
        <v>205</v>
      </c>
      <c r="AU150" s="241" t="s">
        <v>83</v>
      </c>
      <c r="AY150" s="18" t="s">
        <v>203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83</v>
      </c>
      <c r="BK150" s="242">
        <f>ROUND(I150*H150,2)</f>
        <v>0</v>
      </c>
      <c r="BL150" s="18" t="s">
        <v>209</v>
      </c>
      <c r="BM150" s="241" t="s">
        <v>4014</v>
      </c>
    </row>
    <row r="151" s="2" customFormat="1">
      <c r="A151" s="39"/>
      <c r="B151" s="40"/>
      <c r="C151" s="41"/>
      <c r="D151" s="245" t="s">
        <v>474</v>
      </c>
      <c r="E151" s="41"/>
      <c r="F151" s="276" t="s">
        <v>4015</v>
      </c>
      <c r="G151" s="41"/>
      <c r="H151" s="41"/>
      <c r="I151" s="277"/>
      <c r="J151" s="41"/>
      <c r="K151" s="41"/>
      <c r="L151" s="45"/>
      <c r="M151" s="278"/>
      <c r="N151" s="279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474</v>
      </c>
      <c r="AU151" s="18" t="s">
        <v>83</v>
      </c>
    </row>
    <row r="152" s="2" customFormat="1" ht="37.8" customHeight="1">
      <c r="A152" s="39"/>
      <c r="B152" s="40"/>
      <c r="C152" s="229" t="s">
        <v>8</v>
      </c>
      <c r="D152" s="229" t="s">
        <v>205</v>
      </c>
      <c r="E152" s="230" t="s">
        <v>4016</v>
      </c>
      <c r="F152" s="231" t="s">
        <v>4017</v>
      </c>
      <c r="G152" s="232" t="s">
        <v>1507</v>
      </c>
      <c r="H152" s="233">
        <v>1</v>
      </c>
      <c r="I152" s="234"/>
      <c r="J152" s="235">
        <f>ROUND(I152*H152,2)</f>
        <v>0</v>
      </c>
      <c r="K152" s="236"/>
      <c r="L152" s="45"/>
      <c r="M152" s="237" t="s">
        <v>1</v>
      </c>
      <c r="N152" s="238" t="s">
        <v>41</v>
      </c>
      <c r="O152" s="92"/>
      <c r="P152" s="239">
        <f>O152*H152</f>
        <v>0</v>
      </c>
      <c r="Q152" s="239">
        <v>0</v>
      </c>
      <c r="R152" s="239">
        <f>Q152*H152</f>
        <v>0</v>
      </c>
      <c r="S152" s="239">
        <v>0</v>
      </c>
      <c r="T152" s="24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1" t="s">
        <v>209</v>
      </c>
      <c r="AT152" s="241" t="s">
        <v>205</v>
      </c>
      <c r="AU152" s="241" t="s">
        <v>83</v>
      </c>
      <c r="AY152" s="18" t="s">
        <v>203</v>
      </c>
      <c r="BE152" s="242">
        <f>IF(N152="základní",J152,0)</f>
        <v>0</v>
      </c>
      <c r="BF152" s="242">
        <f>IF(N152="snížená",J152,0)</f>
        <v>0</v>
      </c>
      <c r="BG152" s="242">
        <f>IF(N152="zákl. přenesená",J152,0)</f>
        <v>0</v>
      </c>
      <c r="BH152" s="242">
        <f>IF(N152="sníž. přenesená",J152,0)</f>
        <v>0</v>
      </c>
      <c r="BI152" s="242">
        <f>IF(N152="nulová",J152,0)</f>
        <v>0</v>
      </c>
      <c r="BJ152" s="18" t="s">
        <v>83</v>
      </c>
      <c r="BK152" s="242">
        <f>ROUND(I152*H152,2)</f>
        <v>0</v>
      </c>
      <c r="BL152" s="18" t="s">
        <v>209</v>
      </c>
      <c r="BM152" s="241" t="s">
        <v>4018</v>
      </c>
    </row>
    <row r="153" s="2" customFormat="1" ht="49.05" customHeight="1">
      <c r="A153" s="39"/>
      <c r="B153" s="40"/>
      <c r="C153" s="229" t="s">
        <v>261</v>
      </c>
      <c r="D153" s="229" t="s">
        <v>205</v>
      </c>
      <c r="E153" s="230" t="s">
        <v>4019</v>
      </c>
      <c r="F153" s="231" t="s">
        <v>4020</v>
      </c>
      <c r="G153" s="232" t="s">
        <v>1507</v>
      </c>
      <c r="H153" s="233">
        <v>1</v>
      </c>
      <c r="I153" s="234"/>
      <c r="J153" s="235">
        <f>ROUND(I153*H153,2)</f>
        <v>0</v>
      </c>
      <c r="K153" s="236"/>
      <c r="L153" s="45"/>
      <c r="M153" s="237" t="s">
        <v>1</v>
      </c>
      <c r="N153" s="238" t="s">
        <v>41</v>
      </c>
      <c r="O153" s="92"/>
      <c r="P153" s="239">
        <f>O153*H153</f>
        <v>0</v>
      </c>
      <c r="Q153" s="239">
        <v>0</v>
      </c>
      <c r="R153" s="239">
        <f>Q153*H153</f>
        <v>0</v>
      </c>
      <c r="S153" s="239">
        <v>0</v>
      </c>
      <c r="T153" s="24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1" t="s">
        <v>209</v>
      </c>
      <c r="AT153" s="241" t="s">
        <v>205</v>
      </c>
      <c r="AU153" s="241" t="s">
        <v>83</v>
      </c>
      <c r="AY153" s="18" t="s">
        <v>203</v>
      </c>
      <c r="BE153" s="242">
        <f>IF(N153="základní",J153,0)</f>
        <v>0</v>
      </c>
      <c r="BF153" s="242">
        <f>IF(N153="snížená",J153,0)</f>
        <v>0</v>
      </c>
      <c r="BG153" s="242">
        <f>IF(N153="zákl. přenesená",J153,0)</f>
        <v>0</v>
      </c>
      <c r="BH153" s="242">
        <f>IF(N153="sníž. přenesená",J153,0)</f>
        <v>0</v>
      </c>
      <c r="BI153" s="242">
        <f>IF(N153="nulová",J153,0)</f>
        <v>0</v>
      </c>
      <c r="BJ153" s="18" t="s">
        <v>83</v>
      </c>
      <c r="BK153" s="242">
        <f>ROUND(I153*H153,2)</f>
        <v>0</v>
      </c>
      <c r="BL153" s="18" t="s">
        <v>209</v>
      </c>
      <c r="BM153" s="241" t="s">
        <v>4021</v>
      </c>
    </row>
    <row r="154" s="2" customFormat="1" ht="37.8" customHeight="1">
      <c r="A154" s="39"/>
      <c r="B154" s="40"/>
      <c r="C154" s="229" t="s">
        <v>267</v>
      </c>
      <c r="D154" s="229" t="s">
        <v>205</v>
      </c>
      <c r="E154" s="230" t="s">
        <v>4022</v>
      </c>
      <c r="F154" s="231" t="s">
        <v>4023</v>
      </c>
      <c r="G154" s="232" t="s">
        <v>4024</v>
      </c>
      <c r="H154" s="233">
        <v>200</v>
      </c>
      <c r="I154" s="234"/>
      <c r="J154" s="235">
        <f>ROUND(I154*H154,2)</f>
        <v>0</v>
      </c>
      <c r="K154" s="236"/>
      <c r="L154" s="45"/>
      <c r="M154" s="306" t="s">
        <v>1</v>
      </c>
      <c r="N154" s="307" t="s">
        <v>41</v>
      </c>
      <c r="O154" s="308"/>
      <c r="P154" s="309">
        <f>O154*H154</f>
        <v>0</v>
      </c>
      <c r="Q154" s="309">
        <v>0</v>
      </c>
      <c r="R154" s="309">
        <f>Q154*H154</f>
        <v>0</v>
      </c>
      <c r="S154" s="309">
        <v>0</v>
      </c>
      <c r="T154" s="31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1" t="s">
        <v>209</v>
      </c>
      <c r="AT154" s="241" t="s">
        <v>205</v>
      </c>
      <c r="AU154" s="241" t="s">
        <v>83</v>
      </c>
      <c r="AY154" s="18" t="s">
        <v>203</v>
      </c>
      <c r="BE154" s="242">
        <f>IF(N154="základní",J154,0)</f>
        <v>0</v>
      </c>
      <c r="BF154" s="242">
        <f>IF(N154="snížená",J154,0)</f>
        <v>0</v>
      </c>
      <c r="BG154" s="242">
        <f>IF(N154="zákl. přenesená",J154,0)</f>
        <v>0</v>
      </c>
      <c r="BH154" s="242">
        <f>IF(N154="sníž. přenesená",J154,0)</f>
        <v>0</v>
      </c>
      <c r="BI154" s="242">
        <f>IF(N154="nulová",J154,0)</f>
        <v>0</v>
      </c>
      <c r="BJ154" s="18" t="s">
        <v>83</v>
      </c>
      <c r="BK154" s="242">
        <f>ROUND(I154*H154,2)</f>
        <v>0</v>
      </c>
      <c r="BL154" s="18" t="s">
        <v>209</v>
      </c>
      <c r="BM154" s="241" t="s">
        <v>4025</v>
      </c>
    </row>
    <row r="155" s="2" customFormat="1" ht="6.96" customHeight="1">
      <c r="A155" s="39"/>
      <c r="B155" s="67"/>
      <c r="C155" s="68"/>
      <c r="D155" s="68"/>
      <c r="E155" s="68"/>
      <c r="F155" s="68"/>
      <c r="G155" s="68"/>
      <c r="H155" s="68"/>
      <c r="I155" s="68"/>
      <c r="J155" s="68"/>
      <c r="K155" s="68"/>
      <c r="L155" s="45"/>
      <c r="M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</row>
  </sheetData>
  <sheetProtection sheet="1" autoFilter="0" formatColumns="0" formatRows="0" objects="1" scenarios="1" spinCount="100000" saltValue="bw8Rxjl7ZvHKjryvCrqPEyaWoNxQd30GUj7qOiFUjqUJjrOP0j4LWaGHn8y9tMajNiC64xPc9mj5hkl4wrti2g==" hashValue="n0V+0pylEbqKOl6d2RcCsRhkKcAe+UqDvcEBfJlDmfwoGsVUAW/RtOxtvjpt3Hry+k2PY5Kp1hCLKX778PoNNg==" algorithmName="SHA-512" password="99DC"/>
  <autoFilter ref="C122:K154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157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Objekty OU, část D a DM</v>
      </c>
      <c r="F7" s="152"/>
      <c r="G7" s="152"/>
      <c r="H7" s="152"/>
      <c r="L7" s="21"/>
    </row>
    <row r="8" s="1" customFormat="1" ht="12" customHeight="1">
      <c r="B8" s="21"/>
      <c r="D8" s="152" t="s">
        <v>158</v>
      </c>
      <c r="L8" s="21"/>
    </row>
    <row r="9" s="2" customFormat="1" ht="16.5" customHeight="1">
      <c r="A9" s="39"/>
      <c r="B9" s="45"/>
      <c r="C9" s="39"/>
      <c r="D9" s="39"/>
      <c r="E9" s="153" t="s">
        <v>159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160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4" t="s">
        <v>1345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31. 8. 2018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31</v>
      </c>
      <c r="F23" s="39"/>
      <c r="G23" s="39"/>
      <c r="H23" s="39"/>
      <c r="I23" s="152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33</v>
      </c>
      <c r="E25" s="39"/>
      <c r="F25" s="39"/>
      <c r="G25" s="39"/>
      <c r="H25" s="39"/>
      <c r="I25" s="152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2" t="s">
        <v>27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34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07.25" customHeight="1">
      <c r="A29" s="156"/>
      <c r="B29" s="157"/>
      <c r="C29" s="156"/>
      <c r="D29" s="156"/>
      <c r="E29" s="158" t="s">
        <v>162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36</v>
      </c>
      <c r="E32" s="39"/>
      <c r="F32" s="39"/>
      <c r="G32" s="39"/>
      <c r="H32" s="39"/>
      <c r="I32" s="39"/>
      <c r="J32" s="162">
        <f>ROUND(J128,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38</v>
      </c>
      <c r="G34" s="39"/>
      <c r="H34" s="39"/>
      <c r="I34" s="163" t="s">
        <v>37</v>
      </c>
      <c r="J34" s="163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40</v>
      </c>
      <c r="E35" s="152" t="s">
        <v>41</v>
      </c>
      <c r="F35" s="165">
        <f>ROUND((SUM(BE128:BE220)),  2)</f>
        <v>0</v>
      </c>
      <c r="G35" s="39"/>
      <c r="H35" s="39"/>
      <c r="I35" s="166">
        <v>0.20999999999999999</v>
      </c>
      <c r="J35" s="165">
        <f>ROUND(((SUM(BE128:BE220))*I35),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5">
        <f>ROUND((SUM(BF128:BF220)),  2)</f>
        <v>0</v>
      </c>
      <c r="G36" s="39"/>
      <c r="H36" s="39"/>
      <c r="I36" s="166">
        <v>0.12</v>
      </c>
      <c r="J36" s="165">
        <f>ROUND(((SUM(BF128:BF220))*I36),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5">
        <f>ROUND((SUM(BG128:BG220)),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5">
        <f>ROUND((SUM(BH128:BH220)),  2)</f>
        <v>0</v>
      </c>
      <c r="G38" s="39"/>
      <c r="H38" s="39"/>
      <c r="I38" s="166">
        <v>0.12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5">
        <f>ROUND((SUM(BI128:BI220)),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46</v>
      </c>
      <c r="E41" s="169"/>
      <c r="F41" s="169"/>
      <c r="G41" s="170" t="s">
        <v>47</v>
      </c>
      <c r="H41" s="171" t="s">
        <v>48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Objekty OU, část D a DM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158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159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160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D.1.2 - Stavebně konstrukční řešení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31. 8. 2018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Ostravská univerzita</v>
      </c>
      <c r="G93" s="41"/>
      <c r="H93" s="41"/>
      <c r="I93" s="33" t="s">
        <v>30</v>
      </c>
      <c r="J93" s="37" t="str">
        <f>E23</f>
        <v>Marpo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33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164</v>
      </c>
      <c r="D96" s="187"/>
      <c r="E96" s="187"/>
      <c r="F96" s="187"/>
      <c r="G96" s="187"/>
      <c r="H96" s="187"/>
      <c r="I96" s="187"/>
      <c r="J96" s="188" t="s">
        <v>165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166</v>
      </c>
      <c r="D98" s="41"/>
      <c r="E98" s="41"/>
      <c r="F98" s="41"/>
      <c r="G98" s="41"/>
      <c r="H98" s="41"/>
      <c r="I98" s="41"/>
      <c r="J98" s="111">
        <f>J128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167</v>
      </c>
    </row>
    <row r="99" s="9" customFormat="1" ht="24.96" customHeight="1">
      <c r="A99" s="9"/>
      <c r="B99" s="190"/>
      <c r="C99" s="191"/>
      <c r="D99" s="192" t="s">
        <v>168</v>
      </c>
      <c r="E99" s="193"/>
      <c r="F99" s="193"/>
      <c r="G99" s="193"/>
      <c r="H99" s="193"/>
      <c r="I99" s="193"/>
      <c r="J99" s="194">
        <f>J129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4"/>
      <c r="D100" s="197" t="s">
        <v>1346</v>
      </c>
      <c r="E100" s="198"/>
      <c r="F100" s="198"/>
      <c r="G100" s="198"/>
      <c r="H100" s="198"/>
      <c r="I100" s="198"/>
      <c r="J100" s="199">
        <f>J130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170</v>
      </c>
      <c r="E101" s="198"/>
      <c r="F101" s="198"/>
      <c r="G101" s="198"/>
      <c r="H101" s="198"/>
      <c r="I101" s="198"/>
      <c r="J101" s="199">
        <f>J161</f>
        <v>0</v>
      </c>
      <c r="K101" s="134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4"/>
      <c r="D102" s="197" t="s">
        <v>172</v>
      </c>
      <c r="E102" s="198"/>
      <c r="F102" s="198"/>
      <c r="G102" s="198"/>
      <c r="H102" s="198"/>
      <c r="I102" s="198"/>
      <c r="J102" s="199">
        <f>J193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4"/>
      <c r="D103" s="197" t="s">
        <v>173</v>
      </c>
      <c r="E103" s="198"/>
      <c r="F103" s="198"/>
      <c r="G103" s="198"/>
      <c r="H103" s="198"/>
      <c r="I103" s="198"/>
      <c r="J103" s="199">
        <f>J197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34"/>
      <c r="D104" s="197" t="s">
        <v>174</v>
      </c>
      <c r="E104" s="198"/>
      <c r="F104" s="198"/>
      <c r="G104" s="198"/>
      <c r="H104" s="198"/>
      <c r="I104" s="198"/>
      <c r="J104" s="199">
        <f>J205</f>
        <v>0</v>
      </c>
      <c r="K104" s="134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90"/>
      <c r="C105" s="191"/>
      <c r="D105" s="192" t="s">
        <v>175</v>
      </c>
      <c r="E105" s="193"/>
      <c r="F105" s="193"/>
      <c r="G105" s="193"/>
      <c r="H105" s="193"/>
      <c r="I105" s="193"/>
      <c r="J105" s="194">
        <f>J207</f>
        <v>0</v>
      </c>
      <c r="K105" s="191"/>
      <c r="L105" s="19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6"/>
      <c r="C106" s="134"/>
      <c r="D106" s="197" t="s">
        <v>181</v>
      </c>
      <c r="E106" s="198"/>
      <c r="F106" s="198"/>
      <c r="G106" s="198"/>
      <c r="H106" s="198"/>
      <c r="I106" s="198"/>
      <c r="J106" s="199">
        <f>J208</f>
        <v>0</v>
      </c>
      <c r="K106" s="134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12" s="2" customFormat="1" ht="6.96" customHeight="1">
      <c r="A112" s="39"/>
      <c r="B112" s="69"/>
      <c r="C112" s="70"/>
      <c r="D112" s="70"/>
      <c r="E112" s="70"/>
      <c r="F112" s="70"/>
      <c r="G112" s="70"/>
      <c r="H112" s="70"/>
      <c r="I112" s="70"/>
      <c r="J112" s="70"/>
      <c r="K112" s="70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4.96" customHeight="1">
      <c r="A113" s="39"/>
      <c r="B113" s="40"/>
      <c r="C113" s="24" t="s">
        <v>188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16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185" t="str">
        <f>E7</f>
        <v>Objekty OU, část D a DM</v>
      </c>
      <c r="F116" s="33"/>
      <c r="G116" s="33"/>
      <c r="H116" s="33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" customFormat="1" ht="12" customHeight="1">
      <c r="B117" s="22"/>
      <c r="C117" s="33" t="s">
        <v>158</v>
      </c>
      <c r="D117" s="23"/>
      <c r="E117" s="23"/>
      <c r="F117" s="23"/>
      <c r="G117" s="23"/>
      <c r="H117" s="23"/>
      <c r="I117" s="23"/>
      <c r="J117" s="23"/>
      <c r="K117" s="23"/>
      <c r="L117" s="21"/>
    </row>
    <row r="118" s="2" customFormat="1" ht="16.5" customHeight="1">
      <c r="A118" s="39"/>
      <c r="B118" s="40"/>
      <c r="C118" s="41"/>
      <c r="D118" s="41"/>
      <c r="E118" s="185" t="s">
        <v>159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160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77" t="str">
        <f>E11</f>
        <v>D.1.2 - Stavebně konstrukční řešení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20</v>
      </c>
      <c r="D122" s="41"/>
      <c r="E122" s="41"/>
      <c r="F122" s="28" t="str">
        <f>F14</f>
        <v xml:space="preserve"> </v>
      </c>
      <c r="G122" s="41"/>
      <c r="H122" s="41"/>
      <c r="I122" s="33" t="s">
        <v>22</v>
      </c>
      <c r="J122" s="80" t="str">
        <f>IF(J14="","",J14)</f>
        <v>31. 8. 2018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24</v>
      </c>
      <c r="D124" s="41"/>
      <c r="E124" s="41"/>
      <c r="F124" s="28" t="str">
        <f>E17</f>
        <v>Ostravská univerzita</v>
      </c>
      <c r="G124" s="41"/>
      <c r="H124" s="41"/>
      <c r="I124" s="33" t="s">
        <v>30</v>
      </c>
      <c r="J124" s="37" t="str">
        <f>E23</f>
        <v>Marpo s.r.o.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28</v>
      </c>
      <c r="D125" s="41"/>
      <c r="E125" s="41"/>
      <c r="F125" s="28" t="str">
        <f>IF(E20="","",E20)</f>
        <v>Vyplň údaj</v>
      </c>
      <c r="G125" s="41"/>
      <c r="H125" s="41"/>
      <c r="I125" s="33" t="s">
        <v>33</v>
      </c>
      <c r="J125" s="37" t="str">
        <f>E26</f>
        <v xml:space="preserve"> 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201"/>
      <c r="B127" s="202"/>
      <c r="C127" s="203" t="s">
        <v>189</v>
      </c>
      <c r="D127" s="204" t="s">
        <v>61</v>
      </c>
      <c r="E127" s="204" t="s">
        <v>57</v>
      </c>
      <c r="F127" s="204" t="s">
        <v>58</v>
      </c>
      <c r="G127" s="204" t="s">
        <v>190</v>
      </c>
      <c r="H127" s="204" t="s">
        <v>191</v>
      </c>
      <c r="I127" s="204" t="s">
        <v>192</v>
      </c>
      <c r="J127" s="205" t="s">
        <v>165</v>
      </c>
      <c r="K127" s="206" t="s">
        <v>193</v>
      </c>
      <c r="L127" s="207"/>
      <c r="M127" s="101" t="s">
        <v>1</v>
      </c>
      <c r="N127" s="102" t="s">
        <v>40</v>
      </c>
      <c r="O127" s="102" t="s">
        <v>194</v>
      </c>
      <c r="P127" s="102" t="s">
        <v>195</v>
      </c>
      <c r="Q127" s="102" t="s">
        <v>196</v>
      </c>
      <c r="R127" s="102" t="s">
        <v>197</v>
      </c>
      <c r="S127" s="102" t="s">
        <v>198</v>
      </c>
      <c r="T127" s="103" t="s">
        <v>199</v>
      </c>
      <c r="U127" s="201"/>
      <c r="V127" s="201"/>
      <c r="W127" s="201"/>
      <c r="X127" s="201"/>
      <c r="Y127" s="201"/>
      <c r="Z127" s="201"/>
      <c r="AA127" s="201"/>
      <c r="AB127" s="201"/>
      <c r="AC127" s="201"/>
      <c r="AD127" s="201"/>
      <c r="AE127" s="201"/>
    </row>
    <row r="128" s="2" customFormat="1" ht="22.8" customHeight="1">
      <c r="A128" s="39"/>
      <c r="B128" s="40"/>
      <c r="C128" s="108" t="s">
        <v>200</v>
      </c>
      <c r="D128" s="41"/>
      <c r="E128" s="41"/>
      <c r="F128" s="41"/>
      <c r="G128" s="41"/>
      <c r="H128" s="41"/>
      <c r="I128" s="41"/>
      <c r="J128" s="208">
        <f>BK128</f>
        <v>0</v>
      </c>
      <c r="K128" s="41"/>
      <c r="L128" s="45"/>
      <c r="M128" s="104"/>
      <c r="N128" s="209"/>
      <c r="O128" s="105"/>
      <c r="P128" s="210">
        <f>P129+P207</f>
        <v>0</v>
      </c>
      <c r="Q128" s="105"/>
      <c r="R128" s="210">
        <f>R129+R207</f>
        <v>120.85222746000001</v>
      </c>
      <c r="S128" s="105"/>
      <c r="T128" s="211">
        <f>T129+T207</f>
        <v>0.0036000000000000003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75</v>
      </c>
      <c r="AU128" s="18" t="s">
        <v>167</v>
      </c>
      <c r="BK128" s="212">
        <f>BK129+BK207</f>
        <v>0</v>
      </c>
    </row>
    <row r="129" s="12" customFormat="1" ht="25.92" customHeight="1">
      <c r="A129" s="12"/>
      <c r="B129" s="213"/>
      <c r="C129" s="214"/>
      <c r="D129" s="215" t="s">
        <v>75</v>
      </c>
      <c r="E129" s="216" t="s">
        <v>201</v>
      </c>
      <c r="F129" s="216" t="s">
        <v>202</v>
      </c>
      <c r="G129" s="214"/>
      <c r="H129" s="214"/>
      <c r="I129" s="217"/>
      <c r="J129" s="218">
        <f>BK129</f>
        <v>0</v>
      </c>
      <c r="K129" s="214"/>
      <c r="L129" s="219"/>
      <c r="M129" s="220"/>
      <c r="N129" s="221"/>
      <c r="O129" s="221"/>
      <c r="P129" s="222">
        <f>P130+P161+P193+P197+P205</f>
        <v>0</v>
      </c>
      <c r="Q129" s="221"/>
      <c r="R129" s="222">
        <f>R130+R161+R193+R197+R205</f>
        <v>120.85222746000001</v>
      </c>
      <c r="S129" s="221"/>
      <c r="T129" s="223">
        <f>T130+T161+T193+T197+T205</f>
        <v>0.0036000000000000003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4" t="s">
        <v>83</v>
      </c>
      <c r="AT129" s="225" t="s">
        <v>75</v>
      </c>
      <c r="AU129" s="225" t="s">
        <v>76</v>
      </c>
      <c r="AY129" s="224" t="s">
        <v>203</v>
      </c>
      <c r="BK129" s="226">
        <f>BK130+BK161+BK193+BK197+BK205</f>
        <v>0</v>
      </c>
    </row>
    <row r="130" s="12" customFormat="1" ht="22.8" customHeight="1">
      <c r="A130" s="12"/>
      <c r="B130" s="213"/>
      <c r="C130" s="214"/>
      <c r="D130" s="215" t="s">
        <v>75</v>
      </c>
      <c r="E130" s="227" t="s">
        <v>85</v>
      </c>
      <c r="F130" s="227" t="s">
        <v>1347</v>
      </c>
      <c r="G130" s="214"/>
      <c r="H130" s="214"/>
      <c r="I130" s="217"/>
      <c r="J130" s="228">
        <f>BK130</f>
        <v>0</v>
      </c>
      <c r="K130" s="214"/>
      <c r="L130" s="219"/>
      <c r="M130" s="220"/>
      <c r="N130" s="221"/>
      <c r="O130" s="221"/>
      <c r="P130" s="222">
        <f>SUM(P131:P160)</f>
        <v>0</v>
      </c>
      <c r="Q130" s="221"/>
      <c r="R130" s="222">
        <f>SUM(R131:R160)</f>
        <v>31.452000630000001</v>
      </c>
      <c r="S130" s="221"/>
      <c r="T130" s="223">
        <f>SUM(T131:T160)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4" t="s">
        <v>83</v>
      </c>
      <c r="AT130" s="225" t="s">
        <v>75</v>
      </c>
      <c r="AU130" s="225" t="s">
        <v>83</v>
      </c>
      <c r="AY130" s="224" t="s">
        <v>203</v>
      </c>
      <c r="BK130" s="226">
        <f>SUM(BK131:BK160)</f>
        <v>0</v>
      </c>
    </row>
    <row r="131" s="2" customFormat="1" ht="24.15" customHeight="1">
      <c r="A131" s="39"/>
      <c r="B131" s="40"/>
      <c r="C131" s="229" t="s">
        <v>83</v>
      </c>
      <c r="D131" s="229" t="s">
        <v>205</v>
      </c>
      <c r="E131" s="230" t="s">
        <v>1348</v>
      </c>
      <c r="F131" s="231" t="s">
        <v>1349</v>
      </c>
      <c r="G131" s="232" t="s">
        <v>336</v>
      </c>
      <c r="H131" s="233">
        <v>296</v>
      </c>
      <c r="I131" s="234"/>
      <c r="J131" s="235">
        <f>ROUND(I131*H131,2)</f>
        <v>0</v>
      </c>
      <c r="K131" s="236"/>
      <c r="L131" s="45"/>
      <c r="M131" s="237" t="s">
        <v>1</v>
      </c>
      <c r="N131" s="238" t="s">
        <v>41</v>
      </c>
      <c r="O131" s="92"/>
      <c r="P131" s="239">
        <f>O131*H131</f>
        <v>0</v>
      </c>
      <c r="Q131" s="239">
        <v>0.00020000000000000001</v>
      </c>
      <c r="R131" s="239">
        <f>Q131*H131</f>
        <v>0.059200000000000003</v>
      </c>
      <c r="S131" s="239">
        <v>0</v>
      </c>
      <c r="T131" s="24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1" t="s">
        <v>209</v>
      </c>
      <c r="AT131" s="241" t="s">
        <v>205</v>
      </c>
      <c r="AU131" s="241" t="s">
        <v>85</v>
      </c>
      <c r="AY131" s="18" t="s">
        <v>203</v>
      </c>
      <c r="BE131" s="242">
        <f>IF(N131="základní",J131,0)</f>
        <v>0</v>
      </c>
      <c r="BF131" s="242">
        <f>IF(N131="snížená",J131,0)</f>
        <v>0</v>
      </c>
      <c r="BG131" s="242">
        <f>IF(N131="zákl. přenesená",J131,0)</f>
        <v>0</v>
      </c>
      <c r="BH131" s="242">
        <f>IF(N131="sníž. přenesená",J131,0)</f>
        <v>0</v>
      </c>
      <c r="BI131" s="242">
        <f>IF(N131="nulová",J131,0)</f>
        <v>0</v>
      </c>
      <c r="BJ131" s="18" t="s">
        <v>83</v>
      </c>
      <c r="BK131" s="242">
        <f>ROUND(I131*H131,2)</f>
        <v>0</v>
      </c>
      <c r="BL131" s="18" t="s">
        <v>209</v>
      </c>
      <c r="BM131" s="241" t="s">
        <v>267</v>
      </c>
    </row>
    <row r="132" s="2" customFormat="1" ht="24.15" customHeight="1">
      <c r="A132" s="39"/>
      <c r="B132" s="40"/>
      <c r="C132" s="229" t="s">
        <v>85</v>
      </c>
      <c r="D132" s="229" t="s">
        <v>205</v>
      </c>
      <c r="E132" s="230" t="s">
        <v>1350</v>
      </c>
      <c r="F132" s="231" t="s">
        <v>1351</v>
      </c>
      <c r="G132" s="232" t="s">
        <v>208</v>
      </c>
      <c r="H132" s="233">
        <v>7.875</v>
      </c>
      <c r="I132" s="234"/>
      <c r="J132" s="235">
        <f>ROUND(I132*H132,2)</f>
        <v>0</v>
      </c>
      <c r="K132" s="236"/>
      <c r="L132" s="45"/>
      <c r="M132" s="237" t="s">
        <v>1</v>
      </c>
      <c r="N132" s="238" t="s">
        <v>41</v>
      </c>
      <c r="O132" s="92"/>
      <c r="P132" s="239">
        <f>O132*H132</f>
        <v>0</v>
      </c>
      <c r="Q132" s="239">
        <v>2.5018699999999998</v>
      </c>
      <c r="R132" s="239">
        <f>Q132*H132</f>
        <v>19.702226249999999</v>
      </c>
      <c r="S132" s="239">
        <v>0</v>
      </c>
      <c r="T132" s="24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1" t="s">
        <v>209</v>
      </c>
      <c r="AT132" s="241" t="s">
        <v>205</v>
      </c>
      <c r="AU132" s="241" t="s">
        <v>85</v>
      </c>
      <c r="AY132" s="18" t="s">
        <v>203</v>
      </c>
      <c r="BE132" s="242">
        <f>IF(N132="základní",J132,0)</f>
        <v>0</v>
      </c>
      <c r="BF132" s="242">
        <f>IF(N132="snížená",J132,0)</f>
        <v>0</v>
      </c>
      <c r="BG132" s="242">
        <f>IF(N132="zákl. přenesená",J132,0)</f>
        <v>0</v>
      </c>
      <c r="BH132" s="242">
        <f>IF(N132="sníž. přenesená",J132,0)</f>
        <v>0</v>
      </c>
      <c r="BI132" s="242">
        <f>IF(N132="nulová",J132,0)</f>
        <v>0</v>
      </c>
      <c r="BJ132" s="18" t="s">
        <v>83</v>
      </c>
      <c r="BK132" s="242">
        <f>ROUND(I132*H132,2)</f>
        <v>0</v>
      </c>
      <c r="BL132" s="18" t="s">
        <v>209</v>
      </c>
      <c r="BM132" s="241" t="s">
        <v>316</v>
      </c>
    </row>
    <row r="133" s="14" customFormat="1">
      <c r="A133" s="14"/>
      <c r="B133" s="254"/>
      <c r="C133" s="255"/>
      <c r="D133" s="245" t="s">
        <v>243</v>
      </c>
      <c r="E133" s="256" t="s">
        <v>1</v>
      </c>
      <c r="F133" s="257" t="s">
        <v>1352</v>
      </c>
      <c r="G133" s="255"/>
      <c r="H133" s="258">
        <v>6</v>
      </c>
      <c r="I133" s="259"/>
      <c r="J133" s="255"/>
      <c r="K133" s="255"/>
      <c r="L133" s="260"/>
      <c r="M133" s="261"/>
      <c r="N133" s="262"/>
      <c r="O133" s="262"/>
      <c r="P133" s="262"/>
      <c r="Q133" s="262"/>
      <c r="R133" s="262"/>
      <c r="S133" s="262"/>
      <c r="T133" s="26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4" t="s">
        <v>243</v>
      </c>
      <c r="AU133" s="264" t="s">
        <v>85</v>
      </c>
      <c r="AV133" s="14" t="s">
        <v>85</v>
      </c>
      <c r="AW133" s="14" t="s">
        <v>32</v>
      </c>
      <c r="AX133" s="14" t="s">
        <v>76</v>
      </c>
      <c r="AY133" s="264" t="s">
        <v>203</v>
      </c>
    </row>
    <row r="134" s="14" customFormat="1">
      <c r="A134" s="14"/>
      <c r="B134" s="254"/>
      <c r="C134" s="255"/>
      <c r="D134" s="245" t="s">
        <v>243</v>
      </c>
      <c r="E134" s="256" t="s">
        <v>1</v>
      </c>
      <c r="F134" s="257" t="s">
        <v>1353</v>
      </c>
      <c r="G134" s="255"/>
      <c r="H134" s="258">
        <v>0.375</v>
      </c>
      <c r="I134" s="259"/>
      <c r="J134" s="255"/>
      <c r="K134" s="255"/>
      <c r="L134" s="260"/>
      <c r="M134" s="261"/>
      <c r="N134" s="262"/>
      <c r="O134" s="262"/>
      <c r="P134" s="262"/>
      <c r="Q134" s="262"/>
      <c r="R134" s="262"/>
      <c r="S134" s="262"/>
      <c r="T134" s="26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4" t="s">
        <v>243</v>
      </c>
      <c r="AU134" s="264" t="s">
        <v>85</v>
      </c>
      <c r="AV134" s="14" t="s">
        <v>85</v>
      </c>
      <c r="AW134" s="14" t="s">
        <v>32</v>
      </c>
      <c r="AX134" s="14" t="s">
        <v>76</v>
      </c>
      <c r="AY134" s="264" t="s">
        <v>203</v>
      </c>
    </row>
    <row r="135" s="14" customFormat="1">
      <c r="A135" s="14"/>
      <c r="B135" s="254"/>
      <c r="C135" s="255"/>
      <c r="D135" s="245" t="s">
        <v>243</v>
      </c>
      <c r="E135" s="256" t="s">
        <v>1</v>
      </c>
      <c r="F135" s="257" t="s">
        <v>1354</v>
      </c>
      <c r="G135" s="255"/>
      <c r="H135" s="258">
        <v>0.75</v>
      </c>
      <c r="I135" s="259"/>
      <c r="J135" s="255"/>
      <c r="K135" s="255"/>
      <c r="L135" s="260"/>
      <c r="M135" s="261"/>
      <c r="N135" s="262"/>
      <c r="O135" s="262"/>
      <c r="P135" s="262"/>
      <c r="Q135" s="262"/>
      <c r="R135" s="262"/>
      <c r="S135" s="262"/>
      <c r="T135" s="26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4" t="s">
        <v>243</v>
      </c>
      <c r="AU135" s="264" t="s">
        <v>85</v>
      </c>
      <c r="AV135" s="14" t="s">
        <v>85</v>
      </c>
      <c r="AW135" s="14" t="s">
        <v>32</v>
      </c>
      <c r="AX135" s="14" t="s">
        <v>76</v>
      </c>
      <c r="AY135" s="264" t="s">
        <v>203</v>
      </c>
    </row>
    <row r="136" s="14" customFormat="1">
      <c r="A136" s="14"/>
      <c r="B136" s="254"/>
      <c r="C136" s="255"/>
      <c r="D136" s="245" t="s">
        <v>243</v>
      </c>
      <c r="E136" s="256" t="s">
        <v>1</v>
      </c>
      <c r="F136" s="257" t="s">
        <v>1355</v>
      </c>
      <c r="G136" s="255"/>
      <c r="H136" s="258">
        <v>0.75</v>
      </c>
      <c r="I136" s="259"/>
      <c r="J136" s="255"/>
      <c r="K136" s="255"/>
      <c r="L136" s="260"/>
      <c r="M136" s="261"/>
      <c r="N136" s="262"/>
      <c r="O136" s="262"/>
      <c r="P136" s="262"/>
      <c r="Q136" s="262"/>
      <c r="R136" s="262"/>
      <c r="S136" s="262"/>
      <c r="T136" s="26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4" t="s">
        <v>243</v>
      </c>
      <c r="AU136" s="264" t="s">
        <v>85</v>
      </c>
      <c r="AV136" s="14" t="s">
        <v>85</v>
      </c>
      <c r="AW136" s="14" t="s">
        <v>32</v>
      </c>
      <c r="AX136" s="14" t="s">
        <v>76</v>
      </c>
      <c r="AY136" s="264" t="s">
        <v>203</v>
      </c>
    </row>
    <row r="137" s="15" customFormat="1">
      <c r="A137" s="15"/>
      <c r="B137" s="265"/>
      <c r="C137" s="266"/>
      <c r="D137" s="245" t="s">
        <v>243</v>
      </c>
      <c r="E137" s="267" t="s">
        <v>1</v>
      </c>
      <c r="F137" s="268" t="s">
        <v>247</v>
      </c>
      <c r="G137" s="266"/>
      <c r="H137" s="269">
        <v>7.875</v>
      </c>
      <c r="I137" s="270"/>
      <c r="J137" s="266"/>
      <c r="K137" s="266"/>
      <c r="L137" s="271"/>
      <c r="M137" s="272"/>
      <c r="N137" s="273"/>
      <c r="O137" s="273"/>
      <c r="P137" s="273"/>
      <c r="Q137" s="273"/>
      <c r="R137" s="273"/>
      <c r="S137" s="273"/>
      <c r="T137" s="274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5" t="s">
        <v>243</v>
      </c>
      <c r="AU137" s="275" t="s">
        <v>85</v>
      </c>
      <c r="AV137" s="15" t="s">
        <v>209</v>
      </c>
      <c r="AW137" s="15" t="s">
        <v>32</v>
      </c>
      <c r="AX137" s="15" t="s">
        <v>83</v>
      </c>
      <c r="AY137" s="275" t="s">
        <v>203</v>
      </c>
    </row>
    <row r="138" s="2" customFormat="1" ht="16.5" customHeight="1">
      <c r="A138" s="39"/>
      <c r="B138" s="40"/>
      <c r="C138" s="229" t="s">
        <v>108</v>
      </c>
      <c r="D138" s="229" t="s">
        <v>205</v>
      </c>
      <c r="E138" s="230" t="s">
        <v>1356</v>
      </c>
      <c r="F138" s="231" t="s">
        <v>1357</v>
      </c>
      <c r="G138" s="232" t="s">
        <v>213</v>
      </c>
      <c r="H138" s="233">
        <v>32.25</v>
      </c>
      <c r="I138" s="234"/>
      <c r="J138" s="235">
        <f>ROUND(I138*H138,2)</f>
        <v>0</v>
      </c>
      <c r="K138" s="236"/>
      <c r="L138" s="45"/>
      <c r="M138" s="237" t="s">
        <v>1</v>
      </c>
      <c r="N138" s="238" t="s">
        <v>41</v>
      </c>
      <c r="O138" s="92"/>
      <c r="P138" s="239">
        <f>O138*H138</f>
        <v>0</v>
      </c>
      <c r="Q138" s="239">
        <v>0.00264</v>
      </c>
      <c r="R138" s="239">
        <f>Q138*H138</f>
        <v>0.085139999999999993</v>
      </c>
      <c r="S138" s="239">
        <v>0</v>
      </c>
      <c r="T138" s="24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1" t="s">
        <v>209</v>
      </c>
      <c r="AT138" s="241" t="s">
        <v>205</v>
      </c>
      <c r="AU138" s="241" t="s">
        <v>85</v>
      </c>
      <c r="AY138" s="18" t="s">
        <v>203</v>
      </c>
      <c r="BE138" s="242">
        <f>IF(N138="základní",J138,0)</f>
        <v>0</v>
      </c>
      <c r="BF138" s="242">
        <f>IF(N138="snížená",J138,0)</f>
        <v>0</v>
      </c>
      <c r="BG138" s="242">
        <f>IF(N138="zákl. přenesená",J138,0)</f>
        <v>0</v>
      </c>
      <c r="BH138" s="242">
        <f>IF(N138="sníž. přenesená",J138,0)</f>
        <v>0</v>
      </c>
      <c r="BI138" s="242">
        <f>IF(N138="nulová",J138,0)</f>
        <v>0</v>
      </c>
      <c r="BJ138" s="18" t="s">
        <v>83</v>
      </c>
      <c r="BK138" s="242">
        <f>ROUND(I138*H138,2)</f>
        <v>0</v>
      </c>
      <c r="BL138" s="18" t="s">
        <v>209</v>
      </c>
      <c r="BM138" s="241" t="s">
        <v>329</v>
      </c>
    </row>
    <row r="139" s="14" customFormat="1">
      <c r="A139" s="14"/>
      <c r="B139" s="254"/>
      <c r="C139" s="255"/>
      <c r="D139" s="245" t="s">
        <v>243</v>
      </c>
      <c r="E139" s="256" t="s">
        <v>1</v>
      </c>
      <c r="F139" s="257" t="s">
        <v>1358</v>
      </c>
      <c r="G139" s="255"/>
      <c r="H139" s="258">
        <v>24</v>
      </c>
      <c r="I139" s="259"/>
      <c r="J139" s="255"/>
      <c r="K139" s="255"/>
      <c r="L139" s="260"/>
      <c r="M139" s="261"/>
      <c r="N139" s="262"/>
      <c r="O139" s="262"/>
      <c r="P139" s="262"/>
      <c r="Q139" s="262"/>
      <c r="R139" s="262"/>
      <c r="S139" s="262"/>
      <c r="T139" s="26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4" t="s">
        <v>243</v>
      </c>
      <c r="AU139" s="264" t="s">
        <v>85</v>
      </c>
      <c r="AV139" s="14" t="s">
        <v>85</v>
      </c>
      <c r="AW139" s="14" t="s">
        <v>32</v>
      </c>
      <c r="AX139" s="14" t="s">
        <v>76</v>
      </c>
      <c r="AY139" s="264" t="s">
        <v>203</v>
      </c>
    </row>
    <row r="140" s="14" customFormat="1">
      <c r="A140" s="14"/>
      <c r="B140" s="254"/>
      <c r="C140" s="255"/>
      <c r="D140" s="245" t="s">
        <v>243</v>
      </c>
      <c r="E140" s="256" t="s">
        <v>1</v>
      </c>
      <c r="F140" s="257" t="s">
        <v>1359</v>
      </c>
      <c r="G140" s="255"/>
      <c r="H140" s="258">
        <v>2.25</v>
      </c>
      <c r="I140" s="259"/>
      <c r="J140" s="255"/>
      <c r="K140" s="255"/>
      <c r="L140" s="260"/>
      <c r="M140" s="261"/>
      <c r="N140" s="262"/>
      <c r="O140" s="262"/>
      <c r="P140" s="262"/>
      <c r="Q140" s="262"/>
      <c r="R140" s="262"/>
      <c r="S140" s="262"/>
      <c r="T140" s="26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4" t="s">
        <v>243</v>
      </c>
      <c r="AU140" s="264" t="s">
        <v>85</v>
      </c>
      <c r="AV140" s="14" t="s">
        <v>85</v>
      </c>
      <c r="AW140" s="14" t="s">
        <v>32</v>
      </c>
      <c r="AX140" s="14" t="s">
        <v>76</v>
      </c>
      <c r="AY140" s="264" t="s">
        <v>203</v>
      </c>
    </row>
    <row r="141" s="14" customFormat="1">
      <c r="A141" s="14"/>
      <c r="B141" s="254"/>
      <c r="C141" s="255"/>
      <c r="D141" s="245" t="s">
        <v>243</v>
      </c>
      <c r="E141" s="256" t="s">
        <v>1</v>
      </c>
      <c r="F141" s="257" t="s">
        <v>1360</v>
      </c>
      <c r="G141" s="255"/>
      <c r="H141" s="258">
        <v>3</v>
      </c>
      <c r="I141" s="259"/>
      <c r="J141" s="255"/>
      <c r="K141" s="255"/>
      <c r="L141" s="260"/>
      <c r="M141" s="261"/>
      <c r="N141" s="262"/>
      <c r="O141" s="262"/>
      <c r="P141" s="262"/>
      <c r="Q141" s="262"/>
      <c r="R141" s="262"/>
      <c r="S141" s="262"/>
      <c r="T141" s="26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4" t="s">
        <v>243</v>
      </c>
      <c r="AU141" s="264" t="s">
        <v>85</v>
      </c>
      <c r="AV141" s="14" t="s">
        <v>85</v>
      </c>
      <c r="AW141" s="14" t="s">
        <v>32</v>
      </c>
      <c r="AX141" s="14" t="s">
        <v>76</v>
      </c>
      <c r="AY141" s="264" t="s">
        <v>203</v>
      </c>
    </row>
    <row r="142" s="14" customFormat="1">
      <c r="A142" s="14"/>
      <c r="B142" s="254"/>
      <c r="C142" s="255"/>
      <c r="D142" s="245" t="s">
        <v>243</v>
      </c>
      <c r="E142" s="256" t="s">
        <v>1</v>
      </c>
      <c r="F142" s="257" t="s">
        <v>1361</v>
      </c>
      <c r="G142" s="255"/>
      <c r="H142" s="258">
        <v>3</v>
      </c>
      <c r="I142" s="259"/>
      <c r="J142" s="255"/>
      <c r="K142" s="255"/>
      <c r="L142" s="260"/>
      <c r="M142" s="261"/>
      <c r="N142" s="262"/>
      <c r="O142" s="262"/>
      <c r="P142" s="262"/>
      <c r="Q142" s="262"/>
      <c r="R142" s="262"/>
      <c r="S142" s="262"/>
      <c r="T142" s="26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4" t="s">
        <v>243</v>
      </c>
      <c r="AU142" s="264" t="s">
        <v>85</v>
      </c>
      <c r="AV142" s="14" t="s">
        <v>85</v>
      </c>
      <c r="AW142" s="14" t="s">
        <v>32</v>
      </c>
      <c r="AX142" s="14" t="s">
        <v>76</v>
      </c>
      <c r="AY142" s="264" t="s">
        <v>203</v>
      </c>
    </row>
    <row r="143" s="15" customFormat="1">
      <c r="A143" s="15"/>
      <c r="B143" s="265"/>
      <c r="C143" s="266"/>
      <c r="D143" s="245" t="s">
        <v>243</v>
      </c>
      <c r="E143" s="267" t="s">
        <v>1</v>
      </c>
      <c r="F143" s="268" t="s">
        <v>247</v>
      </c>
      <c r="G143" s="266"/>
      <c r="H143" s="269">
        <v>32.25</v>
      </c>
      <c r="I143" s="270"/>
      <c r="J143" s="266"/>
      <c r="K143" s="266"/>
      <c r="L143" s="271"/>
      <c r="M143" s="272"/>
      <c r="N143" s="273"/>
      <c r="O143" s="273"/>
      <c r="P143" s="273"/>
      <c r="Q143" s="273"/>
      <c r="R143" s="273"/>
      <c r="S143" s="273"/>
      <c r="T143" s="274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5" t="s">
        <v>243</v>
      </c>
      <c r="AU143" s="275" t="s">
        <v>85</v>
      </c>
      <c r="AV143" s="15" t="s">
        <v>209</v>
      </c>
      <c r="AW143" s="15" t="s">
        <v>32</v>
      </c>
      <c r="AX143" s="15" t="s">
        <v>83</v>
      </c>
      <c r="AY143" s="275" t="s">
        <v>203</v>
      </c>
    </row>
    <row r="144" s="2" customFormat="1" ht="16.5" customHeight="1">
      <c r="A144" s="39"/>
      <c r="B144" s="40"/>
      <c r="C144" s="229" t="s">
        <v>209</v>
      </c>
      <c r="D144" s="229" t="s">
        <v>205</v>
      </c>
      <c r="E144" s="230" t="s">
        <v>1362</v>
      </c>
      <c r="F144" s="231" t="s">
        <v>1363</v>
      </c>
      <c r="G144" s="232" t="s">
        <v>213</v>
      </c>
      <c r="H144" s="233">
        <v>32.25</v>
      </c>
      <c r="I144" s="234"/>
      <c r="J144" s="235">
        <f>ROUND(I144*H144,2)</f>
        <v>0</v>
      </c>
      <c r="K144" s="236"/>
      <c r="L144" s="45"/>
      <c r="M144" s="237" t="s">
        <v>1</v>
      </c>
      <c r="N144" s="238" t="s">
        <v>41</v>
      </c>
      <c r="O144" s="92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1" t="s">
        <v>209</v>
      </c>
      <c r="AT144" s="241" t="s">
        <v>205</v>
      </c>
      <c r="AU144" s="241" t="s">
        <v>85</v>
      </c>
      <c r="AY144" s="18" t="s">
        <v>203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8" t="s">
        <v>83</v>
      </c>
      <c r="BK144" s="242">
        <f>ROUND(I144*H144,2)</f>
        <v>0</v>
      </c>
      <c r="BL144" s="18" t="s">
        <v>209</v>
      </c>
      <c r="BM144" s="241" t="s">
        <v>338</v>
      </c>
    </row>
    <row r="145" s="2" customFormat="1" ht="21.75" customHeight="1">
      <c r="A145" s="39"/>
      <c r="B145" s="40"/>
      <c r="C145" s="229" t="s">
        <v>222</v>
      </c>
      <c r="D145" s="229" t="s">
        <v>205</v>
      </c>
      <c r="E145" s="230" t="s">
        <v>1364</v>
      </c>
      <c r="F145" s="231" t="s">
        <v>1365</v>
      </c>
      <c r="G145" s="232" t="s">
        <v>241</v>
      </c>
      <c r="H145" s="233">
        <v>0.749</v>
      </c>
      <c r="I145" s="234"/>
      <c r="J145" s="235">
        <f>ROUND(I145*H145,2)</f>
        <v>0</v>
      </c>
      <c r="K145" s="236"/>
      <c r="L145" s="45"/>
      <c r="M145" s="237" t="s">
        <v>1</v>
      </c>
      <c r="N145" s="238" t="s">
        <v>41</v>
      </c>
      <c r="O145" s="92"/>
      <c r="P145" s="239">
        <f>O145*H145</f>
        <v>0</v>
      </c>
      <c r="Q145" s="239">
        <v>1.0606199999999999</v>
      </c>
      <c r="R145" s="239">
        <f>Q145*H145</f>
        <v>0.79440437999999991</v>
      </c>
      <c r="S145" s="239">
        <v>0</v>
      </c>
      <c r="T145" s="24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1" t="s">
        <v>209</v>
      </c>
      <c r="AT145" s="241" t="s">
        <v>205</v>
      </c>
      <c r="AU145" s="241" t="s">
        <v>85</v>
      </c>
      <c r="AY145" s="18" t="s">
        <v>203</v>
      </c>
      <c r="BE145" s="242">
        <f>IF(N145="základní",J145,0)</f>
        <v>0</v>
      </c>
      <c r="BF145" s="242">
        <f>IF(N145="snížená",J145,0)</f>
        <v>0</v>
      </c>
      <c r="BG145" s="242">
        <f>IF(N145="zákl. přenesená",J145,0)</f>
        <v>0</v>
      </c>
      <c r="BH145" s="242">
        <f>IF(N145="sníž. přenesená",J145,0)</f>
        <v>0</v>
      </c>
      <c r="BI145" s="242">
        <f>IF(N145="nulová",J145,0)</f>
        <v>0</v>
      </c>
      <c r="BJ145" s="18" t="s">
        <v>83</v>
      </c>
      <c r="BK145" s="242">
        <f>ROUND(I145*H145,2)</f>
        <v>0</v>
      </c>
      <c r="BL145" s="18" t="s">
        <v>209</v>
      </c>
      <c r="BM145" s="241" t="s">
        <v>210</v>
      </c>
    </row>
    <row r="146" s="14" customFormat="1">
      <c r="A146" s="14"/>
      <c r="B146" s="254"/>
      <c r="C146" s="255"/>
      <c r="D146" s="245" t="s">
        <v>243</v>
      </c>
      <c r="E146" s="256" t="s">
        <v>1</v>
      </c>
      <c r="F146" s="257" t="s">
        <v>1366</v>
      </c>
      <c r="G146" s="255"/>
      <c r="H146" s="258">
        <v>0.625</v>
      </c>
      <c r="I146" s="259"/>
      <c r="J146" s="255"/>
      <c r="K146" s="255"/>
      <c r="L146" s="260"/>
      <c r="M146" s="261"/>
      <c r="N146" s="262"/>
      <c r="O146" s="262"/>
      <c r="P146" s="262"/>
      <c r="Q146" s="262"/>
      <c r="R146" s="262"/>
      <c r="S146" s="262"/>
      <c r="T146" s="26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4" t="s">
        <v>243</v>
      </c>
      <c r="AU146" s="264" t="s">
        <v>85</v>
      </c>
      <c r="AV146" s="14" t="s">
        <v>85</v>
      </c>
      <c r="AW146" s="14" t="s">
        <v>32</v>
      </c>
      <c r="AX146" s="14" t="s">
        <v>76</v>
      </c>
      <c r="AY146" s="264" t="s">
        <v>203</v>
      </c>
    </row>
    <row r="147" s="14" customFormat="1">
      <c r="A147" s="14"/>
      <c r="B147" s="254"/>
      <c r="C147" s="255"/>
      <c r="D147" s="245" t="s">
        <v>243</v>
      </c>
      <c r="E147" s="256" t="s">
        <v>1</v>
      </c>
      <c r="F147" s="257" t="s">
        <v>1367</v>
      </c>
      <c r="G147" s="255"/>
      <c r="H147" s="258">
        <v>0.056000000000000001</v>
      </c>
      <c r="I147" s="259"/>
      <c r="J147" s="255"/>
      <c r="K147" s="255"/>
      <c r="L147" s="260"/>
      <c r="M147" s="261"/>
      <c r="N147" s="262"/>
      <c r="O147" s="262"/>
      <c r="P147" s="262"/>
      <c r="Q147" s="262"/>
      <c r="R147" s="262"/>
      <c r="S147" s="262"/>
      <c r="T147" s="26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4" t="s">
        <v>243</v>
      </c>
      <c r="AU147" s="264" t="s">
        <v>85</v>
      </c>
      <c r="AV147" s="14" t="s">
        <v>85</v>
      </c>
      <c r="AW147" s="14" t="s">
        <v>32</v>
      </c>
      <c r="AX147" s="14" t="s">
        <v>76</v>
      </c>
      <c r="AY147" s="264" t="s">
        <v>203</v>
      </c>
    </row>
    <row r="148" s="16" customFormat="1">
      <c r="A148" s="16"/>
      <c r="B148" s="292"/>
      <c r="C148" s="293"/>
      <c r="D148" s="245" t="s">
        <v>243</v>
      </c>
      <c r="E148" s="294" t="s">
        <v>1</v>
      </c>
      <c r="F148" s="295" t="s">
        <v>669</v>
      </c>
      <c r="G148" s="293"/>
      <c r="H148" s="296">
        <v>0.68100000000000005</v>
      </c>
      <c r="I148" s="297"/>
      <c r="J148" s="293"/>
      <c r="K148" s="293"/>
      <c r="L148" s="298"/>
      <c r="M148" s="299"/>
      <c r="N148" s="300"/>
      <c r="O148" s="300"/>
      <c r="P148" s="300"/>
      <c r="Q148" s="300"/>
      <c r="R148" s="300"/>
      <c r="S148" s="300"/>
      <c r="T148" s="301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T148" s="302" t="s">
        <v>243</v>
      </c>
      <c r="AU148" s="302" t="s">
        <v>85</v>
      </c>
      <c r="AV148" s="16" t="s">
        <v>108</v>
      </c>
      <c r="AW148" s="16" t="s">
        <v>32</v>
      </c>
      <c r="AX148" s="16" t="s">
        <v>76</v>
      </c>
      <c r="AY148" s="302" t="s">
        <v>203</v>
      </c>
    </row>
    <row r="149" s="14" customFormat="1">
      <c r="A149" s="14"/>
      <c r="B149" s="254"/>
      <c r="C149" s="255"/>
      <c r="D149" s="245" t="s">
        <v>243</v>
      </c>
      <c r="E149" s="256" t="s">
        <v>1</v>
      </c>
      <c r="F149" s="257" t="s">
        <v>1368</v>
      </c>
      <c r="G149" s="255"/>
      <c r="H149" s="258">
        <v>0.068000000000000005</v>
      </c>
      <c r="I149" s="259"/>
      <c r="J149" s="255"/>
      <c r="K149" s="255"/>
      <c r="L149" s="260"/>
      <c r="M149" s="261"/>
      <c r="N149" s="262"/>
      <c r="O149" s="262"/>
      <c r="P149" s="262"/>
      <c r="Q149" s="262"/>
      <c r="R149" s="262"/>
      <c r="S149" s="262"/>
      <c r="T149" s="26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4" t="s">
        <v>243</v>
      </c>
      <c r="AU149" s="264" t="s">
        <v>85</v>
      </c>
      <c r="AV149" s="14" t="s">
        <v>85</v>
      </c>
      <c r="AW149" s="14" t="s">
        <v>32</v>
      </c>
      <c r="AX149" s="14" t="s">
        <v>76</v>
      </c>
      <c r="AY149" s="264" t="s">
        <v>203</v>
      </c>
    </row>
    <row r="150" s="15" customFormat="1">
      <c r="A150" s="15"/>
      <c r="B150" s="265"/>
      <c r="C150" s="266"/>
      <c r="D150" s="245" t="s">
        <v>243</v>
      </c>
      <c r="E150" s="267" t="s">
        <v>1</v>
      </c>
      <c r="F150" s="268" t="s">
        <v>247</v>
      </c>
      <c r="G150" s="266"/>
      <c r="H150" s="269">
        <v>0.74900000000000011</v>
      </c>
      <c r="I150" s="270"/>
      <c r="J150" s="266"/>
      <c r="K150" s="266"/>
      <c r="L150" s="271"/>
      <c r="M150" s="272"/>
      <c r="N150" s="273"/>
      <c r="O150" s="273"/>
      <c r="P150" s="273"/>
      <c r="Q150" s="273"/>
      <c r="R150" s="273"/>
      <c r="S150" s="273"/>
      <c r="T150" s="274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75" t="s">
        <v>243</v>
      </c>
      <c r="AU150" s="275" t="s">
        <v>85</v>
      </c>
      <c r="AV150" s="15" t="s">
        <v>209</v>
      </c>
      <c r="AW150" s="15" t="s">
        <v>32</v>
      </c>
      <c r="AX150" s="15" t="s">
        <v>83</v>
      </c>
      <c r="AY150" s="275" t="s">
        <v>203</v>
      </c>
    </row>
    <row r="151" s="2" customFormat="1" ht="21.75" customHeight="1">
      <c r="A151" s="39"/>
      <c r="B151" s="40"/>
      <c r="C151" s="229" t="s">
        <v>226</v>
      </c>
      <c r="D151" s="229" t="s">
        <v>205</v>
      </c>
      <c r="E151" s="230" t="s">
        <v>1369</v>
      </c>
      <c r="F151" s="231" t="s">
        <v>1370</v>
      </c>
      <c r="G151" s="232" t="s">
        <v>336</v>
      </c>
      <c r="H151" s="233">
        <v>296</v>
      </c>
      <c r="I151" s="234"/>
      <c r="J151" s="235">
        <f>ROUND(I151*H151,2)</f>
        <v>0</v>
      </c>
      <c r="K151" s="236"/>
      <c r="L151" s="45"/>
      <c r="M151" s="237" t="s">
        <v>1</v>
      </c>
      <c r="N151" s="238" t="s">
        <v>41</v>
      </c>
      <c r="O151" s="92"/>
      <c r="P151" s="239">
        <f>O151*H151</f>
        <v>0</v>
      </c>
      <c r="Q151" s="239">
        <v>0</v>
      </c>
      <c r="R151" s="239">
        <f>Q151*H151</f>
        <v>0</v>
      </c>
      <c r="S151" s="239">
        <v>0</v>
      </c>
      <c r="T151" s="24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1" t="s">
        <v>209</v>
      </c>
      <c r="AT151" s="241" t="s">
        <v>205</v>
      </c>
      <c r="AU151" s="241" t="s">
        <v>85</v>
      </c>
      <c r="AY151" s="18" t="s">
        <v>203</v>
      </c>
      <c r="BE151" s="242">
        <f>IF(N151="základní",J151,0)</f>
        <v>0</v>
      </c>
      <c r="BF151" s="242">
        <f>IF(N151="snížená",J151,0)</f>
        <v>0</v>
      </c>
      <c r="BG151" s="242">
        <f>IF(N151="zákl. přenesená",J151,0)</f>
        <v>0</v>
      </c>
      <c r="BH151" s="242">
        <f>IF(N151="sníž. přenesená",J151,0)</f>
        <v>0</v>
      </c>
      <c r="BI151" s="242">
        <f>IF(N151="nulová",J151,0)</f>
        <v>0</v>
      </c>
      <c r="BJ151" s="18" t="s">
        <v>83</v>
      </c>
      <c r="BK151" s="242">
        <f>ROUND(I151*H151,2)</f>
        <v>0</v>
      </c>
      <c r="BL151" s="18" t="s">
        <v>209</v>
      </c>
      <c r="BM151" s="241" t="s">
        <v>381</v>
      </c>
    </row>
    <row r="152" s="2" customFormat="1">
      <c r="A152" s="39"/>
      <c r="B152" s="40"/>
      <c r="C152" s="41"/>
      <c r="D152" s="245" t="s">
        <v>474</v>
      </c>
      <c r="E152" s="41"/>
      <c r="F152" s="276" t="s">
        <v>1371</v>
      </c>
      <c r="G152" s="41"/>
      <c r="H152" s="41"/>
      <c r="I152" s="277"/>
      <c r="J152" s="41"/>
      <c r="K152" s="41"/>
      <c r="L152" s="45"/>
      <c r="M152" s="278"/>
      <c r="N152" s="279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474</v>
      </c>
      <c r="AU152" s="18" t="s">
        <v>85</v>
      </c>
    </row>
    <row r="153" s="14" customFormat="1">
      <c r="A153" s="14"/>
      <c r="B153" s="254"/>
      <c r="C153" s="255"/>
      <c r="D153" s="245" t="s">
        <v>243</v>
      </c>
      <c r="E153" s="256" t="s">
        <v>1</v>
      </c>
      <c r="F153" s="257" t="s">
        <v>1372</v>
      </c>
      <c r="G153" s="255"/>
      <c r="H153" s="258">
        <v>296</v>
      </c>
      <c r="I153" s="259"/>
      <c r="J153" s="255"/>
      <c r="K153" s="255"/>
      <c r="L153" s="260"/>
      <c r="M153" s="261"/>
      <c r="N153" s="262"/>
      <c r="O153" s="262"/>
      <c r="P153" s="262"/>
      <c r="Q153" s="262"/>
      <c r="R153" s="262"/>
      <c r="S153" s="262"/>
      <c r="T153" s="26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4" t="s">
        <v>243</v>
      </c>
      <c r="AU153" s="264" t="s">
        <v>85</v>
      </c>
      <c r="AV153" s="14" t="s">
        <v>85</v>
      </c>
      <c r="AW153" s="14" t="s">
        <v>32</v>
      </c>
      <c r="AX153" s="14" t="s">
        <v>76</v>
      </c>
      <c r="AY153" s="264" t="s">
        <v>203</v>
      </c>
    </row>
    <row r="154" s="15" customFormat="1">
      <c r="A154" s="15"/>
      <c r="B154" s="265"/>
      <c r="C154" s="266"/>
      <c r="D154" s="245" t="s">
        <v>243</v>
      </c>
      <c r="E154" s="267" t="s">
        <v>1</v>
      </c>
      <c r="F154" s="268" t="s">
        <v>247</v>
      </c>
      <c r="G154" s="266"/>
      <c r="H154" s="269">
        <v>296</v>
      </c>
      <c r="I154" s="270"/>
      <c r="J154" s="266"/>
      <c r="K154" s="266"/>
      <c r="L154" s="271"/>
      <c r="M154" s="272"/>
      <c r="N154" s="273"/>
      <c r="O154" s="273"/>
      <c r="P154" s="273"/>
      <c r="Q154" s="273"/>
      <c r="R154" s="273"/>
      <c r="S154" s="273"/>
      <c r="T154" s="274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5" t="s">
        <v>243</v>
      </c>
      <c r="AU154" s="275" t="s">
        <v>85</v>
      </c>
      <c r="AV154" s="15" t="s">
        <v>209</v>
      </c>
      <c r="AW154" s="15" t="s">
        <v>32</v>
      </c>
      <c r="AX154" s="15" t="s">
        <v>83</v>
      </c>
      <c r="AY154" s="275" t="s">
        <v>203</v>
      </c>
    </row>
    <row r="155" s="2" customFormat="1" ht="16.5" customHeight="1">
      <c r="A155" s="39"/>
      <c r="B155" s="40"/>
      <c r="C155" s="229" t="s">
        <v>230</v>
      </c>
      <c r="D155" s="229" t="s">
        <v>205</v>
      </c>
      <c r="E155" s="230" t="s">
        <v>1373</v>
      </c>
      <c r="F155" s="231" t="s">
        <v>1374</v>
      </c>
      <c r="G155" s="232" t="s">
        <v>336</v>
      </c>
      <c r="H155" s="233">
        <v>185</v>
      </c>
      <c r="I155" s="234"/>
      <c r="J155" s="235">
        <f>ROUND(I155*H155,2)</f>
        <v>0</v>
      </c>
      <c r="K155" s="236"/>
      <c r="L155" s="45"/>
      <c r="M155" s="237" t="s">
        <v>1</v>
      </c>
      <c r="N155" s="238" t="s">
        <v>41</v>
      </c>
      <c r="O155" s="92"/>
      <c r="P155" s="239">
        <f>O155*H155</f>
        <v>0</v>
      </c>
      <c r="Q155" s="239">
        <v>0.037010000000000001</v>
      </c>
      <c r="R155" s="239">
        <f>Q155*H155</f>
        <v>6.8468499999999999</v>
      </c>
      <c r="S155" s="239">
        <v>0</v>
      </c>
      <c r="T155" s="24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1" t="s">
        <v>209</v>
      </c>
      <c r="AT155" s="241" t="s">
        <v>205</v>
      </c>
      <c r="AU155" s="241" t="s">
        <v>85</v>
      </c>
      <c r="AY155" s="18" t="s">
        <v>203</v>
      </c>
      <c r="BE155" s="242">
        <f>IF(N155="základní",J155,0)</f>
        <v>0</v>
      </c>
      <c r="BF155" s="242">
        <f>IF(N155="snížená",J155,0)</f>
        <v>0</v>
      </c>
      <c r="BG155" s="242">
        <f>IF(N155="zákl. přenesená",J155,0)</f>
        <v>0</v>
      </c>
      <c r="BH155" s="242">
        <f>IF(N155="sníž. přenesená",J155,0)</f>
        <v>0</v>
      </c>
      <c r="BI155" s="242">
        <f>IF(N155="nulová",J155,0)</f>
        <v>0</v>
      </c>
      <c r="BJ155" s="18" t="s">
        <v>83</v>
      </c>
      <c r="BK155" s="242">
        <f>ROUND(I155*H155,2)</f>
        <v>0</v>
      </c>
      <c r="BL155" s="18" t="s">
        <v>209</v>
      </c>
      <c r="BM155" s="241" t="s">
        <v>217</v>
      </c>
    </row>
    <row r="156" s="14" customFormat="1">
      <c r="A156" s="14"/>
      <c r="B156" s="254"/>
      <c r="C156" s="255"/>
      <c r="D156" s="245" t="s">
        <v>243</v>
      </c>
      <c r="E156" s="256" t="s">
        <v>1</v>
      </c>
      <c r="F156" s="257" t="s">
        <v>1375</v>
      </c>
      <c r="G156" s="255"/>
      <c r="H156" s="258">
        <v>185</v>
      </c>
      <c r="I156" s="259"/>
      <c r="J156" s="255"/>
      <c r="K156" s="255"/>
      <c r="L156" s="260"/>
      <c r="M156" s="261"/>
      <c r="N156" s="262"/>
      <c r="O156" s="262"/>
      <c r="P156" s="262"/>
      <c r="Q156" s="262"/>
      <c r="R156" s="262"/>
      <c r="S156" s="262"/>
      <c r="T156" s="26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4" t="s">
        <v>243</v>
      </c>
      <c r="AU156" s="264" t="s">
        <v>85</v>
      </c>
      <c r="AV156" s="14" t="s">
        <v>85</v>
      </c>
      <c r="AW156" s="14" t="s">
        <v>32</v>
      </c>
      <c r="AX156" s="14" t="s">
        <v>76</v>
      </c>
      <c r="AY156" s="264" t="s">
        <v>203</v>
      </c>
    </row>
    <row r="157" s="15" customFormat="1">
      <c r="A157" s="15"/>
      <c r="B157" s="265"/>
      <c r="C157" s="266"/>
      <c r="D157" s="245" t="s">
        <v>243</v>
      </c>
      <c r="E157" s="267" t="s">
        <v>1</v>
      </c>
      <c r="F157" s="268" t="s">
        <v>247</v>
      </c>
      <c r="G157" s="266"/>
      <c r="H157" s="269">
        <v>185</v>
      </c>
      <c r="I157" s="270"/>
      <c r="J157" s="266"/>
      <c r="K157" s="266"/>
      <c r="L157" s="271"/>
      <c r="M157" s="272"/>
      <c r="N157" s="273"/>
      <c r="O157" s="273"/>
      <c r="P157" s="273"/>
      <c r="Q157" s="273"/>
      <c r="R157" s="273"/>
      <c r="S157" s="273"/>
      <c r="T157" s="274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5" t="s">
        <v>243</v>
      </c>
      <c r="AU157" s="275" t="s">
        <v>85</v>
      </c>
      <c r="AV157" s="15" t="s">
        <v>209</v>
      </c>
      <c r="AW157" s="15" t="s">
        <v>32</v>
      </c>
      <c r="AX157" s="15" t="s">
        <v>83</v>
      </c>
      <c r="AY157" s="275" t="s">
        <v>203</v>
      </c>
    </row>
    <row r="158" s="2" customFormat="1" ht="16.5" customHeight="1">
      <c r="A158" s="39"/>
      <c r="B158" s="40"/>
      <c r="C158" s="281" t="s">
        <v>234</v>
      </c>
      <c r="D158" s="281" t="s">
        <v>643</v>
      </c>
      <c r="E158" s="282" t="s">
        <v>1376</v>
      </c>
      <c r="F158" s="283" t="s">
        <v>1377</v>
      </c>
      <c r="G158" s="284" t="s">
        <v>336</v>
      </c>
      <c r="H158" s="285">
        <v>203.5</v>
      </c>
      <c r="I158" s="286"/>
      <c r="J158" s="287">
        <f>ROUND(I158*H158,2)</f>
        <v>0</v>
      </c>
      <c r="K158" s="288"/>
      <c r="L158" s="289"/>
      <c r="M158" s="290" t="s">
        <v>1</v>
      </c>
      <c r="N158" s="291" t="s">
        <v>41</v>
      </c>
      <c r="O158" s="92"/>
      <c r="P158" s="239">
        <f>O158*H158</f>
        <v>0</v>
      </c>
      <c r="Q158" s="239">
        <v>0.019480000000000001</v>
      </c>
      <c r="R158" s="239">
        <f>Q158*H158</f>
        <v>3.9641800000000003</v>
      </c>
      <c r="S158" s="239">
        <v>0</v>
      </c>
      <c r="T158" s="24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1" t="s">
        <v>234</v>
      </c>
      <c r="AT158" s="241" t="s">
        <v>643</v>
      </c>
      <c r="AU158" s="241" t="s">
        <v>85</v>
      </c>
      <c r="AY158" s="18" t="s">
        <v>203</v>
      </c>
      <c r="BE158" s="242">
        <f>IF(N158="základní",J158,0)</f>
        <v>0</v>
      </c>
      <c r="BF158" s="242">
        <f>IF(N158="snížená",J158,0)</f>
        <v>0</v>
      </c>
      <c r="BG158" s="242">
        <f>IF(N158="zákl. přenesená",J158,0)</f>
        <v>0</v>
      </c>
      <c r="BH158" s="242">
        <f>IF(N158="sníž. přenesená",J158,0)</f>
        <v>0</v>
      </c>
      <c r="BI158" s="242">
        <f>IF(N158="nulová",J158,0)</f>
        <v>0</v>
      </c>
      <c r="BJ158" s="18" t="s">
        <v>83</v>
      </c>
      <c r="BK158" s="242">
        <f>ROUND(I158*H158,2)</f>
        <v>0</v>
      </c>
      <c r="BL158" s="18" t="s">
        <v>209</v>
      </c>
      <c r="BM158" s="241" t="s">
        <v>413</v>
      </c>
    </row>
    <row r="159" s="14" customFormat="1">
      <c r="A159" s="14"/>
      <c r="B159" s="254"/>
      <c r="C159" s="255"/>
      <c r="D159" s="245" t="s">
        <v>243</v>
      </c>
      <c r="E159" s="256" t="s">
        <v>1</v>
      </c>
      <c r="F159" s="257" t="s">
        <v>1378</v>
      </c>
      <c r="G159" s="255"/>
      <c r="H159" s="258">
        <v>203.5</v>
      </c>
      <c r="I159" s="259"/>
      <c r="J159" s="255"/>
      <c r="K159" s="255"/>
      <c r="L159" s="260"/>
      <c r="M159" s="261"/>
      <c r="N159" s="262"/>
      <c r="O159" s="262"/>
      <c r="P159" s="262"/>
      <c r="Q159" s="262"/>
      <c r="R159" s="262"/>
      <c r="S159" s="262"/>
      <c r="T159" s="26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4" t="s">
        <v>243</v>
      </c>
      <c r="AU159" s="264" t="s">
        <v>85</v>
      </c>
      <c r="AV159" s="14" t="s">
        <v>85</v>
      </c>
      <c r="AW159" s="14" t="s">
        <v>32</v>
      </c>
      <c r="AX159" s="14" t="s">
        <v>76</v>
      </c>
      <c r="AY159" s="264" t="s">
        <v>203</v>
      </c>
    </row>
    <row r="160" s="15" customFormat="1">
      <c r="A160" s="15"/>
      <c r="B160" s="265"/>
      <c r="C160" s="266"/>
      <c r="D160" s="245" t="s">
        <v>243</v>
      </c>
      <c r="E160" s="267" t="s">
        <v>1</v>
      </c>
      <c r="F160" s="268" t="s">
        <v>247</v>
      </c>
      <c r="G160" s="266"/>
      <c r="H160" s="269">
        <v>203.5</v>
      </c>
      <c r="I160" s="270"/>
      <c r="J160" s="266"/>
      <c r="K160" s="266"/>
      <c r="L160" s="271"/>
      <c r="M160" s="272"/>
      <c r="N160" s="273"/>
      <c r="O160" s="273"/>
      <c r="P160" s="273"/>
      <c r="Q160" s="273"/>
      <c r="R160" s="273"/>
      <c r="S160" s="273"/>
      <c r="T160" s="274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75" t="s">
        <v>243</v>
      </c>
      <c r="AU160" s="275" t="s">
        <v>85</v>
      </c>
      <c r="AV160" s="15" t="s">
        <v>209</v>
      </c>
      <c r="AW160" s="15" t="s">
        <v>32</v>
      </c>
      <c r="AX160" s="15" t="s">
        <v>83</v>
      </c>
      <c r="AY160" s="275" t="s">
        <v>203</v>
      </c>
    </row>
    <row r="161" s="12" customFormat="1" ht="22.8" customHeight="1">
      <c r="A161" s="12"/>
      <c r="B161" s="213"/>
      <c r="C161" s="214"/>
      <c r="D161" s="215" t="s">
        <v>75</v>
      </c>
      <c r="E161" s="227" t="s">
        <v>209</v>
      </c>
      <c r="F161" s="227" t="s">
        <v>271</v>
      </c>
      <c r="G161" s="214"/>
      <c r="H161" s="214"/>
      <c r="I161" s="217"/>
      <c r="J161" s="228">
        <f>BK161</f>
        <v>0</v>
      </c>
      <c r="K161" s="214"/>
      <c r="L161" s="219"/>
      <c r="M161" s="220"/>
      <c r="N161" s="221"/>
      <c r="O161" s="221"/>
      <c r="P161" s="222">
        <f>SUM(P162:P192)</f>
        <v>0</v>
      </c>
      <c r="Q161" s="221"/>
      <c r="R161" s="222">
        <f>SUM(R162:R192)</f>
        <v>89.397886830000004</v>
      </c>
      <c r="S161" s="221"/>
      <c r="T161" s="223">
        <f>SUM(T162:T192)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4" t="s">
        <v>83</v>
      </c>
      <c r="AT161" s="225" t="s">
        <v>75</v>
      </c>
      <c r="AU161" s="225" t="s">
        <v>83</v>
      </c>
      <c r="AY161" s="224" t="s">
        <v>203</v>
      </c>
      <c r="BK161" s="226">
        <f>SUM(BK162:BK192)</f>
        <v>0</v>
      </c>
    </row>
    <row r="162" s="2" customFormat="1" ht="16.5" customHeight="1">
      <c r="A162" s="39"/>
      <c r="B162" s="40"/>
      <c r="C162" s="229" t="s">
        <v>238</v>
      </c>
      <c r="D162" s="229" t="s">
        <v>205</v>
      </c>
      <c r="E162" s="230" t="s">
        <v>1379</v>
      </c>
      <c r="F162" s="231" t="s">
        <v>1380</v>
      </c>
      <c r="G162" s="232" t="s">
        <v>208</v>
      </c>
      <c r="H162" s="233">
        <v>32.512999999999998</v>
      </c>
      <c r="I162" s="234"/>
      <c r="J162" s="235">
        <f>ROUND(I162*H162,2)</f>
        <v>0</v>
      </c>
      <c r="K162" s="236"/>
      <c r="L162" s="45"/>
      <c r="M162" s="237" t="s">
        <v>1</v>
      </c>
      <c r="N162" s="238" t="s">
        <v>41</v>
      </c>
      <c r="O162" s="92"/>
      <c r="P162" s="239">
        <f>O162*H162</f>
        <v>0</v>
      </c>
      <c r="Q162" s="239">
        <v>2.5020099999999998</v>
      </c>
      <c r="R162" s="239">
        <f>Q162*H162</f>
        <v>81.347851129999995</v>
      </c>
      <c r="S162" s="239">
        <v>0</v>
      </c>
      <c r="T162" s="24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1" t="s">
        <v>209</v>
      </c>
      <c r="AT162" s="241" t="s">
        <v>205</v>
      </c>
      <c r="AU162" s="241" t="s">
        <v>85</v>
      </c>
      <c r="AY162" s="18" t="s">
        <v>203</v>
      </c>
      <c r="BE162" s="242">
        <f>IF(N162="základní",J162,0)</f>
        <v>0</v>
      </c>
      <c r="BF162" s="242">
        <f>IF(N162="snížená",J162,0)</f>
        <v>0</v>
      </c>
      <c r="BG162" s="242">
        <f>IF(N162="zákl. přenesená",J162,0)</f>
        <v>0</v>
      </c>
      <c r="BH162" s="242">
        <f>IF(N162="sníž. přenesená",J162,0)</f>
        <v>0</v>
      </c>
      <c r="BI162" s="242">
        <f>IF(N162="nulová",J162,0)</f>
        <v>0</v>
      </c>
      <c r="BJ162" s="18" t="s">
        <v>83</v>
      </c>
      <c r="BK162" s="242">
        <f>ROUND(I162*H162,2)</f>
        <v>0</v>
      </c>
      <c r="BL162" s="18" t="s">
        <v>209</v>
      </c>
      <c r="BM162" s="241" t="s">
        <v>462</v>
      </c>
    </row>
    <row r="163" s="14" customFormat="1">
      <c r="A163" s="14"/>
      <c r="B163" s="254"/>
      <c r="C163" s="255"/>
      <c r="D163" s="245" t="s">
        <v>243</v>
      </c>
      <c r="E163" s="256" t="s">
        <v>1</v>
      </c>
      <c r="F163" s="257" t="s">
        <v>1381</v>
      </c>
      <c r="G163" s="255"/>
      <c r="H163" s="258">
        <v>7.359</v>
      </c>
      <c r="I163" s="259"/>
      <c r="J163" s="255"/>
      <c r="K163" s="255"/>
      <c r="L163" s="260"/>
      <c r="M163" s="261"/>
      <c r="N163" s="262"/>
      <c r="O163" s="262"/>
      <c r="P163" s="262"/>
      <c r="Q163" s="262"/>
      <c r="R163" s="262"/>
      <c r="S163" s="262"/>
      <c r="T163" s="26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4" t="s">
        <v>243</v>
      </c>
      <c r="AU163" s="264" t="s">
        <v>85</v>
      </c>
      <c r="AV163" s="14" t="s">
        <v>85</v>
      </c>
      <c r="AW163" s="14" t="s">
        <v>32</v>
      </c>
      <c r="AX163" s="14" t="s">
        <v>76</v>
      </c>
      <c r="AY163" s="264" t="s">
        <v>203</v>
      </c>
    </row>
    <row r="164" s="14" customFormat="1">
      <c r="A164" s="14"/>
      <c r="B164" s="254"/>
      <c r="C164" s="255"/>
      <c r="D164" s="245" t="s">
        <v>243</v>
      </c>
      <c r="E164" s="256" t="s">
        <v>1</v>
      </c>
      <c r="F164" s="257" t="s">
        <v>1382</v>
      </c>
      <c r="G164" s="255"/>
      <c r="H164" s="258">
        <v>25.154</v>
      </c>
      <c r="I164" s="259"/>
      <c r="J164" s="255"/>
      <c r="K164" s="255"/>
      <c r="L164" s="260"/>
      <c r="M164" s="261"/>
      <c r="N164" s="262"/>
      <c r="O164" s="262"/>
      <c r="P164" s="262"/>
      <c r="Q164" s="262"/>
      <c r="R164" s="262"/>
      <c r="S164" s="262"/>
      <c r="T164" s="26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4" t="s">
        <v>243</v>
      </c>
      <c r="AU164" s="264" t="s">
        <v>85</v>
      </c>
      <c r="AV164" s="14" t="s">
        <v>85</v>
      </c>
      <c r="AW164" s="14" t="s">
        <v>32</v>
      </c>
      <c r="AX164" s="14" t="s">
        <v>76</v>
      </c>
      <c r="AY164" s="264" t="s">
        <v>203</v>
      </c>
    </row>
    <row r="165" s="15" customFormat="1">
      <c r="A165" s="15"/>
      <c r="B165" s="265"/>
      <c r="C165" s="266"/>
      <c r="D165" s="245" t="s">
        <v>243</v>
      </c>
      <c r="E165" s="267" t="s">
        <v>1</v>
      </c>
      <c r="F165" s="268" t="s">
        <v>247</v>
      </c>
      <c r="G165" s="266"/>
      <c r="H165" s="269">
        <v>32.512999999999998</v>
      </c>
      <c r="I165" s="270"/>
      <c r="J165" s="266"/>
      <c r="K165" s="266"/>
      <c r="L165" s="271"/>
      <c r="M165" s="272"/>
      <c r="N165" s="273"/>
      <c r="O165" s="273"/>
      <c r="P165" s="273"/>
      <c r="Q165" s="273"/>
      <c r="R165" s="273"/>
      <c r="S165" s="273"/>
      <c r="T165" s="274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75" t="s">
        <v>243</v>
      </c>
      <c r="AU165" s="275" t="s">
        <v>85</v>
      </c>
      <c r="AV165" s="15" t="s">
        <v>209</v>
      </c>
      <c r="AW165" s="15" t="s">
        <v>32</v>
      </c>
      <c r="AX165" s="15" t="s">
        <v>83</v>
      </c>
      <c r="AY165" s="275" t="s">
        <v>203</v>
      </c>
    </row>
    <row r="166" s="2" customFormat="1" ht="24.15" customHeight="1">
      <c r="A166" s="39"/>
      <c r="B166" s="40"/>
      <c r="C166" s="229" t="s">
        <v>248</v>
      </c>
      <c r="D166" s="229" t="s">
        <v>205</v>
      </c>
      <c r="E166" s="230" t="s">
        <v>1383</v>
      </c>
      <c r="F166" s="231" t="s">
        <v>1384</v>
      </c>
      <c r="G166" s="232" t="s">
        <v>213</v>
      </c>
      <c r="H166" s="233">
        <v>49.060000000000002</v>
      </c>
      <c r="I166" s="234"/>
      <c r="J166" s="235">
        <f>ROUND(I166*H166,2)</f>
        <v>0</v>
      </c>
      <c r="K166" s="236"/>
      <c r="L166" s="45"/>
      <c r="M166" s="237" t="s">
        <v>1</v>
      </c>
      <c r="N166" s="238" t="s">
        <v>41</v>
      </c>
      <c r="O166" s="92"/>
      <c r="P166" s="239">
        <f>O166*H166</f>
        <v>0</v>
      </c>
      <c r="Q166" s="239">
        <v>0.0053299999999999997</v>
      </c>
      <c r="R166" s="239">
        <f>Q166*H166</f>
        <v>0.26148979999999999</v>
      </c>
      <c r="S166" s="239">
        <v>0</v>
      </c>
      <c r="T166" s="24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1" t="s">
        <v>209</v>
      </c>
      <c r="AT166" s="241" t="s">
        <v>205</v>
      </c>
      <c r="AU166" s="241" t="s">
        <v>85</v>
      </c>
      <c r="AY166" s="18" t="s">
        <v>203</v>
      </c>
      <c r="BE166" s="242">
        <f>IF(N166="základní",J166,0)</f>
        <v>0</v>
      </c>
      <c r="BF166" s="242">
        <f>IF(N166="snížená",J166,0)</f>
        <v>0</v>
      </c>
      <c r="BG166" s="242">
        <f>IF(N166="zákl. přenesená",J166,0)</f>
        <v>0</v>
      </c>
      <c r="BH166" s="242">
        <f>IF(N166="sníž. přenesená",J166,0)</f>
        <v>0</v>
      </c>
      <c r="BI166" s="242">
        <f>IF(N166="nulová",J166,0)</f>
        <v>0</v>
      </c>
      <c r="BJ166" s="18" t="s">
        <v>83</v>
      </c>
      <c r="BK166" s="242">
        <f>ROUND(I166*H166,2)</f>
        <v>0</v>
      </c>
      <c r="BL166" s="18" t="s">
        <v>209</v>
      </c>
      <c r="BM166" s="241" t="s">
        <v>229</v>
      </c>
    </row>
    <row r="167" s="14" customFormat="1">
      <c r="A167" s="14"/>
      <c r="B167" s="254"/>
      <c r="C167" s="255"/>
      <c r="D167" s="245" t="s">
        <v>243</v>
      </c>
      <c r="E167" s="256" t="s">
        <v>1</v>
      </c>
      <c r="F167" s="257" t="s">
        <v>1385</v>
      </c>
      <c r="G167" s="255"/>
      <c r="H167" s="258">
        <v>49.060000000000002</v>
      </c>
      <c r="I167" s="259"/>
      <c r="J167" s="255"/>
      <c r="K167" s="255"/>
      <c r="L167" s="260"/>
      <c r="M167" s="261"/>
      <c r="N167" s="262"/>
      <c r="O167" s="262"/>
      <c r="P167" s="262"/>
      <c r="Q167" s="262"/>
      <c r="R167" s="262"/>
      <c r="S167" s="262"/>
      <c r="T167" s="26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4" t="s">
        <v>243</v>
      </c>
      <c r="AU167" s="264" t="s">
        <v>85</v>
      </c>
      <c r="AV167" s="14" t="s">
        <v>85</v>
      </c>
      <c r="AW167" s="14" t="s">
        <v>32</v>
      </c>
      <c r="AX167" s="14" t="s">
        <v>76</v>
      </c>
      <c r="AY167" s="264" t="s">
        <v>203</v>
      </c>
    </row>
    <row r="168" s="15" customFormat="1">
      <c r="A168" s="15"/>
      <c r="B168" s="265"/>
      <c r="C168" s="266"/>
      <c r="D168" s="245" t="s">
        <v>243</v>
      </c>
      <c r="E168" s="267" t="s">
        <v>1</v>
      </c>
      <c r="F168" s="268" t="s">
        <v>247</v>
      </c>
      <c r="G168" s="266"/>
      <c r="H168" s="269">
        <v>49.060000000000002</v>
      </c>
      <c r="I168" s="270"/>
      <c r="J168" s="266"/>
      <c r="K168" s="266"/>
      <c r="L168" s="271"/>
      <c r="M168" s="272"/>
      <c r="N168" s="273"/>
      <c r="O168" s="273"/>
      <c r="P168" s="273"/>
      <c r="Q168" s="273"/>
      <c r="R168" s="273"/>
      <c r="S168" s="273"/>
      <c r="T168" s="274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75" t="s">
        <v>243</v>
      </c>
      <c r="AU168" s="275" t="s">
        <v>85</v>
      </c>
      <c r="AV168" s="15" t="s">
        <v>209</v>
      </c>
      <c r="AW168" s="15" t="s">
        <v>32</v>
      </c>
      <c r="AX168" s="15" t="s">
        <v>83</v>
      </c>
      <c r="AY168" s="275" t="s">
        <v>203</v>
      </c>
    </row>
    <row r="169" s="2" customFormat="1" ht="24.15" customHeight="1">
      <c r="A169" s="39"/>
      <c r="B169" s="40"/>
      <c r="C169" s="229" t="s">
        <v>253</v>
      </c>
      <c r="D169" s="229" t="s">
        <v>205</v>
      </c>
      <c r="E169" s="230" t="s">
        <v>1386</v>
      </c>
      <c r="F169" s="231" t="s">
        <v>1387</v>
      </c>
      <c r="G169" s="232" t="s">
        <v>213</v>
      </c>
      <c r="H169" s="233">
        <v>49.060000000000002</v>
      </c>
      <c r="I169" s="234"/>
      <c r="J169" s="235">
        <f>ROUND(I169*H169,2)</f>
        <v>0</v>
      </c>
      <c r="K169" s="236"/>
      <c r="L169" s="45"/>
      <c r="M169" s="237" t="s">
        <v>1</v>
      </c>
      <c r="N169" s="238" t="s">
        <v>41</v>
      </c>
      <c r="O169" s="92"/>
      <c r="P169" s="239">
        <f>O169*H169</f>
        <v>0</v>
      </c>
      <c r="Q169" s="239">
        <v>0</v>
      </c>
      <c r="R169" s="239">
        <f>Q169*H169</f>
        <v>0</v>
      </c>
      <c r="S169" s="239">
        <v>0</v>
      </c>
      <c r="T169" s="24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1" t="s">
        <v>209</v>
      </c>
      <c r="AT169" s="241" t="s">
        <v>205</v>
      </c>
      <c r="AU169" s="241" t="s">
        <v>85</v>
      </c>
      <c r="AY169" s="18" t="s">
        <v>203</v>
      </c>
      <c r="BE169" s="242">
        <f>IF(N169="základní",J169,0)</f>
        <v>0</v>
      </c>
      <c r="BF169" s="242">
        <f>IF(N169="snížená",J169,0)</f>
        <v>0</v>
      </c>
      <c r="BG169" s="242">
        <f>IF(N169="zákl. přenesená",J169,0)</f>
        <v>0</v>
      </c>
      <c r="BH169" s="242">
        <f>IF(N169="sníž. přenesená",J169,0)</f>
        <v>0</v>
      </c>
      <c r="BI169" s="242">
        <f>IF(N169="nulová",J169,0)</f>
        <v>0</v>
      </c>
      <c r="BJ169" s="18" t="s">
        <v>83</v>
      </c>
      <c r="BK169" s="242">
        <f>ROUND(I169*H169,2)</f>
        <v>0</v>
      </c>
      <c r="BL169" s="18" t="s">
        <v>209</v>
      </c>
      <c r="BM169" s="241" t="s">
        <v>233</v>
      </c>
    </row>
    <row r="170" s="2" customFormat="1" ht="24.15" customHeight="1">
      <c r="A170" s="39"/>
      <c r="B170" s="40"/>
      <c r="C170" s="229" t="s">
        <v>8</v>
      </c>
      <c r="D170" s="229" t="s">
        <v>205</v>
      </c>
      <c r="E170" s="230" t="s">
        <v>1388</v>
      </c>
      <c r="F170" s="231" t="s">
        <v>1389</v>
      </c>
      <c r="G170" s="232" t="s">
        <v>213</v>
      </c>
      <c r="H170" s="233">
        <v>149.27000000000001</v>
      </c>
      <c r="I170" s="234"/>
      <c r="J170" s="235">
        <f>ROUND(I170*H170,2)</f>
        <v>0</v>
      </c>
      <c r="K170" s="236"/>
      <c r="L170" s="45"/>
      <c r="M170" s="237" t="s">
        <v>1</v>
      </c>
      <c r="N170" s="238" t="s">
        <v>41</v>
      </c>
      <c r="O170" s="92"/>
      <c r="P170" s="239">
        <f>O170*H170</f>
        <v>0</v>
      </c>
      <c r="Q170" s="239">
        <v>0.0070800000000000004</v>
      </c>
      <c r="R170" s="239">
        <f>Q170*H170</f>
        <v>1.0568316000000002</v>
      </c>
      <c r="S170" s="239">
        <v>0</v>
      </c>
      <c r="T170" s="24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1" t="s">
        <v>209</v>
      </c>
      <c r="AT170" s="241" t="s">
        <v>205</v>
      </c>
      <c r="AU170" s="241" t="s">
        <v>85</v>
      </c>
      <c r="AY170" s="18" t="s">
        <v>203</v>
      </c>
      <c r="BE170" s="242">
        <f>IF(N170="základní",J170,0)</f>
        <v>0</v>
      </c>
      <c r="BF170" s="242">
        <f>IF(N170="snížená",J170,0)</f>
        <v>0</v>
      </c>
      <c r="BG170" s="242">
        <f>IF(N170="zákl. přenesená",J170,0)</f>
        <v>0</v>
      </c>
      <c r="BH170" s="242">
        <f>IF(N170="sníž. přenesená",J170,0)</f>
        <v>0</v>
      </c>
      <c r="BI170" s="242">
        <f>IF(N170="nulová",J170,0)</f>
        <v>0</v>
      </c>
      <c r="BJ170" s="18" t="s">
        <v>83</v>
      </c>
      <c r="BK170" s="242">
        <f>ROUND(I170*H170,2)</f>
        <v>0</v>
      </c>
      <c r="BL170" s="18" t="s">
        <v>209</v>
      </c>
      <c r="BM170" s="241" t="s">
        <v>237</v>
      </c>
    </row>
    <row r="171" s="2" customFormat="1">
      <c r="A171" s="39"/>
      <c r="B171" s="40"/>
      <c r="C171" s="41"/>
      <c r="D171" s="245" t="s">
        <v>474</v>
      </c>
      <c r="E171" s="41"/>
      <c r="F171" s="276" t="s">
        <v>1390</v>
      </c>
      <c r="G171" s="41"/>
      <c r="H171" s="41"/>
      <c r="I171" s="277"/>
      <c r="J171" s="41"/>
      <c r="K171" s="41"/>
      <c r="L171" s="45"/>
      <c r="M171" s="278"/>
      <c r="N171" s="279"/>
      <c r="O171" s="92"/>
      <c r="P171" s="92"/>
      <c r="Q171" s="92"/>
      <c r="R171" s="92"/>
      <c r="S171" s="92"/>
      <c r="T171" s="9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474</v>
      </c>
      <c r="AU171" s="18" t="s">
        <v>85</v>
      </c>
    </row>
    <row r="172" s="14" customFormat="1">
      <c r="A172" s="14"/>
      <c r="B172" s="254"/>
      <c r="C172" s="255"/>
      <c r="D172" s="245" t="s">
        <v>243</v>
      </c>
      <c r="E172" s="256" t="s">
        <v>1</v>
      </c>
      <c r="F172" s="257" t="s">
        <v>1391</v>
      </c>
      <c r="G172" s="255"/>
      <c r="H172" s="258">
        <v>129.80000000000001</v>
      </c>
      <c r="I172" s="259"/>
      <c r="J172" s="255"/>
      <c r="K172" s="255"/>
      <c r="L172" s="260"/>
      <c r="M172" s="261"/>
      <c r="N172" s="262"/>
      <c r="O172" s="262"/>
      <c r="P172" s="262"/>
      <c r="Q172" s="262"/>
      <c r="R172" s="262"/>
      <c r="S172" s="262"/>
      <c r="T172" s="26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4" t="s">
        <v>243</v>
      </c>
      <c r="AU172" s="264" t="s">
        <v>85</v>
      </c>
      <c r="AV172" s="14" t="s">
        <v>85</v>
      </c>
      <c r="AW172" s="14" t="s">
        <v>32</v>
      </c>
      <c r="AX172" s="14" t="s">
        <v>76</v>
      </c>
      <c r="AY172" s="264" t="s">
        <v>203</v>
      </c>
    </row>
    <row r="173" s="16" customFormat="1">
      <c r="A173" s="16"/>
      <c r="B173" s="292"/>
      <c r="C173" s="293"/>
      <c r="D173" s="245" t="s">
        <v>243</v>
      </c>
      <c r="E173" s="294" t="s">
        <v>1</v>
      </c>
      <c r="F173" s="295" t="s">
        <v>669</v>
      </c>
      <c r="G173" s="293"/>
      <c r="H173" s="296">
        <v>129.80000000000001</v>
      </c>
      <c r="I173" s="297"/>
      <c r="J173" s="293"/>
      <c r="K173" s="293"/>
      <c r="L173" s="298"/>
      <c r="M173" s="299"/>
      <c r="N173" s="300"/>
      <c r="O173" s="300"/>
      <c r="P173" s="300"/>
      <c r="Q173" s="300"/>
      <c r="R173" s="300"/>
      <c r="S173" s="300"/>
      <c r="T173" s="301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T173" s="302" t="s">
        <v>243</v>
      </c>
      <c r="AU173" s="302" t="s">
        <v>85</v>
      </c>
      <c r="AV173" s="16" t="s">
        <v>108</v>
      </c>
      <c r="AW173" s="16" t="s">
        <v>32</v>
      </c>
      <c r="AX173" s="16" t="s">
        <v>76</v>
      </c>
      <c r="AY173" s="302" t="s">
        <v>203</v>
      </c>
    </row>
    <row r="174" s="14" customFormat="1">
      <c r="A174" s="14"/>
      <c r="B174" s="254"/>
      <c r="C174" s="255"/>
      <c r="D174" s="245" t="s">
        <v>243</v>
      </c>
      <c r="E174" s="256" t="s">
        <v>1</v>
      </c>
      <c r="F174" s="257" t="s">
        <v>1392</v>
      </c>
      <c r="G174" s="255"/>
      <c r="H174" s="258">
        <v>19.469999999999999</v>
      </c>
      <c r="I174" s="259"/>
      <c r="J174" s="255"/>
      <c r="K174" s="255"/>
      <c r="L174" s="260"/>
      <c r="M174" s="261"/>
      <c r="N174" s="262"/>
      <c r="O174" s="262"/>
      <c r="P174" s="262"/>
      <c r="Q174" s="262"/>
      <c r="R174" s="262"/>
      <c r="S174" s="262"/>
      <c r="T174" s="26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4" t="s">
        <v>243</v>
      </c>
      <c r="AU174" s="264" t="s">
        <v>85</v>
      </c>
      <c r="AV174" s="14" t="s">
        <v>85</v>
      </c>
      <c r="AW174" s="14" t="s">
        <v>32</v>
      </c>
      <c r="AX174" s="14" t="s">
        <v>76</v>
      </c>
      <c r="AY174" s="264" t="s">
        <v>203</v>
      </c>
    </row>
    <row r="175" s="15" customFormat="1">
      <c r="A175" s="15"/>
      <c r="B175" s="265"/>
      <c r="C175" s="266"/>
      <c r="D175" s="245" t="s">
        <v>243</v>
      </c>
      <c r="E175" s="267" t="s">
        <v>1</v>
      </c>
      <c r="F175" s="268" t="s">
        <v>247</v>
      </c>
      <c r="G175" s="266"/>
      <c r="H175" s="269">
        <v>149.27000000000001</v>
      </c>
      <c r="I175" s="270"/>
      <c r="J175" s="266"/>
      <c r="K175" s="266"/>
      <c r="L175" s="271"/>
      <c r="M175" s="272"/>
      <c r="N175" s="273"/>
      <c r="O175" s="273"/>
      <c r="P175" s="273"/>
      <c r="Q175" s="273"/>
      <c r="R175" s="273"/>
      <c r="S175" s="273"/>
      <c r="T175" s="274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75" t="s">
        <v>243</v>
      </c>
      <c r="AU175" s="275" t="s">
        <v>85</v>
      </c>
      <c r="AV175" s="15" t="s">
        <v>209</v>
      </c>
      <c r="AW175" s="15" t="s">
        <v>32</v>
      </c>
      <c r="AX175" s="15" t="s">
        <v>83</v>
      </c>
      <c r="AY175" s="275" t="s">
        <v>203</v>
      </c>
    </row>
    <row r="176" s="2" customFormat="1" ht="24.15" customHeight="1">
      <c r="A176" s="39"/>
      <c r="B176" s="40"/>
      <c r="C176" s="229" t="s">
        <v>261</v>
      </c>
      <c r="D176" s="229" t="s">
        <v>205</v>
      </c>
      <c r="E176" s="230" t="s">
        <v>1393</v>
      </c>
      <c r="F176" s="231" t="s">
        <v>1394</v>
      </c>
      <c r="G176" s="232" t="s">
        <v>213</v>
      </c>
      <c r="H176" s="233">
        <v>49.060000000000002</v>
      </c>
      <c r="I176" s="234"/>
      <c r="J176" s="235">
        <f>ROUND(I176*H176,2)</f>
        <v>0</v>
      </c>
      <c r="K176" s="236"/>
      <c r="L176" s="45"/>
      <c r="M176" s="237" t="s">
        <v>1</v>
      </c>
      <c r="N176" s="238" t="s">
        <v>41</v>
      </c>
      <c r="O176" s="92"/>
      <c r="P176" s="239">
        <f>O176*H176</f>
        <v>0</v>
      </c>
      <c r="Q176" s="239">
        <v>0.00088000000000000003</v>
      </c>
      <c r="R176" s="239">
        <f>Q176*H176</f>
        <v>0.043172800000000004</v>
      </c>
      <c r="S176" s="239">
        <v>0</v>
      </c>
      <c r="T176" s="24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1" t="s">
        <v>209</v>
      </c>
      <c r="AT176" s="241" t="s">
        <v>205</v>
      </c>
      <c r="AU176" s="241" t="s">
        <v>85</v>
      </c>
      <c r="AY176" s="18" t="s">
        <v>203</v>
      </c>
      <c r="BE176" s="242">
        <f>IF(N176="základní",J176,0)</f>
        <v>0</v>
      </c>
      <c r="BF176" s="242">
        <f>IF(N176="snížená",J176,0)</f>
        <v>0</v>
      </c>
      <c r="BG176" s="242">
        <f>IF(N176="zákl. přenesená",J176,0)</f>
        <v>0</v>
      </c>
      <c r="BH176" s="242">
        <f>IF(N176="sníž. přenesená",J176,0)</f>
        <v>0</v>
      </c>
      <c r="BI176" s="242">
        <f>IF(N176="nulová",J176,0)</f>
        <v>0</v>
      </c>
      <c r="BJ176" s="18" t="s">
        <v>83</v>
      </c>
      <c r="BK176" s="242">
        <f>ROUND(I176*H176,2)</f>
        <v>0</v>
      </c>
      <c r="BL176" s="18" t="s">
        <v>209</v>
      </c>
      <c r="BM176" s="241" t="s">
        <v>242</v>
      </c>
    </row>
    <row r="177" s="2" customFormat="1" ht="24.15" customHeight="1">
      <c r="A177" s="39"/>
      <c r="B177" s="40"/>
      <c r="C177" s="229" t="s">
        <v>267</v>
      </c>
      <c r="D177" s="229" t="s">
        <v>205</v>
      </c>
      <c r="E177" s="230" t="s">
        <v>1395</v>
      </c>
      <c r="F177" s="231" t="s">
        <v>1396</v>
      </c>
      <c r="G177" s="232" t="s">
        <v>213</v>
      </c>
      <c r="H177" s="233">
        <v>49.060000000000002</v>
      </c>
      <c r="I177" s="234"/>
      <c r="J177" s="235">
        <f>ROUND(I177*H177,2)</f>
        <v>0</v>
      </c>
      <c r="K177" s="236"/>
      <c r="L177" s="45"/>
      <c r="M177" s="237" t="s">
        <v>1</v>
      </c>
      <c r="N177" s="238" t="s">
        <v>41</v>
      </c>
      <c r="O177" s="92"/>
      <c r="P177" s="239">
        <f>O177*H177</f>
        <v>0</v>
      </c>
      <c r="Q177" s="239">
        <v>0</v>
      </c>
      <c r="R177" s="239">
        <f>Q177*H177</f>
        <v>0</v>
      </c>
      <c r="S177" s="239">
        <v>0</v>
      </c>
      <c r="T177" s="24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1" t="s">
        <v>209</v>
      </c>
      <c r="AT177" s="241" t="s">
        <v>205</v>
      </c>
      <c r="AU177" s="241" t="s">
        <v>85</v>
      </c>
      <c r="AY177" s="18" t="s">
        <v>203</v>
      </c>
      <c r="BE177" s="242">
        <f>IF(N177="základní",J177,0)</f>
        <v>0</v>
      </c>
      <c r="BF177" s="242">
        <f>IF(N177="snížená",J177,0)</f>
        <v>0</v>
      </c>
      <c r="BG177" s="242">
        <f>IF(N177="zákl. přenesená",J177,0)</f>
        <v>0</v>
      </c>
      <c r="BH177" s="242">
        <f>IF(N177="sníž. přenesená",J177,0)</f>
        <v>0</v>
      </c>
      <c r="BI177" s="242">
        <f>IF(N177="nulová",J177,0)</f>
        <v>0</v>
      </c>
      <c r="BJ177" s="18" t="s">
        <v>83</v>
      </c>
      <c r="BK177" s="242">
        <f>ROUND(I177*H177,2)</f>
        <v>0</v>
      </c>
      <c r="BL177" s="18" t="s">
        <v>209</v>
      </c>
      <c r="BM177" s="241" t="s">
        <v>251</v>
      </c>
    </row>
    <row r="178" s="2" customFormat="1" ht="16.5" customHeight="1">
      <c r="A178" s="39"/>
      <c r="B178" s="40"/>
      <c r="C178" s="229" t="s">
        <v>272</v>
      </c>
      <c r="D178" s="229" t="s">
        <v>205</v>
      </c>
      <c r="E178" s="230" t="s">
        <v>1397</v>
      </c>
      <c r="F178" s="231" t="s">
        <v>1398</v>
      </c>
      <c r="G178" s="232" t="s">
        <v>241</v>
      </c>
      <c r="H178" s="233">
        <v>0.32100000000000001</v>
      </c>
      <c r="I178" s="234"/>
      <c r="J178" s="235">
        <f>ROUND(I178*H178,2)</f>
        <v>0</v>
      </c>
      <c r="K178" s="236"/>
      <c r="L178" s="45"/>
      <c r="M178" s="237" t="s">
        <v>1</v>
      </c>
      <c r="N178" s="238" t="s">
        <v>41</v>
      </c>
      <c r="O178" s="92"/>
      <c r="P178" s="239">
        <f>O178*H178</f>
        <v>0</v>
      </c>
      <c r="Q178" s="239">
        <v>1.05555</v>
      </c>
      <c r="R178" s="239">
        <f>Q178*H178</f>
        <v>0.33883154999999998</v>
      </c>
      <c r="S178" s="239">
        <v>0</v>
      </c>
      <c r="T178" s="24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1" t="s">
        <v>209</v>
      </c>
      <c r="AT178" s="241" t="s">
        <v>205</v>
      </c>
      <c r="AU178" s="241" t="s">
        <v>85</v>
      </c>
      <c r="AY178" s="18" t="s">
        <v>203</v>
      </c>
      <c r="BE178" s="242">
        <f>IF(N178="základní",J178,0)</f>
        <v>0</v>
      </c>
      <c r="BF178" s="242">
        <f>IF(N178="snížená",J178,0)</f>
        <v>0</v>
      </c>
      <c r="BG178" s="242">
        <f>IF(N178="zákl. přenesená",J178,0)</f>
        <v>0</v>
      </c>
      <c r="BH178" s="242">
        <f>IF(N178="sníž. přenesená",J178,0)</f>
        <v>0</v>
      </c>
      <c r="BI178" s="242">
        <f>IF(N178="nulová",J178,0)</f>
        <v>0</v>
      </c>
      <c r="BJ178" s="18" t="s">
        <v>83</v>
      </c>
      <c r="BK178" s="242">
        <f>ROUND(I178*H178,2)</f>
        <v>0</v>
      </c>
      <c r="BL178" s="18" t="s">
        <v>209</v>
      </c>
      <c r="BM178" s="241" t="s">
        <v>256</v>
      </c>
    </row>
    <row r="179" s="14" customFormat="1">
      <c r="A179" s="14"/>
      <c r="B179" s="254"/>
      <c r="C179" s="255"/>
      <c r="D179" s="245" t="s">
        <v>243</v>
      </c>
      <c r="E179" s="256" t="s">
        <v>1</v>
      </c>
      <c r="F179" s="257" t="s">
        <v>1399</v>
      </c>
      <c r="G179" s="255"/>
      <c r="H179" s="258">
        <v>0.002</v>
      </c>
      <c r="I179" s="259"/>
      <c r="J179" s="255"/>
      <c r="K179" s="255"/>
      <c r="L179" s="260"/>
      <c r="M179" s="261"/>
      <c r="N179" s="262"/>
      <c r="O179" s="262"/>
      <c r="P179" s="262"/>
      <c r="Q179" s="262"/>
      <c r="R179" s="262"/>
      <c r="S179" s="262"/>
      <c r="T179" s="26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4" t="s">
        <v>243</v>
      </c>
      <c r="AU179" s="264" t="s">
        <v>85</v>
      </c>
      <c r="AV179" s="14" t="s">
        <v>85</v>
      </c>
      <c r="AW179" s="14" t="s">
        <v>32</v>
      </c>
      <c r="AX179" s="14" t="s">
        <v>76</v>
      </c>
      <c r="AY179" s="264" t="s">
        <v>203</v>
      </c>
    </row>
    <row r="180" s="14" customFormat="1">
      <c r="A180" s="14"/>
      <c r="B180" s="254"/>
      <c r="C180" s="255"/>
      <c r="D180" s="245" t="s">
        <v>243</v>
      </c>
      <c r="E180" s="256" t="s">
        <v>1</v>
      </c>
      <c r="F180" s="257" t="s">
        <v>1400</v>
      </c>
      <c r="G180" s="255"/>
      <c r="H180" s="258">
        <v>0.28999999999999998</v>
      </c>
      <c r="I180" s="259"/>
      <c r="J180" s="255"/>
      <c r="K180" s="255"/>
      <c r="L180" s="260"/>
      <c r="M180" s="261"/>
      <c r="N180" s="262"/>
      <c r="O180" s="262"/>
      <c r="P180" s="262"/>
      <c r="Q180" s="262"/>
      <c r="R180" s="262"/>
      <c r="S180" s="262"/>
      <c r="T180" s="26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4" t="s">
        <v>243</v>
      </c>
      <c r="AU180" s="264" t="s">
        <v>85</v>
      </c>
      <c r="AV180" s="14" t="s">
        <v>85</v>
      </c>
      <c r="AW180" s="14" t="s">
        <v>32</v>
      </c>
      <c r="AX180" s="14" t="s">
        <v>76</v>
      </c>
      <c r="AY180" s="264" t="s">
        <v>203</v>
      </c>
    </row>
    <row r="181" s="16" customFormat="1">
      <c r="A181" s="16"/>
      <c r="B181" s="292"/>
      <c r="C181" s="293"/>
      <c r="D181" s="245" t="s">
        <v>243</v>
      </c>
      <c r="E181" s="294" t="s">
        <v>1</v>
      </c>
      <c r="F181" s="295" t="s">
        <v>669</v>
      </c>
      <c r="G181" s="293"/>
      <c r="H181" s="296">
        <v>0.29199999999999998</v>
      </c>
      <c r="I181" s="297"/>
      <c r="J181" s="293"/>
      <c r="K181" s="293"/>
      <c r="L181" s="298"/>
      <c r="M181" s="299"/>
      <c r="N181" s="300"/>
      <c r="O181" s="300"/>
      <c r="P181" s="300"/>
      <c r="Q181" s="300"/>
      <c r="R181" s="300"/>
      <c r="S181" s="300"/>
      <c r="T181" s="301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T181" s="302" t="s">
        <v>243</v>
      </c>
      <c r="AU181" s="302" t="s">
        <v>85</v>
      </c>
      <c r="AV181" s="16" t="s">
        <v>108</v>
      </c>
      <c r="AW181" s="16" t="s">
        <v>32</v>
      </c>
      <c r="AX181" s="16" t="s">
        <v>76</v>
      </c>
      <c r="AY181" s="302" t="s">
        <v>203</v>
      </c>
    </row>
    <row r="182" s="14" customFormat="1">
      <c r="A182" s="14"/>
      <c r="B182" s="254"/>
      <c r="C182" s="255"/>
      <c r="D182" s="245" t="s">
        <v>243</v>
      </c>
      <c r="E182" s="256" t="s">
        <v>1</v>
      </c>
      <c r="F182" s="257" t="s">
        <v>1401</v>
      </c>
      <c r="G182" s="255"/>
      <c r="H182" s="258">
        <v>0.029000000000000001</v>
      </c>
      <c r="I182" s="259"/>
      <c r="J182" s="255"/>
      <c r="K182" s="255"/>
      <c r="L182" s="260"/>
      <c r="M182" s="261"/>
      <c r="N182" s="262"/>
      <c r="O182" s="262"/>
      <c r="P182" s="262"/>
      <c r="Q182" s="262"/>
      <c r="R182" s="262"/>
      <c r="S182" s="262"/>
      <c r="T182" s="26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4" t="s">
        <v>243</v>
      </c>
      <c r="AU182" s="264" t="s">
        <v>85</v>
      </c>
      <c r="AV182" s="14" t="s">
        <v>85</v>
      </c>
      <c r="AW182" s="14" t="s">
        <v>32</v>
      </c>
      <c r="AX182" s="14" t="s">
        <v>76</v>
      </c>
      <c r="AY182" s="264" t="s">
        <v>203</v>
      </c>
    </row>
    <row r="183" s="15" customFormat="1">
      <c r="A183" s="15"/>
      <c r="B183" s="265"/>
      <c r="C183" s="266"/>
      <c r="D183" s="245" t="s">
        <v>243</v>
      </c>
      <c r="E183" s="267" t="s">
        <v>1</v>
      </c>
      <c r="F183" s="268" t="s">
        <v>247</v>
      </c>
      <c r="G183" s="266"/>
      <c r="H183" s="269">
        <v>0.32100000000000001</v>
      </c>
      <c r="I183" s="270"/>
      <c r="J183" s="266"/>
      <c r="K183" s="266"/>
      <c r="L183" s="271"/>
      <c r="M183" s="272"/>
      <c r="N183" s="273"/>
      <c r="O183" s="273"/>
      <c r="P183" s="273"/>
      <c r="Q183" s="273"/>
      <c r="R183" s="273"/>
      <c r="S183" s="273"/>
      <c r="T183" s="274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75" t="s">
        <v>243</v>
      </c>
      <c r="AU183" s="275" t="s">
        <v>85</v>
      </c>
      <c r="AV183" s="15" t="s">
        <v>209</v>
      </c>
      <c r="AW183" s="15" t="s">
        <v>32</v>
      </c>
      <c r="AX183" s="15" t="s">
        <v>83</v>
      </c>
      <c r="AY183" s="275" t="s">
        <v>203</v>
      </c>
    </row>
    <row r="184" s="2" customFormat="1" ht="16.5" customHeight="1">
      <c r="A184" s="39"/>
      <c r="B184" s="40"/>
      <c r="C184" s="229" t="s">
        <v>277</v>
      </c>
      <c r="D184" s="229" t="s">
        <v>205</v>
      </c>
      <c r="E184" s="230" t="s">
        <v>278</v>
      </c>
      <c r="F184" s="231" t="s">
        <v>1402</v>
      </c>
      <c r="G184" s="232" t="s">
        <v>241</v>
      </c>
      <c r="H184" s="233">
        <v>1.5349999999999999</v>
      </c>
      <c r="I184" s="234"/>
      <c r="J184" s="235">
        <f>ROUND(I184*H184,2)</f>
        <v>0</v>
      </c>
      <c r="K184" s="236"/>
      <c r="L184" s="45"/>
      <c r="M184" s="237" t="s">
        <v>1</v>
      </c>
      <c r="N184" s="238" t="s">
        <v>41</v>
      </c>
      <c r="O184" s="92"/>
      <c r="P184" s="239">
        <f>O184*H184</f>
        <v>0</v>
      </c>
      <c r="Q184" s="239">
        <v>1.06277</v>
      </c>
      <c r="R184" s="239">
        <f>Q184*H184</f>
        <v>1.63135195</v>
      </c>
      <c r="S184" s="239">
        <v>0</v>
      </c>
      <c r="T184" s="24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1" t="s">
        <v>209</v>
      </c>
      <c r="AT184" s="241" t="s">
        <v>205</v>
      </c>
      <c r="AU184" s="241" t="s">
        <v>85</v>
      </c>
      <c r="AY184" s="18" t="s">
        <v>203</v>
      </c>
      <c r="BE184" s="242">
        <f>IF(N184="základní",J184,0)</f>
        <v>0</v>
      </c>
      <c r="BF184" s="242">
        <f>IF(N184="snížená",J184,0)</f>
        <v>0</v>
      </c>
      <c r="BG184" s="242">
        <f>IF(N184="zákl. přenesená",J184,0)</f>
        <v>0</v>
      </c>
      <c r="BH184" s="242">
        <f>IF(N184="sníž. přenesená",J184,0)</f>
        <v>0</v>
      </c>
      <c r="BI184" s="242">
        <f>IF(N184="nulová",J184,0)</f>
        <v>0</v>
      </c>
      <c r="BJ184" s="18" t="s">
        <v>83</v>
      </c>
      <c r="BK184" s="242">
        <f>ROUND(I184*H184,2)</f>
        <v>0</v>
      </c>
      <c r="BL184" s="18" t="s">
        <v>209</v>
      </c>
      <c r="BM184" s="241" t="s">
        <v>260</v>
      </c>
    </row>
    <row r="185" s="14" customFormat="1">
      <c r="A185" s="14"/>
      <c r="B185" s="254"/>
      <c r="C185" s="255"/>
      <c r="D185" s="245" t="s">
        <v>243</v>
      </c>
      <c r="E185" s="256" t="s">
        <v>1</v>
      </c>
      <c r="F185" s="257" t="s">
        <v>1403</v>
      </c>
      <c r="G185" s="255"/>
      <c r="H185" s="258">
        <v>0.42499999999999999</v>
      </c>
      <c r="I185" s="259"/>
      <c r="J185" s="255"/>
      <c r="K185" s="255"/>
      <c r="L185" s="260"/>
      <c r="M185" s="261"/>
      <c r="N185" s="262"/>
      <c r="O185" s="262"/>
      <c r="P185" s="262"/>
      <c r="Q185" s="262"/>
      <c r="R185" s="262"/>
      <c r="S185" s="262"/>
      <c r="T185" s="26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4" t="s">
        <v>243</v>
      </c>
      <c r="AU185" s="264" t="s">
        <v>85</v>
      </c>
      <c r="AV185" s="14" t="s">
        <v>85</v>
      </c>
      <c r="AW185" s="14" t="s">
        <v>32</v>
      </c>
      <c r="AX185" s="14" t="s">
        <v>76</v>
      </c>
      <c r="AY185" s="264" t="s">
        <v>203</v>
      </c>
    </row>
    <row r="186" s="14" customFormat="1">
      <c r="A186" s="14"/>
      <c r="B186" s="254"/>
      <c r="C186" s="255"/>
      <c r="D186" s="245" t="s">
        <v>243</v>
      </c>
      <c r="E186" s="256" t="s">
        <v>1</v>
      </c>
      <c r="F186" s="257" t="s">
        <v>1404</v>
      </c>
      <c r="G186" s="255"/>
      <c r="H186" s="258">
        <v>0.91000000000000003</v>
      </c>
      <c r="I186" s="259"/>
      <c r="J186" s="255"/>
      <c r="K186" s="255"/>
      <c r="L186" s="260"/>
      <c r="M186" s="261"/>
      <c r="N186" s="262"/>
      <c r="O186" s="262"/>
      <c r="P186" s="262"/>
      <c r="Q186" s="262"/>
      <c r="R186" s="262"/>
      <c r="S186" s="262"/>
      <c r="T186" s="26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4" t="s">
        <v>243</v>
      </c>
      <c r="AU186" s="264" t="s">
        <v>85</v>
      </c>
      <c r="AV186" s="14" t="s">
        <v>85</v>
      </c>
      <c r="AW186" s="14" t="s">
        <v>32</v>
      </c>
      <c r="AX186" s="14" t="s">
        <v>76</v>
      </c>
      <c r="AY186" s="264" t="s">
        <v>203</v>
      </c>
    </row>
    <row r="187" s="16" customFormat="1">
      <c r="A187" s="16"/>
      <c r="B187" s="292"/>
      <c r="C187" s="293"/>
      <c r="D187" s="245" t="s">
        <v>243</v>
      </c>
      <c r="E187" s="294" t="s">
        <v>1</v>
      </c>
      <c r="F187" s="295" t="s">
        <v>669</v>
      </c>
      <c r="G187" s="293"/>
      <c r="H187" s="296">
        <v>1.335</v>
      </c>
      <c r="I187" s="297"/>
      <c r="J187" s="293"/>
      <c r="K187" s="293"/>
      <c r="L187" s="298"/>
      <c r="M187" s="299"/>
      <c r="N187" s="300"/>
      <c r="O187" s="300"/>
      <c r="P187" s="300"/>
      <c r="Q187" s="300"/>
      <c r="R187" s="300"/>
      <c r="S187" s="300"/>
      <c r="T187" s="301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T187" s="302" t="s">
        <v>243</v>
      </c>
      <c r="AU187" s="302" t="s">
        <v>85</v>
      </c>
      <c r="AV187" s="16" t="s">
        <v>108</v>
      </c>
      <c r="AW187" s="16" t="s">
        <v>32</v>
      </c>
      <c r="AX187" s="16" t="s">
        <v>76</v>
      </c>
      <c r="AY187" s="302" t="s">
        <v>203</v>
      </c>
    </row>
    <row r="188" s="14" customFormat="1">
      <c r="A188" s="14"/>
      <c r="B188" s="254"/>
      <c r="C188" s="255"/>
      <c r="D188" s="245" t="s">
        <v>243</v>
      </c>
      <c r="E188" s="256" t="s">
        <v>1</v>
      </c>
      <c r="F188" s="257" t="s">
        <v>1405</v>
      </c>
      <c r="G188" s="255"/>
      <c r="H188" s="258">
        <v>0.20000000000000001</v>
      </c>
      <c r="I188" s="259"/>
      <c r="J188" s="255"/>
      <c r="K188" s="255"/>
      <c r="L188" s="260"/>
      <c r="M188" s="261"/>
      <c r="N188" s="262"/>
      <c r="O188" s="262"/>
      <c r="P188" s="262"/>
      <c r="Q188" s="262"/>
      <c r="R188" s="262"/>
      <c r="S188" s="262"/>
      <c r="T188" s="26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4" t="s">
        <v>243</v>
      </c>
      <c r="AU188" s="264" t="s">
        <v>85</v>
      </c>
      <c r="AV188" s="14" t="s">
        <v>85</v>
      </c>
      <c r="AW188" s="14" t="s">
        <v>32</v>
      </c>
      <c r="AX188" s="14" t="s">
        <v>76</v>
      </c>
      <c r="AY188" s="264" t="s">
        <v>203</v>
      </c>
    </row>
    <row r="189" s="15" customFormat="1">
      <c r="A189" s="15"/>
      <c r="B189" s="265"/>
      <c r="C189" s="266"/>
      <c r="D189" s="245" t="s">
        <v>243</v>
      </c>
      <c r="E189" s="267" t="s">
        <v>1</v>
      </c>
      <c r="F189" s="268" t="s">
        <v>247</v>
      </c>
      <c r="G189" s="266"/>
      <c r="H189" s="269">
        <v>1.5349999999999999</v>
      </c>
      <c r="I189" s="270"/>
      <c r="J189" s="266"/>
      <c r="K189" s="266"/>
      <c r="L189" s="271"/>
      <c r="M189" s="272"/>
      <c r="N189" s="273"/>
      <c r="O189" s="273"/>
      <c r="P189" s="273"/>
      <c r="Q189" s="273"/>
      <c r="R189" s="273"/>
      <c r="S189" s="273"/>
      <c r="T189" s="274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75" t="s">
        <v>243</v>
      </c>
      <c r="AU189" s="275" t="s">
        <v>85</v>
      </c>
      <c r="AV189" s="15" t="s">
        <v>209</v>
      </c>
      <c r="AW189" s="15" t="s">
        <v>32</v>
      </c>
      <c r="AX189" s="15" t="s">
        <v>83</v>
      </c>
      <c r="AY189" s="275" t="s">
        <v>203</v>
      </c>
    </row>
    <row r="190" s="2" customFormat="1" ht="24.15" customHeight="1">
      <c r="A190" s="39"/>
      <c r="B190" s="40"/>
      <c r="C190" s="229" t="s">
        <v>283</v>
      </c>
      <c r="D190" s="229" t="s">
        <v>205</v>
      </c>
      <c r="E190" s="230" t="s">
        <v>1406</v>
      </c>
      <c r="F190" s="231" t="s">
        <v>1407</v>
      </c>
      <c r="G190" s="232" t="s">
        <v>213</v>
      </c>
      <c r="H190" s="233">
        <v>13.800000000000001</v>
      </c>
      <c r="I190" s="234"/>
      <c r="J190" s="235">
        <f>ROUND(I190*H190,2)</f>
        <v>0</v>
      </c>
      <c r="K190" s="236"/>
      <c r="L190" s="45"/>
      <c r="M190" s="237" t="s">
        <v>1</v>
      </c>
      <c r="N190" s="238" t="s">
        <v>41</v>
      </c>
      <c r="O190" s="92"/>
      <c r="P190" s="239">
        <f>O190*H190</f>
        <v>0</v>
      </c>
      <c r="Q190" s="239">
        <v>0.34190999999999999</v>
      </c>
      <c r="R190" s="239">
        <f>Q190*H190</f>
        <v>4.7183580000000003</v>
      </c>
      <c r="S190" s="239">
        <v>0</v>
      </c>
      <c r="T190" s="24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1" t="s">
        <v>209</v>
      </c>
      <c r="AT190" s="241" t="s">
        <v>205</v>
      </c>
      <c r="AU190" s="241" t="s">
        <v>85</v>
      </c>
      <c r="AY190" s="18" t="s">
        <v>203</v>
      </c>
      <c r="BE190" s="242">
        <f>IF(N190="základní",J190,0)</f>
        <v>0</v>
      </c>
      <c r="BF190" s="242">
        <f>IF(N190="snížená",J190,0)</f>
        <v>0</v>
      </c>
      <c r="BG190" s="242">
        <f>IF(N190="zákl. přenesená",J190,0)</f>
        <v>0</v>
      </c>
      <c r="BH190" s="242">
        <f>IF(N190="sníž. přenesená",J190,0)</f>
        <v>0</v>
      </c>
      <c r="BI190" s="242">
        <f>IF(N190="nulová",J190,0)</f>
        <v>0</v>
      </c>
      <c r="BJ190" s="18" t="s">
        <v>83</v>
      </c>
      <c r="BK190" s="242">
        <f>ROUND(I190*H190,2)</f>
        <v>0</v>
      </c>
      <c r="BL190" s="18" t="s">
        <v>209</v>
      </c>
      <c r="BM190" s="241" t="s">
        <v>305</v>
      </c>
    </row>
    <row r="191" s="14" customFormat="1">
      <c r="A191" s="14"/>
      <c r="B191" s="254"/>
      <c r="C191" s="255"/>
      <c r="D191" s="245" t="s">
        <v>243</v>
      </c>
      <c r="E191" s="256" t="s">
        <v>1</v>
      </c>
      <c r="F191" s="257" t="s">
        <v>1408</v>
      </c>
      <c r="G191" s="255"/>
      <c r="H191" s="258">
        <v>13.800000000000001</v>
      </c>
      <c r="I191" s="259"/>
      <c r="J191" s="255"/>
      <c r="K191" s="255"/>
      <c r="L191" s="260"/>
      <c r="M191" s="261"/>
      <c r="N191" s="262"/>
      <c r="O191" s="262"/>
      <c r="P191" s="262"/>
      <c r="Q191" s="262"/>
      <c r="R191" s="262"/>
      <c r="S191" s="262"/>
      <c r="T191" s="26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4" t="s">
        <v>243</v>
      </c>
      <c r="AU191" s="264" t="s">
        <v>85</v>
      </c>
      <c r="AV191" s="14" t="s">
        <v>85</v>
      </c>
      <c r="AW191" s="14" t="s">
        <v>32</v>
      </c>
      <c r="AX191" s="14" t="s">
        <v>76</v>
      </c>
      <c r="AY191" s="264" t="s">
        <v>203</v>
      </c>
    </row>
    <row r="192" s="15" customFormat="1">
      <c r="A192" s="15"/>
      <c r="B192" s="265"/>
      <c r="C192" s="266"/>
      <c r="D192" s="245" t="s">
        <v>243</v>
      </c>
      <c r="E192" s="267" t="s">
        <v>1</v>
      </c>
      <c r="F192" s="268" t="s">
        <v>247</v>
      </c>
      <c r="G192" s="266"/>
      <c r="H192" s="269">
        <v>13.800000000000001</v>
      </c>
      <c r="I192" s="270"/>
      <c r="J192" s="266"/>
      <c r="K192" s="266"/>
      <c r="L192" s="271"/>
      <c r="M192" s="272"/>
      <c r="N192" s="273"/>
      <c r="O192" s="273"/>
      <c r="P192" s="273"/>
      <c r="Q192" s="273"/>
      <c r="R192" s="273"/>
      <c r="S192" s="273"/>
      <c r="T192" s="274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75" t="s">
        <v>243</v>
      </c>
      <c r="AU192" s="275" t="s">
        <v>85</v>
      </c>
      <c r="AV192" s="15" t="s">
        <v>209</v>
      </c>
      <c r="AW192" s="15" t="s">
        <v>32</v>
      </c>
      <c r="AX192" s="15" t="s">
        <v>83</v>
      </c>
      <c r="AY192" s="275" t="s">
        <v>203</v>
      </c>
    </row>
    <row r="193" s="12" customFormat="1" ht="22.8" customHeight="1">
      <c r="A193" s="12"/>
      <c r="B193" s="213"/>
      <c r="C193" s="214"/>
      <c r="D193" s="215" t="s">
        <v>75</v>
      </c>
      <c r="E193" s="227" t="s">
        <v>238</v>
      </c>
      <c r="F193" s="227" t="s">
        <v>423</v>
      </c>
      <c r="G193" s="214"/>
      <c r="H193" s="214"/>
      <c r="I193" s="217"/>
      <c r="J193" s="228">
        <f>BK193</f>
        <v>0</v>
      </c>
      <c r="K193" s="214"/>
      <c r="L193" s="219"/>
      <c r="M193" s="220"/>
      <c r="N193" s="221"/>
      <c r="O193" s="221"/>
      <c r="P193" s="222">
        <f>SUM(P194:P196)</f>
        <v>0</v>
      </c>
      <c r="Q193" s="221"/>
      <c r="R193" s="222">
        <f>SUM(R194:R196)</f>
        <v>0.0023400000000000001</v>
      </c>
      <c r="S193" s="221"/>
      <c r="T193" s="223">
        <f>SUM(T194:T196)</f>
        <v>0.0036000000000000003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24" t="s">
        <v>83</v>
      </c>
      <c r="AT193" s="225" t="s">
        <v>75</v>
      </c>
      <c r="AU193" s="225" t="s">
        <v>83</v>
      </c>
      <c r="AY193" s="224" t="s">
        <v>203</v>
      </c>
      <c r="BK193" s="226">
        <f>SUM(BK194:BK196)</f>
        <v>0</v>
      </c>
    </row>
    <row r="194" s="2" customFormat="1" ht="24.15" customHeight="1">
      <c r="A194" s="39"/>
      <c r="B194" s="40"/>
      <c r="C194" s="229" t="s">
        <v>288</v>
      </c>
      <c r="D194" s="229" t="s">
        <v>205</v>
      </c>
      <c r="E194" s="230" t="s">
        <v>1409</v>
      </c>
      <c r="F194" s="231" t="s">
        <v>1410</v>
      </c>
      <c r="G194" s="232" t="s">
        <v>336</v>
      </c>
      <c r="H194" s="233">
        <v>3.6000000000000001</v>
      </c>
      <c r="I194" s="234"/>
      <c r="J194" s="235">
        <f>ROUND(I194*H194,2)</f>
        <v>0</v>
      </c>
      <c r="K194" s="236"/>
      <c r="L194" s="45"/>
      <c r="M194" s="237" t="s">
        <v>1</v>
      </c>
      <c r="N194" s="238" t="s">
        <v>41</v>
      </c>
      <c r="O194" s="92"/>
      <c r="P194" s="239">
        <f>O194*H194</f>
        <v>0</v>
      </c>
      <c r="Q194" s="239">
        <v>0.00064999999999999997</v>
      </c>
      <c r="R194" s="239">
        <f>Q194*H194</f>
        <v>0.0023400000000000001</v>
      </c>
      <c r="S194" s="239">
        <v>0.001</v>
      </c>
      <c r="T194" s="240">
        <f>S194*H194</f>
        <v>0.0036000000000000003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1" t="s">
        <v>209</v>
      </c>
      <c r="AT194" s="241" t="s">
        <v>205</v>
      </c>
      <c r="AU194" s="241" t="s">
        <v>85</v>
      </c>
      <c r="AY194" s="18" t="s">
        <v>203</v>
      </c>
      <c r="BE194" s="242">
        <f>IF(N194="základní",J194,0)</f>
        <v>0</v>
      </c>
      <c r="BF194" s="242">
        <f>IF(N194="snížená",J194,0)</f>
        <v>0</v>
      </c>
      <c r="BG194" s="242">
        <f>IF(N194="zákl. přenesená",J194,0)</f>
        <v>0</v>
      </c>
      <c r="BH194" s="242">
        <f>IF(N194="sníž. přenesená",J194,0)</f>
        <v>0</v>
      </c>
      <c r="BI194" s="242">
        <f>IF(N194="nulová",J194,0)</f>
        <v>0</v>
      </c>
      <c r="BJ194" s="18" t="s">
        <v>83</v>
      </c>
      <c r="BK194" s="242">
        <f>ROUND(I194*H194,2)</f>
        <v>0</v>
      </c>
      <c r="BL194" s="18" t="s">
        <v>209</v>
      </c>
      <c r="BM194" s="241" t="s">
        <v>327</v>
      </c>
    </row>
    <row r="195" s="14" customFormat="1">
      <c r="A195" s="14"/>
      <c r="B195" s="254"/>
      <c r="C195" s="255"/>
      <c r="D195" s="245" t="s">
        <v>243</v>
      </c>
      <c r="E195" s="256" t="s">
        <v>1</v>
      </c>
      <c r="F195" s="257" t="s">
        <v>1411</v>
      </c>
      <c r="G195" s="255"/>
      <c r="H195" s="258">
        <v>3.6000000000000001</v>
      </c>
      <c r="I195" s="259"/>
      <c r="J195" s="255"/>
      <c r="K195" s="255"/>
      <c r="L195" s="260"/>
      <c r="M195" s="261"/>
      <c r="N195" s="262"/>
      <c r="O195" s="262"/>
      <c r="P195" s="262"/>
      <c r="Q195" s="262"/>
      <c r="R195" s="262"/>
      <c r="S195" s="262"/>
      <c r="T195" s="26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4" t="s">
        <v>243</v>
      </c>
      <c r="AU195" s="264" t="s">
        <v>85</v>
      </c>
      <c r="AV195" s="14" t="s">
        <v>85</v>
      </c>
      <c r="AW195" s="14" t="s">
        <v>32</v>
      </c>
      <c r="AX195" s="14" t="s">
        <v>76</v>
      </c>
      <c r="AY195" s="264" t="s">
        <v>203</v>
      </c>
    </row>
    <row r="196" s="15" customFormat="1">
      <c r="A196" s="15"/>
      <c r="B196" s="265"/>
      <c r="C196" s="266"/>
      <c r="D196" s="245" t="s">
        <v>243</v>
      </c>
      <c r="E196" s="267" t="s">
        <v>1</v>
      </c>
      <c r="F196" s="268" t="s">
        <v>247</v>
      </c>
      <c r="G196" s="266"/>
      <c r="H196" s="269">
        <v>3.6000000000000001</v>
      </c>
      <c r="I196" s="270"/>
      <c r="J196" s="266"/>
      <c r="K196" s="266"/>
      <c r="L196" s="271"/>
      <c r="M196" s="272"/>
      <c r="N196" s="273"/>
      <c r="O196" s="273"/>
      <c r="P196" s="273"/>
      <c r="Q196" s="273"/>
      <c r="R196" s="273"/>
      <c r="S196" s="273"/>
      <c r="T196" s="274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75" t="s">
        <v>243</v>
      </c>
      <c r="AU196" s="275" t="s">
        <v>85</v>
      </c>
      <c r="AV196" s="15" t="s">
        <v>209</v>
      </c>
      <c r="AW196" s="15" t="s">
        <v>32</v>
      </c>
      <c r="AX196" s="15" t="s">
        <v>83</v>
      </c>
      <c r="AY196" s="275" t="s">
        <v>203</v>
      </c>
    </row>
    <row r="197" s="12" customFormat="1" ht="22.8" customHeight="1">
      <c r="A197" s="12"/>
      <c r="B197" s="213"/>
      <c r="C197" s="214"/>
      <c r="D197" s="215" t="s">
        <v>75</v>
      </c>
      <c r="E197" s="227" t="s">
        <v>568</v>
      </c>
      <c r="F197" s="227" t="s">
        <v>569</v>
      </c>
      <c r="G197" s="214"/>
      <c r="H197" s="214"/>
      <c r="I197" s="217"/>
      <c r="J197" s="228">
        <f>BK197</f>
        <v>0</v>
      </c>
      <c r="K197" s="214"/>
      <c r="L197" s="219"/>
      <c r="M197" s="220"/>
      <c r="N197" s="221"/>
      <c r="O197" s="221"/>
      <c r="P197" s="222">
        <f>SUM(P198:P204)</f>
        <v>0</v>
      </c>
      <c r="Q197" s="221"/>
      <c r="R197" s="222">
        <f>SUM(R198:R204)</f>
        <v>0</v>
      </c>
      <c r="S197" s="221"/>
      <c r="T197" s="223">
        <f>SUM(T198:T204)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24" t="s">
        <v>83</v>
      </c>
      <c r="AT197" s="225" t="s">
        <v>75</v>
      </c>
      <c r="AU197" s="225" t="s">
        <v>83</v>
      </c>
      <c r="AY197" s="224" t="s">
        <v>203</v>
      </c>
      <c r="BK197" s="226">
        <f>SUM(BK198:BK204)</f>
        <v>0</v>
      </c>
    </row>
    <row r="198" s="2" customFormat="1" ht="33" customHeight="1">
      <c r="A198" s="39"/>
      <c r="B198" s="40"/>
      <c r="C198" s="229" t="s">
        <v>294</v>
      </c>
      <c r="D198" s="229" t="s">
        <v>205</v>
      </c>
      <c r="E198" s="230" t="s">
        <v>571</v>
      </c>
      <c r="F198" s="231" t="s">
        <v>572</v>
      </c>
      <c r="G198" s="232" t="s">
        <v>241</v>
      </c>
      <c r="H198" s="233">
        <v>0.0040000000000000001</v>
      </c>
      <c r="I198" s="234"/>
      <c r="J198" s="235">
        <f>ROUND(I198*H198,2)</f>
        <v>0</v>
      </c>
      <c r="K198" s="236"/>
      <c r="L198" s="45"/>
      <c r="M198" s="237" t="s">
        <v>1</v>
      </c>
      <c r="N198" s="238" t="s">
        <v>41</v>
      </c>
      <c r="O198" s="92"/>
      <c r="P198" s="239">
        <f>O198*H198</f>
        <v>0</v>
      </c>
      <c r="Q198" s="239">
        <v>0</v>
      </c>
      <c r="R198" s="239">
        <f>Q198*H198</f>
        <v>0</v>
      </c>
      <c r="S198" s="239">
        <v>0</v>
      </c>
      <c r="T198" s="24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1" t="s">
        <v>209</v>
      </c>
      <c r="AT198" s="241" t="s">
        <v>205</v>
      </c>
      <c r="AU198" s="241" t="s">
        <v>85</v>
      </c>
      <c r="AY198" s="18" t="s">
        <v>203</v>
      </c>
      <c r="BE198" s="242">
        <f>IF(N198="základní",J198,0)</f>
        <v>0</v>
      </c>
      <c r="BF198" s="242">
        <f>IF(N198="snížená",J198,0)</f>
        <v>0</v>
      </c>
      <c r="BG198" s="242">
        <f>IF(N198="zákl. přenesená",J198,0)</f>
        <v>0</v>
      </c>
      <c r="BH198" s="242">
        <f>IF(N198="sníž. přenesená",J198,0)</f>
        <v>0</v>
      </c>
      <c r="BI198" s="242">
        <f>IF(N198="nulová",J198,0)</f>
        <v>0</v>
      </c>
      <c r="BJ198" s="18" t="s">
        <v>83</v>
      </c>
      <c r="BK198" s="242">
        <f>ROUND(I198*H198,2)</f>
        <v>0</v>
      </c>
      <c r="BL198" s="18" t="s">
        <v>209</v>
      </c>
      <c r="BM198" s="241" t="s">
        <v>783</v>
      </c>
    </row>
    <row r="199" s="2" customFormat="1" ht="33" customHeight="1">
      <c r="A199" s="39"/>
      <c r="B199" s="40"/>
      <c r="C199" s="229" t="s">
        <v>299</v>
      </c>
      <c r="D199" s="229" t="s">
        <v>205</v>
      </c>
      <c r="E199" s="230" t="s">
        <v>575</v>
      </c>
      <c r="F199" s="231" t="s">
        <v>576</v>
      </c>
      <c r="G199" s="232" t="s">
        <v>241</v>
      </c>
      <c r="H199" s="233">
        <v>0.0040000000000000001</v>
      </c>
      <c r="I199" s="234"/>
      <c r="J199" s="235">
        <f>ROUND(I199*H199,2)</f>
        <v>0</v>
      </c>
      <c r="K199" s="236"/>
      <c r="L199" s="45"/>
      <c r="M199" s="237" t="s">
        <v>1</v>
      </c>
      <c r="N199" s="238" t="s">
        <v>41</v>
      </c>
      <c r="O199" s="92"/>
      <c r="P199" s="239">
        <f>O199*H199</f>
        <v>0</v>
      </c>
      <c r="Q199" s="239">
        <v>0</v>
      </c>
      <c r="R199" s="239">
        <f>Q199*H199</f>
        <v>0</v>
      </c>
      <c r="S199" s="239">
        <v>0</v>
      </c>
      <c r="T199" s="240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41" t="s">
        <v>209</v>
      </c>
      <c r="AT199" s="241" t="s">
        <v>205</v>
      </c>
      <c r="AU199" s="241" t="s">
        <v>85</v>
      </c>
      <c r="AY199" s="18" t="s">
        <v>203</v>
      </c>
      <c r="BE199" s="242">
        <f>IF(N199="základní",J199,0)</f>
        <v>0</v>
      </c>
      <c r="BF199" s="242">
        <f>IF(N199="snížená",J199,0)</f>
        <v>0</v>
      </c>
      <c r="BG199" s="242">
        <f>IF(N199="zákl. přenesená",J199,0)</f>
        <v>0</v>
      </c>
      <c r="BH199" s="242">
        <f>IF(N199="sníž. přenesená",J199,0)</f>
        <v>0</v>
      </c>
      <c r="BI199" s="242">
        <f>IF(N199="nulová",J199,0)</f>
        <v>0</v>
      </c>
      <c r="BJ199" s="18" t="s">
        <v>83</v>
      </c>
      <c r="BK199" s="242">
        <f>ROUND(I199*H199,2)</f>
        <v>0</v>
      </c>
      <c r="BL199" s="18" t="s">
        <v>209</v>
      </c>
      <c r="BM199" s="241" t="s">
        <v>794</v>
      </c>
    </row>
    <row r="200" s="2" customFormat="1" ht="24.15" customHeight="1">
      <c r="A200" s="39"/>
      <c r="B200" s="40"/>
      <c r="C200" s="229" t="s">
        <v>7</v>
      </c>
      <c r="D200" s="229" t="s">
        <v>205</v>
      </c>
      <c r="E200" s="230" t="s">
        <v>579</v>
      </c>
      <c r="F200" s="231" t="s">
        <v>580</v>
      </c>
      <c r="G200" s="232" t="s">
        <v>241</v>
      </c>
      <c r="H200" s="233">
        <v>0.0040000000000000001</v>
      </c>
      <c r="I200" s="234"/>
      <c r="J200" s="235">
        <f>ROUND(I200*H200,2)</f>
        <v>0</v>
      </c>
      <c r="K200" s="236"/>
      <c r="L200" s="45"/>
      <c r="M200" s="237" t="s">
        <v>1</v>
      </c>
      <c r="N200" s="238" t="s">
        <v>41</v>
      </c>
      <c r="O200" s="92"/>
      <c r="P200" s="239">
        <f>O200*H200</f>
        <v>0</v>
      </c>
      <c r="Q200" s="239">
        <v>0</v>
      </c>
      <c r="R200" s="239">
        <f>Q200*H200</f>
        <v>0</v>
      </c>
      <c r="S200" s="239">
        <v>0</v>
      </c>
      <c r="T200" s="24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1" t="s">
        <v>209</v>
      </c>
      <c r="AT200" s="241" t="s">
        <v>205</v>
      </c>
      <c r="AU200" s="241" t="s">
        <v>85</v>
      </c>
      <c r="AY200" s="18" t="s">
        <v>203</v>
      </c>
      <c r="BE200" s="242">
        <f>IF(N200="základní",J200,0)</f>
        <v>0</v>
      </c>
      <c r="BF200" s="242">
        <f>IF(N200="snížená",J200,0)</f>
        <v>0</v>
      </c>
      <c r="BG200" s="242">
        <f>IF(N200="zákl. přenesená",J200,0)</f>
        <v>0</v>
      </c>
      <c r="BH200" s="242">
        <f>IF(N200="sníž. přenesená",J200,0)</f>
        <v>0</v>
      </c>
      <c r="BI200" s="242">
        <f>IF(N200="nulová",J200,0)</f>
        <v>0</v>
      </c>
      <c r="BJ200" s="18" t="s">
        <v>83</v>
      </c>
      <c r="BK200" s="242">
        <f>ROUND(I200*H200,2)</f>
        <v>0</v>
      </c>
      <c r="BL200" s="18" t="s">
        <v>209</v>
      </c>
      <c r="BM200" s="241" t="s">
        <v>804</v>
      </c>
    </row>
    <row r="201" s="2" customFormat="1" ht="24.15" customHeight="1">
      <c r="A201" s="39"/>
      <c r="B201" s="40"/>
      <c r="C201" s="229" t="s">
        <v>306</v>
      </c>
      <c r="D201" s="229" t="s">
        <v>205</v>
      </c>
      <c r="E201" s="230" t="s">
        <v>582</v>
      </c>
      <c r="F201" s="231" t="s">
        <v>583</v>
      </c>
      <c r="G201" s="232" t="s">
        <v>241</v>
      </c>
      <c r="H201" s="233">
        <v>0.080000000000000002</v>
      </c>
      <c r="I201" s="234"/>
      <c r="J201" s="235">
        <f>ROUND(I201*H201,2)</f>
        <v>0</v>
      </c>
      <c r="K201" s="236"/>
      <c r="L201" s="45"/>
      <c r="M201" s="237" t="s">
        <v>1</v>
      </c>
      <c r="N201" s="238" t="s">
        <v>41</v>
      </c>
      <c r="O201" s="92"/>
      <c r="P201" s="239">
        <f>O201*H201</f>
        <v>0</v>
      </c>
      <c r="Q201" s="239">
        <v>0</v>
      </c>
      <c r="R201" s="239">
        <f>Q201*H201</f>
        <v>0</v>
      </c>
      <c r="S201" s="239">
        <v>0</v>
      </c>
      <c r="T201" s="24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1" t="s">
        <v>209</v>
      </c>
      <c r="AT201" s="241" t="s">
        <v>205</v>
      </c>
      <c r="AU201" s="241" t="s">
        <v>85</v>
      </c>
      <c r="AY201" s="18" t="s">
        <v>203</v>
      </c>
      <c r="BE201" s="242">
        <f>IF(N201="základní",J201,0)</f>
        <v>0</v>
      </c>
      <c r="BF201" s="242">
        <f>IF(N201="snížená",J201,0)</f>
        <v>0</v>
      </c>
      <c r="BG201" s="242">
        <f>IF(N201="zákl. přenesená",J201,0)</f>
        <v>0</v>
      </c>
      <c r="BH201" s="242">
        <f>IF(N201="sníž. přenesená",J201,0)</f>
        <v>0</v>
      </c>
      <c r="BI201" s="242">
        <f>IF(N201="nulová",J201,0)</f>
        <v>0</v>
      </c>
      <c r="BJ201" s="18" t="s">
        <v>83</v>
      </c>
      <c r="BK201" s="242">
        <f>ROUND(I201*H201,2)</f>
        <v>0</v>
      </c>
      <c r="BL201" s="18" t="s">
        <v>209</v>
      </c>
      <c r="BM201" s="241" t="s">
        <v>332</v>
      </c>
    </row>
    <row r="202" s="14" customFormat="1">
      <c r="A202" s="14"/>
      <c r="B202" s="254"/>
      <c r="C202" s="255"/>
      <c r="D202" s="245" t="s">
        <v>243</v>
      </c>
      <c r="E202" s="256" t="s">
        <v>1</v>
      </c>
      <c r="F202" s="257" t="s">
        <v>1412</v>
      </c>
      <c r="G202" s="255"/>
      <c r="H202" s="258">
        <v>0.080000000000000002</v>
      </c>
      <c r="I202" s="259"/>
      <c r="J202" s="255"/>
      <c r="K202" s="255"/>
      <c r="L202" s="260"/>
      <c r="M202" s="261"/>
      <c r="N202" s="262"/>
      <c r="O202" s="262"/>
      <c r="P202" s="262"/>
      <c r="Q202" s="262"/>
      <c r="R202" s="262"/>
      <c r="S202" s="262"/>
      <c r="T202" s="26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4" t="s">
        <v>243</v>
      </c>
      <c r="AU202" s="264" t="s">
        <v>85</v>
      </c>
      <c r="AV202" s="14" t="s">
        <v>85</v>
      </c>
      <c r="AW202" s="14" t="s">
        <v>32</v>
      </c>
      <c r="AX202" s="14" t="s">
        <v>76</v>
      </c>
      <c r="AY202" s="264" t="s">
        <v>203</v>
      </c>
    </row>
    <row r="203" s="15" customFormat="1">
      <c r="A203" s="15"/>
      <c r="B203" s="265"/>
      <c r="C203" s="266"/>
      <c r="D203" s="245" t="s">
        <v>243</v>
      </c>
      <c r="E203" s="267" t="s">
        <v>1</v>
      </c>
      <c r="F203" s="268" t="s">
        <v>247</v>
      </c>
      <c r="G203" s="266"/>
      <c r="H203" s="269">
        <v>0.080000000000000002</v>
      </c>
      <c r="I203" s="270"/>
      <c r="J203" s="266"/>
      <c r="K203" s="266"/>
      <c r="L203" s="271"/>
      <c r="M203" s="272"/>
      <c r="N203" s="273"/>
      <c r="O203" s="273"/>
      <c r="P203" s="273"/>
      <c r="Q203" s="273"/>
      <c r="R203" s="273"/>
      <c r="S203" s="273"/>
      <c r="T203" s="274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5" t="s">
        <v>243</v>
      </c>
      <c r="AU203" s="275" t="s">
        <v>85</v>
      </c>
      <c r="AV203" s="15" t="s">
        <v>209</v>
      </c>
      <c r="AW203" s="15" t="s">
        <v>32</v>
      </c>
      <c r="AX203" s="15" t="s">
        <v>83</v>
      </c>
      <c r="AY203" s="275" t="s">
        <v>203</v>
      </c>
    </row>
    <row r="204" s="2" customFormat="1" ht="21.75" customHeight="1">
      <c r="A204" s="39"/>
      <c r="B204" s="40"/>
      <c r="C204" s="229" t="s">
        <v>312</v>
      </c>
      <c r="D204" s="229" t="s">
        <v>205</v>
      </c>
      <c r="E204" s="230" t="s">
        <v>587</v>
      </c>
      <c r="F204" s="231" t="s">
        <v>588</v>
      </c>
      <c r="G204" s="232" t="s">
        <v>241</v>
      </c>
      <c r="H204" s="233">
        <v>0.0040000000000000001</v>
      </c>
      <c r="I204" s="234"/>
      <c r="J204" s="235">
        <f>ROUND(I204*H204,2)</f>
        <v>0</v>
      </c>
      <c r="K204" s="236"/>
      <c r="L204" s="45"/>
      <c r="M204" s="237" t="s">
        <v>1</v>
      </c>
      <c r="N204" s="238" t="s">
        <v>41</v>
      </c>
      <c r="O204" s="92"/>
      <c r="P204" s="239">
        <f>O204*H204</f>
        <v>0</v>
      </c>
      <c r="Q204" s="239">
        <v>0</v>
      </c>
      <c r="R204" s="239">
        <f>Q204*H204</f>
        <v>0</v>
      </c>
      <c r="S204" s="239">
        <v>0</v>
      </c>
      <c r="T204" s="24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1" t="s">
        <v>209</v>
      </c>
      <c r="AT204" s="241" t="s">
        <v>205</v>
      </c>
      <c r="AU204" s="241" t="s">
        <v>85</v>
      </c>
      <c r="AY204" s="18" t="s">
        <v>203</v>
      </c>
      <c r="BE204" s="242">
        <f>IF(N204="základní",J204,0)</f>
        <v>0</v>
      </c>
      <c r="BF204" s="242">
        <f>IF(N204="snížená",J204,0)</f>
        <v>0</v>
      </c>
      <c r="BG204" s="242">
        <f>IF(N204="zákl. přenesená",J204,0)</f>
        <v>0</v>
      </c>
      <c r="BH204" s="242">
        <f>IF(N204="sníž. přenesená",J204,0)</f>
        <v>0</v>
      </c>
      <c r="BI204" s="242">
        <f>IF(N204="nulová",J204,0)</f>
        <v>0</v>
      </c>
      <c r="BJ204" s="18" t="s">
        <v>83</v>
      </c>
      <c r="BK204" s="242">
        <f>ROUND(I204*H204,2)</f>
        <v>0</v>
      </c>
      <c r="BL204" s="18" t="s">
        <v>209</v>
      </c>
      <c r="BM204" s="241" t="s">
        <v>337</v>
      </c>
    </row>
    <row r="205" s="12" customFormat="1" ht="22.8" customHeight="1">
      <c r="A205" s="12"/>
      <c r="B205" s="213"/>
      <c r="C205" s="214"/>
      <c r="D205" s="215" t="s">
        <v>75</v>
      </c>
      <c r="E205" s="227" t="s">
        <v>590</v>
      </c>
      <c r="F205" s="227" t="s">
        <v>591</v>
      </c>
      <c r="G205" s="214"/>
      <c r="H205" s="214"/>
      <c r="I205" s="217"/>
      <c r="J205" s="228">
        <f>BK205</f>
        <v>0</v>
      </c>
      <c r="K205" s="214"/>
      <c r="L205" s="219"/>
      <c r="M205" s="220"/>
      <c r="N205" s="221"/>
      <c r="O205" s="221"/>
      <c r="P205" s="222">
        <f>P206</f>
        <v>0</v>
      </c>
      <c r="Q205" s="221"/>
      <c r="R205" s="222">
        <f>R206</f>
        <v>0</v>
      </c>
      <c r="S205" s="221"/>
      <c r="T205" s="223">
        <f>T206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24" t="s">
        <v>83</v>
      </c>
      <c r="AT205" s="225" t="s">
        <v>75</v>
      </c>
      <c r="AU205" s="225" t="s">
        <v>83</v>
      </c>
      <c r="AY205" s="224" t="s">
        <v>203</v>
      </c>
      <c r="BK205" s="226">
        <f>BK206</f>
        <v>0</v>
      </c>
    </row>
    <row r="206" s="2" customFormat="1" ht="21.75" customHeight="1">
      <c r="A206" s="39"/>
      <c r="B206" s="40"/>
      <c r="C206" s="229" t="s">
        <v>316</v>
      </c>
      <c r="D206" s="229" t="s">
        <v>205</v>
      </c>
      <c r="E206" s="230" t="s">
        <v>592</v>
      </c>
      <c r="F206" s="231" t="s">
        <v>593</v>
      </c>
      <c r="G206" s="232" t="s">
        <v>241</v>
      </c>
      <c r="H206" s="233">
        <v>120.852</v>
      </c>
      <c r="I206" s="234"/>
      <c r="J206" s="235">
        <f>ROUND(I206*H206,2)</f>
        <v>0</v>
      </c>
      <c r="K206" s="236"/>
      <c r="L206" s="45"/>
      <c r="M206" s="237" t="s">
        <v>1</v>
      </c>
      <c r="N206" s="238" t="s">
        <v>41</v>
      </c>
      <c r="O206" s="92"/>
      <c r="P206" s="239">
        <f>O206*H206</f>
        <v>0</v>
      </c>
      <c r="Q206" s="239">
        <v>0</v>
      </c>
      <c r="R206" s="239">
        <f>Q206*H206</f>
        <v>0</v>
      </c>
      <c r="S206" s="239">
        <v>0</v>
      </c>
      <c r="T206" s="24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1" t="s">
        <v>209</v>
      </c>
      <c r="AT206" s="241" t="s">
        <v>205</v>
      </c>
      <c r="AU206" s="241" t="s">
        <v>85</v>
      </c>
      <c r="AY206" s="18" t="s">
        <v>203</v>
      </c>
      <c r="BE206" s="242">
        <f>IF(N206="základní",J206,0)</f>
        <v>0</v>
      </c>
      <c r="BF206" s="242">
        <f>IF(N206="snížená",J206,0)</f>
        <v>0</v>
      </c>
      <c r="BG206" s="242">
        <f>IF(N206="zákl. přenesená",J206,0)</f>
        <v>0</v>
      </c>
      <c r="BH206" s="242">
        <f>IF(N206="sníž. přenesená",J206,0)</f>
        <v>0</v>
      </c>
      <c r="BI206" s="242">
        <f>IF(N206="nulová",J206,0)</f>
        <v>0</v>
      </c>
      <c r="BJ206" s="18" t="s">
        <v>83</v>
      </c>
      <c r="BK206" s="242">
        <f>ROUND(I206*H206,2)</f>
        <v>0</v>
      </c>
      <c r="BL206" s="18" t="s">
        <v>209</v>
      </c>
      <c r="BM206" s="241" t="s">
        <v>1413</v>
      </c>
    </row>
    <row r="207" s="12" customFormat="1" ht="25.92" customHeight="1">
      <c r="A207" s="12"/>
      <c r="B207" s="213"/>
      <c r="C207" s="214"/>
      <c r="D207" s="215" t="s">
        <v>75</v>
      </c>
      <c r="E207" s="216" t="s">
        <v>595</v>
      </c>
      <c r="F207" s="216" t="s">
        <v>596</v>
      </c>
      <c r="G207" s="214"/>
      <c r="H207" s="214"/>
      <c r="I207" s="217"/>
      <c r="J207" s="218">
        <f>BK207</f>
        <v>0</v>
      </c>
      <c r="K207" s="214"/>
      <c r="L207" s="219"/>
      <c r="M207" s="220"/>
      <c r="N207" s="221"/>
      <c r="O207" s="221"/>
      <c r="P207" s="222">
        <f>P208</f>
        <v>0</v>
      </c>
      <c r="Q207" s="221"/>
      <c r="R207" s="222">
        <f>R208</f>
        <v>0</v>
      </c>
      <c r="S207" s="221"/>
      <c r="T207" s="223">
        <f>T208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24" t="s">
        <v>85</v>
      </c>
      <c r="AT207" s="225" t="s">
        <v>75</v>
      </c>
      <c r="AU207" s="225" t="s">
        <v>76</v>
      </c>
      <c r="AY207" s="224" t="s">
        <v>203</v>
      </c>
      <c r="BK207" s="226">
        <f>BK208</f>
        <v>0</v>
      </c>
    </row>
    <row r="208" s="12" customFormat="1" ht="22.8" customHeight="1">
      <c r="A208" s="12"/>
      <c r="B208" s="213"/>
      <c r="C208" s="214"/>
      <c r="D208" s="215" t="s">
        <v>75</v>
      </c>
      <c r="E208" s="227" t="s">
        <v>955</v>
      </c>
      <c r="F208" s="227" t="s">
        <v>956</v>
      </c>
      <c r="G208" s="214"/>
      <c r="H208" s="214"/>
      <c r="I208" s="217"/>
      <c r="J208" s="228">
        <f>BK208</f>
        <v>0</v>
      </c>
      <c r="K208" s="214"/>
      <c r="L208" s="219"/>
      <c r="M208" s="220"/>
      <c r="N208" s="221"/>
      <c r="O208" s="221"/>
      <c r="P208" s="222">
        <f>SUM(P209:P220)</f>
        <v>0</v>
      </c>
      <c r="Q208" s="221"/>
      <c r="R208" s="222">
        <f>SUM(R209:R220)</f>
        <v>0</v>
      </c>
      <c r="S208" s="221"/>
      <c r="T208" s="223">
        <f>SUM(T209:T220)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24" t="s">
        <v>85</v>
      </c>
      <c r="AT208" s="225" t="s">
        <v>75</v>
      </c>
      <c r="AU208" s="225" t="s">
        <v>83</v>
      </c>
      <c r="AY208" s="224" t="s">
        <v>203</v>
      </c>
      <c r="BK208" s="226">
        <f>SUM(BK209:BK220)</f>
        <v>0</v>
      </c>
    </row>
    <row r="209" s="2" customFormat="1" ht="21.75" customHeight="1">
      <c r="A209" s="39"/>
      <c r="B209" s="40"/>
      <c r="C209" s="229" t="s">
        <v>324</v>
      </c>
      <c r="D209" s="229" t="s">
        <v>205</v>
      </c>
      <c r="E209" s="230" t="s">
        <v>1414</v>
      </c>
      <c r="F209" s="231" t="s">
        <v>959</v>
      </c>
      <c r="G209" s="232" t="s">
        <v>960</v>
      </c>
      <c r="H209" s="233">
        <v>17873.714</v>
      </c>
      <c r="I209" s="234"/>
      <c r="J209" s="235">
        <f>ROUND(I209*H209,2)</f>
        <v>0</v>
      </c>
      <c r="K209" s="236"/>
      <c r="L209" s="45"/>
      <c r="M209" s="237" t="s">
        <v>1</v>
      </c>
      <c r="N209" s="238" t="s">
        <v>41</v>
      </c>
      <c r="O209" s="92"/>
      <c r="P209" s="239">
        <f>O209*H209</f>
        <v>0</v>
      </c>
      <c r="Q209" s="239">
        <v>0</v>
      </c>
      <c r="R209" s="239">
        <f>Q209*H209</f>
        <v>0</v>
      </c>
      <c r="S209" s="239">
        <v>0</v>
      </c>
      <c r="T209" s="24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1" t="s">
        <v>277</v>
      </c>
      <c r="AT209" s="241" t="s">
        <v>205</v>
      </c>
      <c r="AU209" s="241" t="s">
        <v>85</v>
      </c>
      <c r="AY209" s="18" t="s">
        <v>203</v>
      </c>
      <c r="BE209" s="242">
        <f>IF(N209="základní",J209,0)</f>
        <v>0</v>
      </c>
      <c r="BF209" s="242">
        <f>IF(N209="snížená",J209,0)</f>
        <v>0</v>
      </c>
      <c r="BG209" s="242">
        <f>IF(N209="zákl. přenesená",J209,0)</f>
        <v>0</v>
      </c>
      <c r="BH209" s="242">
        <f>IF(N209="sníž. přenesená",J209,0)</f>
        <v>0</v>
      </c>
      <c r="BI209" s="242">
        <f>IF(N209="nulová",J209,0)</f>
        <v>0</v>
      </c>
      <c r="BJ209" s="18" t="s">
        <v>83</v>
      </c>
      <c r="BK209" s="242">
        <f>ROUND(I209*H209,2)</f>
        <v>0</v>
      </c>
      <c r="BL209" s="18" t="s">
        <v>277</v>
      </c>
      <c r="BM209" s="241" t="s">
        <v>825</v>
      </c>
    </row>
    <row r="210" s="2" customFormat="1">
      <c r="A210" s="39"/>
      <c r="B210" s="40"/>
      <c r="C210" s="41"/>
      <c r="D210" s="245" t="s">
        <v>474</v>
      </c>
      <c r="E210" s="41"/>
      <c r="F210" s="276" t="s">
        <v>1415</v>
      </c>
      <c r="G210" s="41"/>
      <c r="H210" s="41"/>
      <c r="I210" s="277"/>
      <c r="J210" s="41"/>
      <c r="K210" s="41"/>
      <c r="L210" s="45"/>
      <c r="M210" s="278"/>
      <c r="N210" s="279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474</v>
      </c>
      <c r="AU210" s="18" t="s">
        <v>85</v>
      </c>
    </row>
    <row r="211" s="13" customFormat="1">
      <c r="A211" s="13"/>
      <c r="B211" s="243"/>
      <c r="C211" s="244"/>
      <c r="D211" s="245" t="s">
        <v>243</v>
      </c>
      <c r="E211" s="246" t="s">
        <v>1</v>
      </c>
      <c r="F211" s="247" t="s">
        <v>652</v>
      </c>
      <c r="G211" s="244"/>
      <c r="H211" s="246" t="s">
        <v>1</v>
      </c>
      <c r="I211" s="248"/>
      <c r="J211" s="244"/>
      <c r="K211" s="244"/>
      <c r="L211" s="249"/>
      <c r="M211" s="250"/>
      <c r="N211" s="251"/>
      <c r="O211" s="251"/>
      <c r="P211" s="251"/>
      <c r="Q211" s="251"/>
      <c r="R211" s="251"/>
      <c r="S211" s="251"/>
      <c r="T211" s="25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3" t="s">
        <v>243</v>
      </c>
      <c r="AU211" s="253" t="s">
        <v>85</v>
      </c>
      <c r="AV211" s="13" t="s">
        <v>83</v>
      </c>
      <c r="AW211" s="13" t="s">
        <v>32</v>
      </c>
      <c r="AX211" s="13" t="s">
        <v>76</v>
      </c>
      <c r="AY211" s="253" t="s">
        <v>203</v>
      </c>
    </row>
    <row r="212" s="14" customFormat="1">
      <c r="A212" s="14"/>
      <c r="B212" s="254"/>
      <c r="C212" s="255"/>
      <c r="D212" s="245" t="s">
        <v>243</v>
      </c>
      <c r="E212" s="256" t="s">
        <v>1</v>
      </c>
      <c r="F212" s="257" t="s">
        <v>1416</v>
      </c>
      <c r="G212" s="255"/>
      <c r="H212" s="258">
        <v>232.36000000000001</v>
      </c>
      <c r="I212" s="259"/>
      <c r="J212" s="255"/>
      <c r="K212" s="255"/>
      <c r="L212" s="260"/>
      <c r="M212" s="261"/>
      <c r="N212" s="262"/>
      <c r="O212" s="262"/>
      <c r="P212" s="262"/>
      <c r="Q212" s="262"/>
      <c r="R212" s="262"/>
      <c r="S212" s="262"/>
      <c r="T212" s="26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4" t="s">
        <v>243</v>
      </c>
      <c r="AU212" s="264" t="s">
        <v>85</v>
      </c>
      <c r="AV212" s="14" t="s">
        <v>85</v>
      </c>
      <c r="AW212" s="14" t="s">
        <v>32</v>
      </c>
      <c r="AX212" s="14" t="s">
        <v>76</v>
      </c>
      <c r="AY212" s="264" t="s">
        <v>203</v>
      </c>
    </row>
    <row r="213" s="14" customFormat="1">
      <c r="A213" s="14"/>
      <c r="B213" s="254"/>
      <c r="C213" s="255"/>
      <c r="D213" s="245" t="s">
        <v>243</v>
      </c>
      <c r="E213" s="256" t="s">
        <v>1</v>
      </c>
      <c r="F213" s="257" t="s">
        <v>1417</v>
      </c>
      <c r="G213" s="255"/>
      <c r="H213" s="258">
        <v>4240</v>
      </c>
      <c r="I213" s="259"/>
      <c r="J213" s="255"/>
      <c r="K213" s="255"/>
      <c r="L213" s="260"/>
      <c r="M213" s="261"/>
      <c r="N213" s="262"/>
      <c r="O213" s="262"/>
      <c r="P213" s="262"/>
      <c r="Q213" s="262"/>
      <c r="R213" s="262"/>
      <c r="S213" s="262"/>
      <c r="T213" s="26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4" t="s">
        <v>243</v>
      </c>
      <c r="AU213" s="264" t="s">
        <v>85</v>
      </c>
      <c r="AV213" s="14" t="s">
        <v>85</v>
      </c>
      <c r="AW213" s="14" t="s">
        <v>32</v>
      </c>
      <c r="AX213" s="14" t="s">
        <v>76</v>
      </c>
      <c r="AY213" s="264" t="s">
        <v>203</v>
      </c>
    </row>
    <row r="214" s="14" customFormat="1">
      <c r="A214" s="14"/>
      <c r="B214" s="254"/>
      <c r="C214" s="255"/>
      <c r="D214" s="245" t="s">
        <v>243</v>
      </c>
      <c r="E214" s="256" t="s">
        <v>1</v>
      </c>
      <c r="F214" s="257" t="s">
        <v>1418</v>
      </c>
      <c r="G214" s="255"/>
      <c r="H214" s="258">
        <v>1410</v>
      </c>
      <c r="I214" s="259"/>
      <c r="J214" s="255"/>
      <c r="K214" s="255"/>
      <c r="L214" s="260"/>
      <c r="M214" s="261"/>
      <c r="N214" s="262"/>
      <c r="O214" s="262"/>
      <c r="P214" s="262"/>
      <c r="Q214" s="262"/>
      <c r="R214" s="262"/>
      <c r="S214" s="262"/>
      <c r="T214" s="26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4" t="s">
        <v>243</v>
      </c>
      <c r="AU214" s="264" t="s">
        <v>85</v>
      </c>
      <c r="AV214" s="14" t="s">
        <v>85</v>
      </c>
      <c r="AW214" s="14" t="s">
        <v>32</v>
      </c>
      <c r="AX214" s="14" t="s">
        <v>76</v>
      </c>
      <c r="AY214" s="264" t="s">
        <v>203</v>
      </c>
    </row>
    <row r="215" s="14" customFormat="1">
      <c r="A215" s="14"/>
      <c r="B215" s="254"/>
      <c r="C215" s="255"/>
      <c r="D215" s="245" t="s">
        <v>243</v>
      </c>
      <c r="E215" s="256" t="s">
        <v>1</v>
      </c>
      <c r="F215" s="257" t="s">
        <v>1419</v>
      </c>
      <c r="G215" s="255"/>
      <c r="H215" s="258">
        <v>1330</v>
      </c>
      <c r="I215" s="259"/>
      <c r="J215" s="255"/>
      <c r="K215" s="255"/>
      <c r="L215" s="260"/>
      <c r="M215" s="261"/>
      <c r="N215" s="262"/>
      <c r="O215" s="262"/>
      <c r="P215" s="262"/>
      <c r="Q215" s="262"/>
      <c r="R215" s="262"/>
      <c r="S215" s="262"/>
      <c r="T215" s="26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4" t="s">
        <v>243</v>
      </c>
      <c r="AU215" s="264" t="s">
        <v>85</v>
      </c>
      <c r="AV215" s="14" t="s">
        <v>85</v>
      </c>
      <c r="AW215" s="14" t="s">
        <v>32</v>
      </c>
      <c r="AX215" s="14" t="s">
        <v>76</v>
      </c>
      <c r="AY215" s="264" t="s">
        <v>203</v>
      </c>
    </row>
    <row r="216" s="14" customFormat="1">
      <c r="A216" s="14"/>
      <c r="B216" s="254"/>
      <c r="C216" s="255"/>
      <c r="D216" s="245" t="s">
        <v>243</v>
      </c>
      <c r="E216" s="256" t="s">
        <v>1</v>
      </c>
      <c r="F216" s="257" t="s">
        <v>1420</v>
      </c>
      <c r="G216" s="255"/>
      <c r="H216" s="258">
        <v>8330</v>
      </c>
      <c r="I216" s="259"/>
      <c r="J216" s="255"/>
      <c r="K216" s="255"/>
      <c r="L216" s="260"/>
      <c r="M216" s="261"/>
      <c r="N216" s="262"/>
      <c r="O216" s="262"/>
      <c r="P216" s="262"/>
      <c r="Q216" s="262"/>
      <c r="R216" s="262"/>
      <c r="S216" s="262"/>
      <c r="T216" s="26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4" t="s">
        <v>243</v>
      </c>
      <c r="AU216" s="264" t="s">
        <v>85</v>
      </c>
      <c r="AV216" s="14" t="s">
        <v>85</v>
      </c>
      <c r="AW216" s="14" t="s">
        <v>32</v>
      </c>
      <c r="AX216" s="14" t="s">
        <v>76</v>
      </c>
      <c r="AY216" s="264" t="s">
        <v>203</v>
      </c>
    </row>
    <row r="217" s="16" customFormat="1">
      <c r="A217" s="16"/>
      <c r="B217" s="292"/>
      <c r="C217" s="293"/>
      <c r="D217" s="245" t="s">
        <v>243</v>
      </c>
      <c r="E217" s="294" t="s">
        <v>1</v>
      </c>
      <c r="F217" s="295" t="s">
        <v>669</v>
      </c>
      <c r="G217" s="293"/>
      <c r="H217" s="296">
        <v>15542.360000000001</v>
      </c>
      <c r="I217" s="297"/>
      <c r="J217" s="293"/>
      <c r="K217" s="293"/>
      <c r="L217" s="298"/>
      <c r="M217" s="299"/>
      <c r="N217" s="300"/>
      <c r="O217" s="300"/>
      <c r="P217" s="300"/>
      <c r="Q217" s="300"/>
      <c r="R217" s="300"/>
      <c r="S217" s="300"/>
      <c r="T217" s="301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T217" s="302" t="s">
        <v>243</v>
      </c>
      <c r="AU217" s="302" t="s">
        <v>85</v>
      </c>
      <c r="AV217" s="16" t="s">
        <v>108</v>
      </c>
      <c r="AW217" s="16" t="s">
        <v>32</v>
      </c>
      <c r="AX217" s="16" t="s">
        <v>76</v>
      </c>
      <c r="AY217" s="302" t="s">
        <v>203</v>
      </c>
    </row>
    <row r="218" s="14" customFormat="1">
      <c r="A218" s="14"/>
      <c r="B218" s="254"/>
      <c r="C218" s="255"/>
      <c r="D218" s="245" t="s">
        <v>243</v>
      </c>
      <c r="E218" s="256" t="s">
        <v>1</v>
      </c>
      <c r="F218" s="257" t="s">
        <v>1421</v>
      </c>
      <c r="G218" s="255"/>
      <c r="H218" s="258">
        <v>2331.3539999999998</v>
      </c>
      <c r="I218" s="259"/>
      <c r="J218" s="255"/>
      <c r="K218" s="255"/>
      <c r="L218" s="260"/>
      <c r="M218" s="261"/>
      <c r="N218" s="262"/>
      <c r="O218" s="262"/>
      <c r="P218" s="262"/>
      <c r="Q218" s="262"/>
      <c r="R218" s="262"/>
      <c r="S218" s="262"/>
      <c r="T218" s="263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4" t="s">
        <v>243</v>
      </c>
      <c r="AU218" s="264" t="s">
        <v>85</v>
      </c>
      <c r="AV218" s="14" t="s">
        <v>85</v>
      </c>
      <c r="AW218" s="14" t="s">
        <v>32</v>
      </c>
      <c r="AX218" s="14" t="s">
        <v>76</v>
      </c>
      <c r="AY218" s="264" t="s">
        <v>203</v>
      </c>
    </row>
    <row r="219" s="15" customFormat="1">
      <c r="A219" s="15"/>
      <c r="B219" s="265"/>
      <c r="C219" s="266"/>
      <c r="D219" s="245" t="s">
        <v>243</v>
      </c>
      <c r="E219" s="267" t="s">
        <v>1</v>
      </c>
      <c r="F219" s="268" t="s">
        <v>247</v>
      </c>
      <c r="G219" s="266"/>
      <c r="H219" s="269">
        <v>17873.714</v>
      </c>
      <c r="I219" s="270"/>
      <c r="J219" s="266"/>
      <c r="K219" s="266"/>
      <c r="L219" s="271"/>
      <c r="M219" s="272"/>
      <c r="N219" s="273"/>
      <c r="O219" s="273"/>
      <c r="P219" s="273"/>
      <c r="Q219" s="273"/>
      <c r="R219" s="273"/>
      <c r="S219" s="273"/>
      <c r="T219" s="274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75" t="s">
        <v>243</v>
      </c>
      <c r="AU219" s="275" t="s">
        <v>85</v>
      </c>
      <c r="AV219" s="15" t="s">
        <v>209</v>
      </c>
      <c r="AW219" s="15" t="s">
        <v>32</v>
      </c>
      <c r="AX219" s="15" t="s">
        <v>83</v>
      </c>
      <c r="AY219" s="275" t="s">
        <v>203</v>
      </c>
    </row>
    <row r="220" s="2" customFormat="1" ht="24.15" customHeight="1">
      <c r="A220" s="39"/>
      <c r="B220" s="40"/>
      <c r="C220" s="229" t="s">
        <v>329</v>
      </c>
      <c r="D220" s="229" t="s">
        <v>205</v>
      </c>
      <c r="E220" s="230" t="s">
        <v>1085</v>
      </c>
      <c r="F220" s="231" t="s">
        <v>1086</v>
      </c>
      <c r="G220" s="232" t="s">
        <v>620</v>
      </c>
      <c r="H220" s="280"/>
      <c r="I220" s="234"/>
      <c r="J220" s="235">
        <f>ROUND(I220*H220,2)</f>
        <v>0</v>
      </c>
      <c r="K220" s="236"/>
      <c r="L220" s="45"/>
      <c r="M220" s="306" t="s">
        <v>1</v>
      </c>
      <c r="N220" s="307" t="s">
        <v>41</v>
      </c>
      <c r="O220" s="308"/>
      <c r="P220" s="309">
        <f>O220*H220</f>
        <v>0</v>
      </c>
      <c r="Q220" s="309">
        <v>0</v>
      </c>
      <c r="R220" s="309">
        <f>Q220*H220</f>
        <v>0</v>
      </c>
      <c r="S220" s="309">
        <v>0</v>
      </c>
      <c r="T220" s="310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1" t="s">
        <v>277</v>
      </c>
      <c r="AT220" s="241" t="s">
        <v>205</v>
      </c>
      <c r="AU220" s="241" t="s">
        <v>85</v>
      </c>
      <c r="AY220" s="18" t="s">
        <v>203</v>
      </c>
      <c r="BE220" s="242">
        <f>IF(N220="základní",J220,0)</f>
        <v>0</v>
      </c>
      <c r="BF220" s="242">
        <f>IF(N220="snížená",J220,0)</f>
        <v>0</v>
      </c>
      <c r="BG220" s="242">
        <f>IF(N220="zákl. přenesená",J220,0)</f>
        <v>0</v>
      </c>
      <c r="BH220" s="242">
        <f>IF(N220="sníž. přenesená",J220,0)</f>
        <v>0</v>
      </c>
      <c r="BI220" s="242">
        <f>IF(N220="nulová",J220,0)</f>
        <v>0</v>
      </c>
      <c r="BJ220" s="18" t="s">
        <v>83</v>
      </c>
      <c r="BK220" s="242">
        <f>ROUND(I220*H220,2)</f>
        <v>0</v>
      </c>
      <c r="BL220" s="18" t="s">
        <v>277</v>
      </c>
      <c r="BM220" s="241" t="s">
        <v>841</v>
      </c>
    </row>
    <row r="221" s="2" customFormat="1" ht="6.96" customHeight="1">
      <c r="A221" s="39"/>
      <c r="B221" s="67"/>
      <c r="C221" s="68"/>
      <c r="D221" s="68"/>
      <c r="E221" s="68"/>
      <c r="F221" s="68"/>
      <c r="G221" s="68"/>
      <c r="H221" s="68"/>
      <c r="I221" s="68"/>
      <c r="J221" s="68"/>
      <c r="K221" s="68"/>
      <c r="L221" s="45"/>
      <c r="M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</row>
  </sheetData>
  <sheetProtection sheet="1" autoFilter="0" formatColumns="0" formatRows="0" objects="1" scenarios="1" spinCount="100000" saltValue="2FkbHd9NLiCvFcgGBdXWSqI5hDI8HSIeicGLTPHby4PO6oPbNvwwLLW3wS7kKz5dvVJmIpOxRHzMmXEwJA8K4w==" hashValue="EfHZtW/Snlp7LEiAlKOysgJxIPUNvE/UJ5hjb1MkcbbPPmdVQZb/MBzF4I1uCYAXP3d1n8elIuO+rSAvNiwwzg==" algorithmName="SHA-512" password="99DC"/>
  <autoFilter ref="C127:K22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157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Objekty OU, část D a DM</v>
      </c>
      <c r="F7" s="152"/>
      <c r="G7" s="152"/>
      <c r="H7" s="152"/>
      <c r="L7" s="21"/>
    </row>
    <row r="8" s="1" customFormat="1" ht="12" customHeight="1">
      <c r="B8" s="21"/>
      <c r="D8" s="152" t="s">
        <v>158</v>
      </c>
      <c r="L8" s="21"/>
    </row>
    <row r="9" s="2" customFormat="1" ht="16.5" customHeight="1">
      <c r="A9" s="39"/>
      <c r="B9" s="45"/>
      <c r="C9" s="39"/>
      <c r="D9" s="39"/>
      <c r="E9" s="153" t="s">
        <v>159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160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4" t="s">
        <v>1422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31. 8. 2018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31</v>
      </c>
      <c r="F23" s="39"/>
      <c r="G23" s="39"/>
      <c r="H23" s="39"/>
      <c r="I23" s="152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33</v>
      </c>
      <c r="E25" s="39"/>
      <c r="F25" s="39"/>
      <c r="G25" s="39"/>
      <c r="H25" s="39"/>
      <c r="I25" s="152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2" t="s">
        <v>27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34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07.25" customHeight="1">
      <c r="A29" s="156"/>
      <c r="B29" s="157"/>
      <c r="C29" s="156"/>
      <c r="D29" s="156"/>
      <c r="E29" s="158" t="s">
        <v>162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36</v>
      </c>
      <c r="E32" s="39"/>
      <c r="F32" s="39"/>
      <c r="G32" s="39"/>
      <c r="H32" s="39"/>
      <c r="I32" s="39"/>
      <c r="J32" s="162">
        <f>ROUND(J133,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38</v>
      </c>
      <c r="G34" s="39"/>
      <c r="H34" s="39"/>
      <c r="I34" s="163" t="s">
        <v>37</v>
      </c>
      <c r="J34" s="163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40</v>
      </c>
      <c r="E35" s="152" t="s">
        <v>41</v>
      </c>
      <c r="F35" s="165">
        <f>ROUND((SUM(BE133:BE304)),  2)</f>
        <v>0</v>
      </c>
      <c r="G35" s="39"/>
      <c r="H35" s="39"/>
      <c r="I35" s="166">
        <v>0.20999999999999999</v>
      </c>
      <c r="J35" s="165">
        <f>ROUND(((SUM(BE133:BE304))*I35),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5">
        <f>ROUND((SUM(BF133:BF304)),  2)</f>
        <v>0</v>
      </c>
      <c r="G36" s="39"/>
      <c r="H36" s="39"/>
      <c r="I36" s="166">
        <v>0.12</v>
      </c>
      <c r="J36" s="165">
        <f>ROUND(((SUM(BF133:BF304))*I36),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5">
        <f>ROUND((SUM(BG133:BG304)),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5">
        <f>ROUND((SUM(BH133:BH304)),  2)</f>
        <v>0</v>
      </c>
      <c r="G38" s="39"/>
      <c r="H38" s="39"/>
      <c r="I38" s="166">
        <v>0.12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5">
        <f>ROUND((SUM(BI133:BI304)),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46</v>
      </c>
      <c r="E41" s="169"/>
      <c r="F41" s="169"/>
      <c r="G41" s="170" t="s">
        <v>47</v>
      </c>
      <c r="H41" s="171" t="s">
        <v>48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Objekty OU, část D a DM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158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159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160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D.1.4.1 - Vytápění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31. 8. 2018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Ostravská univerzita</v>
      </c>
      <c r="G93" s="41"/>
      <c r="H93" s="41"/>
      <c r="I93" s="33" t="s">
        <v>30</v>
      </c>
      <c r="J93" s="37" t="str">
        <f>E23</f>
        <v>Marpo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33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164</v>
      </c>
      <c r="D96" s="187"/>
      <c r="E96" s="187"/>
      <c r="F96" s="187"/>
      <c r="G96" s="187"/>
      <c r="H96" s="187"/>
      <c r="I96" s="187"/>
      <c r="J96" s="188" t="s">
        <v>165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166</v>
      </c>
      <c r="D98" s="41"/>
      <c r="E98" s="41"/>
      <c r="F98" s="41"/>
      <c r="G98" s="41"/>
      <c r="H98" s="41"/>
      <c r="I98" s="41"/>
      <c r="J98" s="111">
        <f>J133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167</v>
      </c>
    </row>
    <row r="99" s="9" customFormat="1" ht="24.96" customHeight="1">
      <c r="A99" s="9"/>
      <c r="B99" s="190"/>
      <c r="C99" s="191"/>
      <c r="D99" s="192" t="s">
        <v>168</v>
      </c>
      <c r="E99" s="193"/>
      <c r="F99" s="193"/>
      <c r="G99" s="193"/>
      <c r="H99" s="193"/>
      <c r="I99" s="193"/>
      <c r="J99" s="194">
        <f>J134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4"/>
      <c r="D100" s="197" t="s">
        <v>169</v>
      </c>
      <c r="E100" s="198"/>
      <c r="F100" s="198"/>
      <c r="G100" s="198"/>
      <c r="H100" s="198"/>
      <c r="I100" s="198"/>
      <c r="J100" s="199">
        <f>J135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170</v>
      </c>
      <c r="E101" s="198"/>
      <c r="F101" s="198"/>
      <c r="G101" s="198"/>
      <c r="H101" s="198"/>
      <c r="I101" s="198"/>
      <c r="J101" s="199">
        <f>J142</f>
        <v>0</v>
      </c>
      <c r="K101" s="134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4"/>
      <c r="D102" s="197" t="s">
        <v>171</v>
      </c>
      <c r="E102" s="198"/>
      <c r="F102" s="198"/>
      <c r="G102" s="198"/>
      <c r="H102" s="198"/>
      <c r="I102" s="198"/>
      <c r="J102" s="199">
        <f>J145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4"/>
      <c r="D103" s="197" t="s">
        <v>1423</v>
      </c>
      <c r="E103" s="198"/>
      <c r="F103" s="198"/>
      <c r="G103" s="198"/>
      <c r="H103" s="198"/>
      <c r="I103" s="198"/>
      <c r="J103" s="199">
        <f>J149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90"/>
      <c r="C104" s="191"/>
      <c r="D104" s="192" t="s">
        <v>175</v>
      </c>
      <c r="E104" s="193"/>
      <c r="F104" s="193"/>
      <c r="G104" s="193"/>
      <c r="H104" s="193"/>
      <c r="I104" s="193"/>
      <c r="J104" s="194">
        <f>J162</f>
        <v>0</v>
      </c>
      <c r="K104" s="191"/>
      <c r="L104" s="19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6"/>
      <c r="C105" s="134"/>
      <c r="D105" s="197" t="s">
        <v>177</v>
      </c>
      <c r="E105" s="198"/>
      <c r="F105" s="198"/>
      <c r="G105" s="198"/>
      <c r="H105" s="198"/>
      <c r="I105" s="198"/>
      <c r="J105" s="199">
        <f>J163</f>
        <v>0</v>
      </c>
      <c r="K105" s="134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34"/>
      <c r="D106" s="197" t="s">
        <v>1424</v>
      </c>
      <c r="E106" s="198"/>
      <c r="F106" s="198"/>
      <c r="G106" s="198"/>
      <c r="H106" s="198"/>
      <c r="I106" s="198"/>
      <c r="J106" s="199">
        <f>J177</f>
        <v>0</v>
      </c>
      <c r="K106" s="134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6"/>
      <c r="C107" s="134"/>
      <c r="D107" s="197" t="s">
        <v>1425</v>
      </c>
      <c r="E107" s="198"/>
      <c r="F107" s="198"/>
      <c r="G107" s="198"/>
      <c r="H107" s="198"/>
      <c r="I107" s="198"/>
      <c r="J107" s="199">
        <f>J186</f>
        <v>0</v>
      </c>
      <c r="K107" s="134"/>
      <c r="L107" s="20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6"/>
      <c r="C108" s="134"/>
      <c r="D108" s="197" t="s">
        <v>1426</v>
      </c>
      <c r="E108" s="198"/>
      <c r="F108" s="198"/>
      <c r="G108" s="198"/>
      <c r="H108" s="198"/>
      <c r="I108" s="198"/>
      <c r="J108" s="199">
        <f>J206</f>
        <v>0</v>
      </c>
      <c r="K108" s="134"/>
      <c r="L108" s="20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6"/>
      <c r="C109" s="134"/>
      <c r="D109" s="197" t="s">
        <v>1427</v>
      </c>
      <c r="E109" s="198"/>
      <c r="F109" s="198"/>
      <c r="G109" s="198"/>
      <c r="H109" s="198"/>
      <c r="I109" s="198"/>
      <c r="J109" s="199">
        <f>J263</f>
        <v>0</v>
      </c>
      <c r="K109" s="134"/>
      <c r="L109" s="20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6"/>
      <c r="C110" s="134"/>
      <c r="D110" s="197" t="s">
        <v>186</v>
      </c>
      <c r="E110" s="198"/>
      <c r="F110" s="198"/>
      <c r="G110" s="198"/>
      <c r="H110" s="198"/>
      <c r="I110" s="198"/>
      <c r="J110" s="199">
        <f>J297</f>
        <v>0</v>
      </c>
      <c r="K110" s="134"/>
      <c r="L110" s="20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90"/>
      <c r="C111" s="191"/>
      <c r="D111" s="192" t="s">
        <v>1428</v>
      </c>
      <c r="E111" s="193"/>
      <c r="F111" s="193"/>
      <c r="G111" s="193"/>
      <c r="H111" s="193"/>
      <c r="I111" s="193"/>
      <c r="J111" s="194">
        <f>J302</f>
        <v>0</v>
      </c>
      <c r="K111" s="191"/>
      <c r="L111" s="195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2" customFormat="1" ht="21.84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7" s="2" customFormat="1" ht="6.96" customHeight="1">
      <c r="A117" s="39"/>
      <c r="B117" s="69"/>
      <c r="C117" s="70"/>
      <c r="D117" s="70"/>
      <c r="E117" s="70"/>
      <c r="F117" s="70"/>
      <c r="G117" s="70"/>
      <c r="H117" s="70"/>
      <c r="I117" s="70"/>
      <c r="J117" s="70"/>
      <c r="K117" s="70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4.96" customHeight="1">
      <c r="A118" s="39"/>
      <c r="B118" s="40"/>
      <c r="C118" s="24" t="s">
        <v>188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16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185" t="str">
        <f>E7</f>
        <v>Objekty OU, část D a DM</v>
      </c>
      <c r="F121" s="33"/>
      <c r="G121" s="33"/>
      <c r="H121" s="33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" customFormat="1" ht="12" customHeight="1">
      <c r="B122" s="22"/>
      <c r="C122" s="33" t="s">
        <v>158</v>
      </c>
      <c r="D122" s="23"/>
      <c r="E122" s="23"/>
      <c r="F122" s="23"/>
      <c r="G122" s="23"/>
      <c r="H122" s="23"/>
      <c r="I122" s="23"/>
      <c r="J122" s="23"/>
      <c r="K122" s="23"/>
      <c r="L122" s="21"/>
    </row>
    <row r="123" s="2" customFormat="1" ht="16.5" customHeight="1">
      <c r="A123" s="39"/>
      <c r="B123" s="40"/>
      <c r="C123" s="41"/>
      <c r="D123" s="41"/>
      <c r="E123" s="185" t="s">
        <v>159</v>
      </c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160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77" t="str">
        <f>E11</f>
        <v>D.1.4.1 - Vytápění</v>
      </c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20</v>
      </c>
      <c r="D127" s="41"/>
      <c r="E127" s="41"/>
      <c r="F127" s="28" t="str">
        <f>F14</f>
        <v xml:space="preserve"> </v>
      </c>
      <c r="G127" s="41"/>
      <c r="H127" s="41"/>
      <c r="I127" s="33" t="s">
        <v>22</v>
      </c>
      <c r="J127" s="80" t="str">
        <f>IF(J14="","",J14)</f>
        <v>31. 8. 2018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24</v>
      </c>
      <c r="D129" s="41"/>
      <c r="E129" s="41"/>
      <c r="F129" s="28" t="str">
        <f>E17</f>
        <v>Ostravská univerzita</v>
      </c>
      <c r="G129" s="41"/>
      <c r="H129" s="41"/>
      <c r="I129" s="33" t="s">
        <v>30</v>
      </c>
      <c r="J129" s="37" t="str">
        <f>E23</f>
        <v>Marpo s.r.o.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15" customHeight="1">
      <c r="A130" s="39"/>
      <c r="B130" s="40"/>
      <c r="C130" s="33" t="s">
        <v>28</v>
      </c>
      <c r="D130" s="41"/>
      <c r="E130" s="41"/>
      <c r="F130" s="28" t="str">
        <f>IF(E20="","",E20)</f>
        <v>Vyplň údaj</v>
      </c>
      <c r="G130" s="41"/>
      <c r="H130" s="41"/>
      <c r="I130" s="33" t="s">
        <v>33</v>
      </c>
      <c r="J130" s="37" t="str">
        <f>E26</f>
        <v xml:space="preserve"> 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0.32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11" customFormat="1" ht="29.28" customHeight="1">
      <c r="A132" s="201"/>
      <c r="B132" s="202"/>
      <c r="C132" s="203" t="s">
        <v>189</v>
      </c>
      <c r="D132" s="204" t="s">
        <v>61</v>
      </c>
      <c r="E132" s="204" t="s">
        <v>57</v>
      </c>
      <c r="F132" s="204" t="s">
        <v>58</v>
      </c>
      <c r="G132" s="204" t="s">
        <v>190</v>
      </c>
      <c r="H132" s="204" t="s">
        <v>191</v>
      </c>
      <c r="I132" s="204" t="s">
        <v>192</v>
      </c>
      <c r="J132" s="205" t="s">
        <v>165</v>
      </c>
      <c r="K132" s="206" t="s">
        <v>193</v>
      </c>
      <c r="L132" s="207"/>
      <c r="M132" s="101" t="s">
        <v>1</v>
      </c>
      <c r="N132" s="102" t="s">
        <v>40</v>
      </c>
      <c r="O132" s="102" t="s">
        <v>194</v>
      </c>
      <c r="P132" s="102" t="s">
        <v>195</v>
      </c>
      <c r="Q132" s="102" t="s">
        <v>196</v>
      </c>
      <c r="R132" s="102" t="s">
        <v>197</v>
      </c>
      <c r="S132" s="102" t="s">
        <v>198</v>
      </c>
      <c r="T132" s="103" t="s">
        <v>199</v>
      </c>
      <c r="U132" s="201"/>
      <c r="V132" s="201"/>
      <c r="W132" s="201"/>
      <c r="X132" s="201"/>
      <c r="Y132" s="201"/>
      <c r="Z132" s="201"/>
      <c r="AA132" s="201"/>
      <c r="AB132" s="201"/>
      <c r="AC132" s="201"/>
      <c r="AD132" s="201"/>
      <c r="AE132" s="201"/>
    </row>
    <row r="133" s="2" customFormat="1" ht="22.8" customHeight="1">
      <c r="A133" s="39"/>
      <c r="B133" s="40"/>
      <c r="C133" s="108" t="s">
        <v>200</v>
      </c>
      <c r="D133" s="41"/>
      <c r="E133" s="41"/>
      <c r="F133" s="41"/>
      <c r="G133" s="41"/>
      <c r="H133" s="41"/>
      <c r="I133" s="41"/>
      <c r="J133" s="208">
        <f>BK133</f>
        <v>0</v>
      </c>
      <c r="K133" s="41"/>
      <c r="L133" s="45"/>
      <c r="M133" s="104"/>
      <c r="N133" s="209"/>
      <c r="O133" s="105"/>
      <c r="P133" s="210">
        <f>P134+P162+P302</f>
        <v>0</v>
      </c>
      <c r="Q133" s="105"/>
      <c r="R133" s="210">
        <f>R134+R162+R302</f>
        <v>0</v>
      </c>
      <c r="S133" s="105"/>
      <c r="T133" s="211">
        <f>T134+T162+T302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75</v>
      </c>
      <c r="AU133" s="18" t="s">
        <v>167</v>
      </c>
      <c r="BK133" s="212">
        <f>BK134+BK162+BK302</f>
        <v>0</v>
      </c>
    </row>
    <row r="134" s="12" customFormat="1" ht="25.92" customHeight="1">
      <c r="A134" s="12"/>
      <c r="B134" s="213"/>
      <c r="C134" s="214"/>
      <c r="D134" s="215" t="s">
        <v>75</v>
      </c>
      <c r="E134" s="216" t="s">
        <v>201</v>
      </c>
      <c r="F134" s="216" t="s">
        <v>202</v>
      </c>
      <c r="G134" s="214"/>
      <c r="H134" s="214"/>
      <c r="I134" s="217"/>
      <c r="J134" s="218">
        <f>BK134</f>
        <v>0</v>
      </c>
      <c r="K134" s="214"/>
      <c r="L134" s="219"/>
      <c r="M134" s="220"/>
      <c r="N134" s="221"/>
      <c r="O134" s="221"/>
      <c r="P134" s="222">
        <f>P135+P142+P145+P149</f>
        <v>0</v>
      </c>
      <c r="Q134" s="221"/>
      <c r="R134" s="222">
        <f>R135+R142+R145+R149</f>
        <v>0</v>
      </c>
      <c r="S134" s="221"/>
      <c r="T134" s="223">
        <f>T135+T142+T145+T149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4" t="s">
        <v>83</v>
      </c>
      <c r="AT134" s="225" t="s">
        <v>75</v>
      </c>
      <c r="AU134" s="225" t="s">
        <v>76</v>
      </c>
      <c r="AY134" s="224" t="s">
        <v>203</v>
      </c>
      <c r="BK134" s="226">
        <f>BK135+BK142+BK145+BK149</f>
        <v>0</v>
      </c>
    </row>
    <row r="135" s="12" customFormat="1" ht="22.8" customHeight="1">
      <c r="A135" s="12"/>
      <c r="B135" s="213"/>
      <c r="C135" s="214"/>
      <c r="D135" s="215" t="s">
        <v>75</v>
      </c>
      <c r="E135" s="227" t="s">
        <v>108</v>
      </c>
      <c r="F135" s="227" t="s">
        <v>204</v>
      </c>
      <c r="G135" s="214"/>
      <c r="H135" s="214"/>
      <c r="I135" s="217"/>
      <c r="J135" s="228">
        <f>BK135</f>
        <v>0</v>
      </c>
      <c r="K135" s="214"/>
      <c r="L135" s="219"/>
      <c r="M135" s="220"/>
      <c r="N135" s="221"/>
      <c r="O135" s="221"/>
      <c r="P135" s="222">
        <f>SUM(P136:P141)</f>
        <v>0</v>
      </c>
      <c r="Q135" s="221"/>
      <c r="R135" s="222">
        <f>SUM(R136:R141)</f>
        <v>0</v>
      </c>
      <c r="S135" s="221"/>
      <c r="T135" s="223">
        <f>SUM(T136:T141)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4" t="s">
        <v>83</v>
      </c>
      <c r="AT135" s="225" t="s">
        <v>75</v>
      </c>
      <c r="AU135" s="225" t="s">
        <v>83</v>
      </c>
      <c r="AY135" s="224" t="s">
        <v>203</v>
      </c>
      <c r="BK135" s="226">
        <f>SUM(BK136:BK141)</f>
        <v>0</v>
      </c>
    </row>
    <row r="136" s="2" customFormat="1" ht="24.15" customHeight="1">
      <c r="A136" s="39"/>
      <c r="B136" s="40"/>
      <c r="C136" s="229" t="s">
        <v>83</v>
      </c>
      <c r="D136" s="229" t="s">
        <v>205</v>
      </c>
      <c r="E136" s="230" t="s">
        <v>1429</v>
      </c>
      <c r="F136" s="231" t="s">
        <v>1430</v>
      </c>
      <c r="G136" s="232" t="s">
        <v>220</v>
      </c>
      <c r="H136" s="233">
        <v>60</v>
      </c>
      <c r="I136" s="234"/>
      <c r="J136" s="235">
        <f>ROUND(I136*H136,2)</f>
        <v>0</v>
      </c>
      <c r="K136" s="236"/>
      <c r="L136" s="45"/>
      <c r="M136" s="237" t="s">
        <v>1</v>
      </c>
      <c r="N136" s="238" t="s">
        <v>41</v>
      </c>
      <c r="O136" s="92"/>
      <c r="P136" s="239">
        <f>O136*H136</f>
        <v>0</v>
      </c>
      <c r="Q136" s="239">
        <v>0</v>
      </c>
      <c r="R136" s="239">
        <f>Q136*H136</f>
        <v>0</v>
      </c>
      <c r="S136" s="239">
        <v>0</v>
      </c>
      <c r="T136" s="24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1" t="s">
        <v>209</v>
      </c>
      <c r="AT136" s="241" t="s">
        <v>205</v>
      </c>
      <c r="AU136" s="241" t="s">
        <v>85</v>
      </c>
      <c r="AY136" s="18" t="s">
        <v>203</v>
      </c>
      <c r="BE136" s="242">
        <f>IF(N136="základní",J136,0)</f>
        <v>0</v>
      </c>
      <c r="BF136" s="242">
        <f>IF(N136="snížená",J136,0)</f>
        <v>0</v>
      </c>
      <c r="BG136" s="242">
        <f>IF(N136="zákl. přenesená",J136,0)</f>
        <v>0</v>
      </c>
      <c r="BH136" s="242">
        <f>IF(N136="sníž. přenesená",J136,0)</f>
        <v>0</v>
      </c>
      <c r="BI136" s="242">
        <f>IF(N136="nulová",J136,0)</f>
        <v>0</v>
      </c>
      <c r="BJ136" s="18" t="s">
        <v>83</v>
      </c>
      <c r="BK136" s="242">
        <f>ROUND(I136*H136,2)</f>
        <v>0</v>
      </c>
      <c r="BL136" s="18" t="s">
        <v>209</v>
      </c>
      <c r="BM136" s="241" t="s">
        <v>85</v>
      </c>
    </row>
    <row r="137" s="2" customFormat="1" ht="24.15" customHeight="1">
      <c r="A137" s="39"/>
      <c r="B137" s="40"/>
      <c r="C137" s="229" t="s">
        <v>85</v>
      </c>
      <c r="D137" s="229" t="s">
        <v>205</v>
      </c>
      <c r="E137" s="230" t="s">
        <v>1431</v>
      </c>
      <c r="F137" s="231" t="s">
        <v>1432</v>
      </c>
      <c r="G137" s="232" t="s">
        <v>220</v>
      </c>
      <c r="H137" s="233">
        <v>2</v>
      </c>
      <c r="I137" s="234"/>
      <c r="J137" s="235">
        <f>ROUND(I137*H137,2)</f>
        <v>0</v>
      </c>
      <c r="K137" s="236"/>
      <c r="L137" s="45"/>
      <c r="M137" s="237" t="s">
        <v>1</v>
      </c>
      <c r="N137" s="238" t="s">
        <v>41</v>
      </c>
      <c r="O137" s="92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1" t="s">
        <v>209</v>
      </c>
      <c r="AT137" s="241" t="s">
        <v>205</v>
      </c>
      <c r="AU137" s="241" t="s">
        <v>85</v>
      </c>
      <c r="AY137" s="18" t="s">
        <v>203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8" t="s">
        <v>83</v>
      </c>
      <c r="BK137" s="242">
        <f>ROUND(I137*H137,2)</f>
        <v>0</v>
      </c>
      <c r="BL137" s="18" t="s">
        <v>209</v>
      </c>
      <c r="BM137" s="241" t="s">
        <v>209</v>
      </c>
    </row>
    <row r="138" s="2" customFormat="1" ht="24.15" customHeight="1">
      <c r="A138" s="39"/>
      <c r="B138" s="40"/>
      <c r="C138" s="229" t="s">
        <v>108</v>
      </c>
      <c r="D138" s="229" t="s">
        <v>205</v>
      </c>
      <c r="E138" s="230" t="s">
        <v>1433</v>
      </c>
      <c r="F138" s="231" t="s">
        <v>1434</v>
      </c>
      <c r="G138" s="232" t="s">
        <v>220</v>
      </c>
      <c r="H138" s="233">
        <v>12</v>
      </c>
      <c r="I138" s="234"/>
      <c r="J138" s="235">
        <f>ROUND(I138*H138,2)</f>
        <v>0</v>
      </c>
      <c r="K138" s="236"/>
      <c r="L138" s="45"/>
      <c r="M138" s="237" t="s">
        <v>1</v>
      </c>
      <c r="N138" s="238" t="s">
        <v>41</v>
      </c>
      <c r="O138" s="92"/>
      <c r="P138" s="239">
        <f>O138*H138</f>
        <v>0</v>
      </c>
      <c r="Q138" s="239">
        <v>0</v>
      </c>
      <c r="R138" s="239">
        <f>Q138*H138</f>
        <v>0</v>
      </c>
      <c r="S138" s="239">
        <v>0</v>
      </c>
      <c r="T138" s="24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1" t="s">
        <v>209</v>
      </c>
      <c r="AT138" s="241" t="s">
        <v>205</v>
      </c>
      <c r="AU138" s="241" t="s">
        <v>85</v>
      </c>
      <c r="AY138" s="18" t="s">
        <v>203</v>
      </c>
      <c r="BE138" s="242">
        <f>IF(N138="základní",J138,0)</f>
        <v>0</v>
      </c>
      <c r="BF138" s="242">
        <f>IF(N138="snížená",J138,0)</f>
        <v>0</v>
      </c>
      <c r="BG138" s="242">
        <f>IF(N138="zákl. přenesená",J138,0)</f>
        <v>0</v>
      </c>
      <c r="BH138" s="242">
        <f>IF(N138="sníž. přenesená",J138,0)</f>
        <v>0</v>
      </c>
      <c r="BI138" s="242">
        <f>IF(N138="nulová",J138,0)</f>
        <v>0</v>
      </c>
      <c r="BJ138" s="18" t="s">
        <v>83</v>
      </c>
      <c r="BK138" s="242">
        <f>ROUND(I138*H138,2)</f>
        <v>0</v>
      </c>
      <c r="BL138" s="18" t="s">
        <v>209</v>
      </c>
      <c r="BM138" s="241" t="s">
        <v>226</v>
      </c>
    </row>
    <row r="139" s="2" customFormat="1" ht="24.15" customHeight="1">
      <c r="A139" s="39"/>
      <c r="B139" s="40"/>
      <c r="C139" s="229" t="s">
        <v>209</v>
      </c>
      <c r="D139" s="229" t="s">
        <v>205</v>
      </c>
      <c r="E139" s="230" t="s">
        <v>1435</v>
      </c>
      <c r="F139" s="231" t="s">
        <v>1436</v>
      </c>
      <c r="G139" s="232" t="s">
        <v>220</v>
      </c>
      <c r="H139" s="233">
        <v>22</v>
      </c>
      <c r="I139" s="234"/>
      <c r="J139" s="235">
        <f>ROUND(I139*H139,2)</f>
        <v>0</v>
      </c>
      <c r="K139" s="236"/>
      <c r="L139" s="45"/>
      <c r="M139" s="237" t="s">
        <v>1</v>
      </c>
      <c r="N139" s="238" t="s">
        <v>41</v>
      </c>
      <c r="O139" s="92"/>
      <c r="P139" s="239">
        <f>O139*H139</f>
        <v>0</v>
      </c>
      <c r="Q139" s="239">
        <v>0</v>
      </c>
      <c r="R139" s="239">
        <f>Q139*H139</f>
        <v>0</v>
      </c>
      <c r="S139" s="239">
        <v>0</v>
      </c>
      <c r="T139" s="24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1" t="s">
        <v>209</v>
      </c>
      <c r="AT139" s="241" t="s">
        <v>205</v>
      </c>
      <c r="AU139" s="241" t="s">
        <v>85</v>
      </c>
      <c r="AY139" s="18" t="s">
        <v>203</v>
      </c>
      <c r="BE139" s="242">
        <f>IF(N139="základní",J139,0)</f>
        <v>0</v>
      </c>
      <c r="BF139" s="242">
        <f>IF(N139="snížená",J139,0)</f>
        <v>0</v>
      </c>
      <c r="BG139" s="242">
        <f>IF(N139="zákl. přenesená",J139,0)</f>
        <v>0</v>
      </c>
      <c r="BH139" s="242">
        <f>IF(N139="sníž. přenesená",J139,0)</f>
        <v>0</v>
      </c>
      <c r="BI139" s="242">
        <f>IF(N139="nulová",J139,0)</f>
        <v>0</v>
      </c>
      <c r="BJ139" s="18" t="s">
        <v>83</v>
      </c>
      <c r="BK139" s="242">
        <f>ROUND(I139*H139,2)</f>
        <v>0</v>
      </c>
      <c r="BL139" s="18" t="s">
        <v>209</v>
      </c>
      <c r="BM139" s="241" t="s">
        <v>234</v>
      </c>
    </row>
    <row r="140" s="2" customFormat="1" ht="24.15" customHeight="1">
      <c r="A140" s="39"/>
      <c r="B140" s="40"/>
      <c r="C140" s="229" t="s">
        <v>222</v>
      </c>
      <c r="D140" s="229" t="s">
        <v>205</v>
      </c>
      <c r="E140" s="230" t="s">
        <v>1437</v>
      </c>
      <c r="F140" s="231" t="s">
        <v>1438</v>
      </c>
      <c r="G140" s="232" t="s">
        <v>220</v>
      </c>
      <c r="H140" s="233">
        <v>16</v>
      </c>
      <c r="I140" s="234"/>
      <c r="J140" s="235">
        <f>ROUND(I140*H140,2)</f>
        <v>0</v>
      </c>
      <c r="K140" s="236"/>
      <c r="L140" s="45"/>
      <c r="M140" s="237" t="s">
        <v>1</v>
      </c>
      <c r="N140" s="238" t="s">
        <v>41</v>
      </c>
      <c r="O140" s="92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1" t="s">
        <v>209</v>
      </c>
      <c r="AT140" s="241" t="s">
        <v>205</v>
      </c>
      <c r="AU140" s="241" t="s">
        <v>85</v>
      </c>
      <c r="AY140" s="18" t="s">
        <v>203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8" t="s">
        <v>83</v>
      </c>
      <c r="BK140" s="242">
        <f>ROUND(I140*H140,2)</f>
        <v>0</v>
      </c>
      <c r="BL140" s="18" t="s">
        <v>209</v>
      </c>
      <c r="BM140" s="241" t="s">
        <v>248</v>
      </c>
    </row>
    <row r="141" s="2" customFormat="1" ht="24.15" customHeight="1">
      <c r="A141" s="39"/>
      <c r="B141" s="40"/>
      <c r="C141" s="229" t="s">
        <v>226</v>
      </c>
      <c r="D141" s="229" t="s">
        <v>205</v>
      </c>
      <c r="E141" s="230" t="s">
        <v>262</v>
      </c>
      <c r="F141" s="231" t="s">
        <v>1439</v>
      </c>
      <c r="G141" s="232" t="s">
        <v>213</v>
      </c>
      <c r="H141" s="233">
        <v>3.8999999999999999</v>
      </c>
      <c r="I141" s="234"/>
      <c r="J141" s="235">
        <f>ROUND(I141*H141,2)</f>
        <v>0</v>
      </c>
      <c r="K141" s="236"/>
      <c r="L141" s="45"/>
      <c r="M141" s="237" t="s">
        <v>1</v>
      </c>
      <c r="N141" s="238" t="s">
        <v>41</v>
      </c>
      <c r="O141" s="92"/>
      <c r="P141" s="239">
        <f>O141*H141</f>
        <v>0</v>
      </c>
      <c r="Q141" s="239">
        <v>0</v>
      </c>
      <c r="R141" s="239">
        <f>Q141*H141</f>
        <v>0</v>
      </c>
      <c r="S141" s="239">
        <v>0</v>
      </c>
      <c r="T141" s="24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1" t="s">
        <v>209</v>
      </c>
      <c r="AT141" s="241" t="s">
        <v>205</v>
      </c>
      <c r="AU141" s="241" t="s">
        <v>85</v>
      </c>
      <c r="AY141" s="18" t="s">
        <v>203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8" t="s">
        <v>83</v>
      </c>
      <c r="BK141" s="242">
        <f>ROUND(I141*H141,2)</f>
        <v>0</v>
      </c>
      <c r="BL141" s="18" t="s">
        <v>209</v>
      </c>
      <c r="BM141" s="241" t="s">
        <v>8</v>
      </c>
    </row>
    <row r="142" s="12" customFormat="1" ht="22.8" customHeight="1">
      <c r="A142" s="12"/>
      <c r="B142" s="213"/>
      <c r="C142" s="214"/>
      <c r="D142" s="215" t="s">
        <v>75</v>
      </c>
      <c r="E142" s="227" t="s">
        <v>209</v>
      </c>
      <c r="F142" s="227" t="s">
        <v>271</v>
      </c>
      <c r="G142" s="214"/>
      <c r="H142" s="214"/>
      <c r="I142" s="217"/>
      <c r="J142" s="228">
        <f>BK142</f>
        <v>0</v>
      </c>
      <c r="K142" s="214"/>
      <c r="L142" s="219"/>
      <c r="M142" s="220"/>
      <c r="N142" s="221"/>
      <c r="O142" s="221"/>
      <c r="P142" s="222">
        <f>SUM(P143:P144)</f>
        <v>0</v>
      </c>
      <c r="Q142" s="221"/>
      <c r="R142" s="222">
        <f>SUM(R143:R144)</f>
        <v>0</v>
      </c>
      <c r="S142" s="221"/>
      <c r="T142" s="223">
        <f>SUM(T143:T144)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4" t="s">
        <v>83</v>
      </c>
      <c r="AT142" s="225" t="s">
        <v>75</v>
      </c>
      <c r="AU142" s="225" t="s">
        <v>83</v>
      </c>
      <c r="AY142" s="224" t="s">
        <v>203</v>
      </c>
      <c r="BK142" s="226">
        <f>SUM(BK143:BK144)</f>
        <v>0</v>
      </c>
    </row>
    <row r="143" s="2" customFormat="1" ht="16.5" customHeight="1">
      <c r="A143" s="39"/>
      <c r="B143" s="40"/>
      <c r="C143" s="229" t="s">
        <v>230</v>
      </c>
      <c r="D143" s="229" t="s">
        <v>205</v>
      </c>
      <c r="E143" s="230" t="s">
        <v>1440</v>
      </c>
      <c r="F143" s="231" t="s">
        <v>1441</v>
      </c>
      <c r="G143" s="232" t="s">
        <v>220</v>
      </c>
      <c r="H143" s="233">
        <v>406</v>
      </c>
      <c r="I143" s="234"/>
      <c r="J143" s="235">
        <f>ROUND(I143*H143,2)</f>
        <v>0</v>
      </c>
      <c r="K143" s="236"/>
      <c r="L143" s="45"/>
      <c r="M143" s="237" t="s">
        <v>1</v>
      </c>
      <c r="N143" s="238" t="s">
        <v>41</v>
      </c>
      <c r="O143" s="92"/>
      <c r="P143" s="239">
        <f>O143*H143</f>
        <v>0</v>
      </c>
      <c r="Q143" s="239">
        <v>0</v>
      </c>
      <c r="R143" s="239">
        <f>Q143*H143</f>
        <v>0</v>
      </c>
      <c r="S143" s="239">
        <v>0</v>
      </c>
      <c r="T143" s="24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209</v>
      </c>
      <c r="AT143" s="241" t="s">
        <v>205</v>
      </c>
      <c r="AU143" s="241" t="s">
        <v>85</v>
      </c>
      <c r="AY143" s="18" t="s">
        <v>203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83</v>
      </c>
      <c r="BK143" s="242">
        <f>ROUND(I143*H143,2)</f>
        <v>0</v>
      </c>
      <c r="BL143" s="18" t="s">
        <v>209</v>
      </c>
      <c r="BM143" s="241" t="s">
        <v>267</v>
      </c>
    </row>
    <row r="144" s="2" customFormat="1" ht="24.15" customHeight="1">
      <c r="A144" s="39"/>
      <c r="B144" s="40"/>
      <c r="C144" s="229" t="s">
        <v>234</v>
      </c>
      <c r="D144" s="229" t="s">
        <v>205</v>
      </c>
      <c r="E144" s="230" t="s">
        <v>1442</v>
      </c>
      <c r="F144" s="231" t="s">
        <v>1443</v>
      </c>
      <c r="G144" s="232" t="s">
        <v>220</v>
      </c>
      <c r="H144" s="233">
        <v>406</v>
      </c>
      <c r="I144" s="234"/>
      <c r="J144" s="235">
        <f>ROUND(I144*H144,2)</f>
        <v>0</v>
      </c>
      <c r="K144" s="236"/>
      <c r="L144" s="45"/>
      <c r="M144" s="237" t="s">
        <v>1</v>
      </c>
      <c r="N144" s="238" t="s">
        <v>41</v>
      </c>
      <c r="O144" s="92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1" t="s">
        <v>209</v>
      </c>
      <c r="AT144" s="241" t="s">
        <v>205</v>
      </c>
      <c r="AU144" s="241" t="s">
        <v>85</v>
      </c>
      <c r="AY144" s="18" t="s">
        <v>203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8" t="s">
        <v>83</v>
      </c>
      <c r="BK144" s="242">
        <f>ROUND(I144*H144,2)</f>
        <v>0</v>
      </c>
      <c r="BL144" s="18" t="s">
        <v>209</v>
      </c>
      <c r="BM144" s="241" t="s">
        <v>277</v>
      </c>
    </row>
    <row r="145" s="12" customFormat="1" ht="22.8" customHeight="1">
      <c r="A145" s="12"/>
      <c r="B145" s="213"/>
      <c r="C145" s="214"/>
      <c r="D145" s="215" t="s">
        <v>75</v>
      </c>
      <c r="E145" s="227" t="s">
        <v>226</v>
      </c>
      <c r="F145" s="227" t="s">
        <v>287</v>
      </c>
      <c r="G145" s="214"/>
      <c r="H145" s="214"/>
      <c r="I145" s="217"/>
      <c r="J145" s="228">
        <f>BK145</f>
        <v>0</v>
      </c>
      <c r="K145" s="214"/>
      <c r="L145" s="219"/>
      <c r="M145" s="220"/>
      <c r="N145" s="221"/>
      <c r="O145" s="221"/>
      <c r="P145" s="222">
        <f>SUM(P146:P148)</f>
        <v>0</v>
      </c>
      <c r="Q145" s="221"/>
      <c r="R145" s="222">
        <f>SUM(R146:R148)</f>
        <v>0</v>
      </c>
      <c r="S145" s="221"/>
      <c r="T145" s="223">
        <f>SUM(T146:T148)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4" t="s">
        <v>83</v>
      </c>
      <c r="AT145" s="225" t="s">
        <v>75</v>
      </c>
      <c r="AU145" s="225" t="s">
        <v>83</v>
      </c>
      <c r="AY145" s="224" t="s">
        <v>203</v>
      </c>
      <c r="BK145" s="226">
        <f>SUM(BK146:BK148)</f>
        <v>0</v>
      </c>
    </row>
    <row r="146" s="2" customFormat="1" ht="24.15" customHeight="1">
      <c r="A146" s="39"/>
      <c r="B146" s="40"/>
      <c r="C146" s="229" t="s">
        <v>238</v>
      </c>
      <c r="D146" s="229" t="s">
        <v>205</v>
      </c>
      <c r="E146" s="230" t="s">
        <v>1444</v>
      </c>
      <c r="F146" s="231" t="s">
        <v>1445</v>
      </c>
      <c r="G146" s="232" t="s">
        <v>220</v>
      </c>
      <c r="H146" s="233">
        <v>406</v>
      </c>
      <c r="I146" s="234"/>
      <c r="J146" s="235">
        <f>ROUND(I146*H146,2)</f>
        <v>0</v>
      </c>
      <c r="K146" s="236"/>
      <c r="L146" s="45"/>
      <c r="M146" s="237" t="s">
        <v>1</v>
      </c>
      <c r="N146" s="238" t="s">
        <v>41</v>
      </c>
      <c r="O146" s="92"/>
      <c r="P146" s="239">
        <f>O146*H146</f>
        <v>0</v>
      </c>
      <c r="Q146" s="239">
        <v>0</v>
      </c>
      <c r="R146" s="239">
        <f>Q146*H146</f>
        <v>0</v>
      </c>
      <c r="S146" s="239">
        <v>0</v>
      </c>
      <c r="T146" s="24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1" t="s">
        <v>209</v>
      </c>
      <c r="AT146" s="241" t="s">
        <v>205</v>
      </c>
      <c r="AU146" s="241" t="s">
        <v>85</v>
      </c>
      <c r="AY146" s="18" t="s">
        <v>203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8" t="s">
        <v>83</v>
      </c>
      <c r="BK146" s="242">
        <f>ROUND(I146*H146,2)</f>
        <v>0</v>
      </c>
      <c r="BL146" s="18" t="s">
        <v>209</v>
      </c>
      <c r="BM146" s="241" t="s">
        <v>288</v>
      </c>
    </row>
    <row r="147" s="2" customFormat="1" ht="24.15" customHeight="1">
      <c r="A147" s="39"/>
      <c r="B147" s="40"/>
      <c r="C147" s="229" t="s">
        <v>248</v>
      </c>
      <c r="D147" s="229" t="s">
        <v>205</v>
      </c>
      <c r="E147" s="230" t="s">
        <v>1446</v>
      </c>
      <c r="F147" s="231" t="s">
        <v>1447</v>
      </c>
      <c r="G147" s="232" t="s">
        <v>213</v>
      </c>
      <c r="H147" s="233">
        <v>3.8999999999999999</v>
      </c>
      <c r="I147" s="234"/>
      <c r="J147" s="235">
        <f>ROUND(I147*H147,2)</f>
        <v>0</v>
      </c>
      <c r="K147" s="236"/>
      <c r="L147" s="45"/>
      <c r="M147" s="237" t="s">
        <v>1</v>
      </c>
      <c r="N147" s="238" t="s">
        <v>41</v>
      </c>
      <c r="O147" s="92"/>
      <c r="P147" s="239">
        <f>O147*H147</f>
        <v>0</v>
      </c>
      <c r="Q147" s="239">
        <v>0</v>
      </c>
      <c r="R147" s="239">
        <f>Q147*H147</f>
        <v>0</v>
      </c>
      <c r="S147" s="239">
        <v>0</v>
      </c>
      <c r="T147" s="24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1" t="s">
        <v>209</v>
      </c>
      <c r="AT147" s="241" t="s">
        <v>205</v>
      </c>
      <c r="AU147" s="241" t="s">
        <v>85</v>
      </c>
      <c r="AY147" s="18" t="s">
        <v>203</v>
      </c>
      <c r="BE147" s="242">
        <f>IF(N147="základní",J147,0)</f>
        <v>0</v>
      </c>
      <c r="BF147" s="242">
        <f>IF(N147="snížená",J147,0)</f>
        <v>0</v>
      </c>
      <c r="BG147" s="242">
        <f>IF(N147="zákl. přenesená",J147,0)</f>
        <v>0</v>
      </c>
      <c r="BH147" s="242">
        <f>IF(N147="sníž. přenesená",J147,0)</f>
        <v>0</v>
      </c>
      <c r="BI147" s="242">
        <f>IF(N147="nulová",J147,0)</f>
        <v>0</v>
      </c>
      <c r="BJ147" s="18" t="s">
        <v>83</v>
      </c>
      <c r="BK147" s="242">
        <f>ROUND(I147*H147,2)</f>
        <v>0</v>
      </c>
      <c r="BL147" s="18" t="s">
        <v>209</v>
      </c>
      <c r="BM147" s="241" t="s">
        <v>299</v>
      </c>
    </row>
    <row r="148" s="2" customFormat="1" ht="24.15" customHeight="1">
      <c r="A148" s="39"/>
      <c r="B148" s="40"/>
      <c r="C148" s="229" t="s">
        <v>253</v>
      </c>
      <c r="D148" s="229" t="s">
        <v>205</v>
      </c>
      <c r="E148" s="230" t="s">
        <v>1448</v>
      </c>
      <c r="F148" s="231" t="s">
        <v>1449</v>
      </c>
      <c r="G148" s="232" t="s">
        <v>220</v>
      </c>
      <c r="H148" s="233">
        <v>224</v>
      </c>
      <c r="I148" s="234"/>
      <c r="J148" s="235">
        <f>ROUND(I148*H148,2)</f>
        <v>0</v>
      </c>
      <c r="K148" s="236"/>
      <c r="L148" s="45"/>
      <c r="M148" s="237" t="s">
        <v>1</v>
      </c>
      <c r="N148" s="238" t="s">
        <v>41</v>
      </c>
      <c r="O148" s="92"/>
      <c r="P148" s="239">
        <f>O148*H148</f>
        <v>0</v>
      </c>
      <c r="Q148" s="239">
        <v>0</v>
      </c>
      <c r="R148" s="239">
        <f>Q148*H148</f>
        <v>0</v>
      </c>
      <c r="S148" s="239">
        <v>0</v>
      </c>
      <c r="T148" s="24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1" t="s">
        <v>209</v>
      </c>
      <c r="AT148" s="241" t="s">
        <v>205</v>
      </c>
      <c r="AU148" s="241" t="s">
        <v>85</v>
      </c>
      <c r="AY148" s="18" t="s">
        <v>203</v>
      </c>
      <c r="BE148" s="242">
        <f>IF(N148="základní",J148,0)</f>
        <v>0</v>
      </c>
      <c r="BF148" s="242">
        <f>IF(N148="snížená",J148,0)</f>
        <v>0</v>
      </c>
      <c r="BG148" s="242">
        <f>IF(N148="zákl. přenesená",J148,0)</f>
        <v>0</v>
      </c>
      <c r="BH148" s="242">
        <f>IF(N148="sníž. přenesená",J148,0)</f>
        <v>0</v>
      </c>
      <c r="BI148" s="242">
        <f>IF(N148="nulová",J148,0)</f>
        <v>0</v>
      </c>
      <c r="BJ148" s="18" t="s">
        <v>83</v>
      </c>
      <c r="BK148" s="242">
        <f>ROUND(I148*H148,2)</f>
        <v>0</v>
      </c>
      <c r="BL148" s="18" t="s">
        <v>209</v>
      </c>
      <c r="BM148" s="241" t="s">
        <v>306</v>
      </c>
    </row>
    <row r="149" s="12" customFormat="1" ht="22.8" customHeight="1">
      <c r="A149" s="12"/>
      <c r="B149" s="213"/>
      <c r="C149" s="214"/>
      <c r="D149" s="215" t="s">
        <v>75</v>
      </c>
      <c r="E149" s="227" t="s">
        <v>716</v>
      </c>
      <c r="F149" s="227" t="s">
        <v>1450</v>
      </c>
      <c r="G149" s="214"/>
      <c r="H149" s="214"/>
      <c r="I149" s="217"/>
      <c r="J149" s="228">
        <f>BK149</f>
        <v>0</v>
      </c>
      <c r="K149" s="214"/>
      <c r="L149" s="219"/>
      <c r="M149" s="220"/>
      <c r="N149" s="221"/>
      <c r="O149" s="221"/>
      <c r="P149" s="222">
        <f>SUM(P150:P161)</f>
        <v>0</v>
      </c>
      <c r="Q149" s="221"/>
      <c r="R149" s="222">
        <f>SUM(R150:R161)</f>
        <v>0</v>
      </c>
      <c r="S149" s="221"/>
      <c r="T149" s="223">
        <f>SUM(T150:T161)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4" t="s">
        <v>83</v>
      </c>
      <c r="AT149" s="225" t="s">
        <v>75</v>
      </c>
      <c r="AU149" s="225" t="s">
        <v>83</v>
      </c>
      <c r="AY149" s="224" t="s">
        <v>203</v>
      </c>
      <c r="BK149" s="226">
        <f>SUM(BK150:BK161)</f>
        <v>0</v>
      </c>
    </row>
    <row r="150" s="2" customFormat="1" ht="24.15" customHeight="1">
      <c r="A150" s="39"/>
      <c r="B150" s="40"/>
      <c r="C150" s="229" t="s">
        <v>8</v>
      </c>
      <c r="D150" s="229" t="s">
        <v>205</v>
      </c>
      <c r="E150" s="230" t="s">
        <v>1451</v>
      </c>
      <c r="F150" s="231" t="s">
        <v>1452</v>
      </c>
      <c r="G150" s="232" t="s">
        <v>220</v>
      </c>
      <c r="H150" s="233">
        <v>60</v>
      </c>
      <c r="I150" s="234"/>
      <c r="J150" s="235">
        <f>ROUND(I150*H150,2)</f>
        <v>0</v>
      </c>
      <c r="K150" s="236"/>
      <c r="L150" s="45"/>
      <c r="M150" s="237" t="s">
        <v>1</v>
      </c>
      <c r="N150" s="238" t="s">
        <v>41</v>
      </c>
      <c r="O150" s="92"/>
      <c r="P150" s="239">
        <f>O150*H150</f>
        <v>0</v>
      </c>
      <c r="Q150" s="239">
        <v>0</v>
      </c>
      <c r="R150" s="239">
        <f>Q150*H150</f>
        <v>0</v>
      </c>
      <c r="S150" s="239">
        <v>0</v>
      </c>
      <c r="T150" s="24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209</v>
      </c>
      <c r="AT150" s="241" t="s">
        <v>205</v>
      </c>
      <c r="AU150" s="241" t="s">
        <v>85</v>
      </c>
      <c r="AY150" s="18" t="s">
        <v>203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83</v>
      </c>
      <c r="BK150" s="242">
        <f>ROUND(I150*H150,2)</f>
        <v>0</v>
      </c>
      <c r="BL150" s="18" t="s">
        <v>209</v>
      </c>
      <c r="BM150" s="241" t="s">
        <v>316</v>
      </c>
    </row>
    <row r="151" s="2" customFormat="1" ht="24.15" customHeight="1">
      <c r="A151" s="39"/>
      <c r="B151" s="40"/>
      <c r="C151" s="229" t="s">
        <v>261</v>
      </c>
      <c r="D151" s="229" t="s">
        <v>205</v>
      </c>
      <c r="E151" s="230" t="s">
        <v>1453</v>
      </c>
      <c r="F151" s="231" t="s">
        <v>1454</v>
      </c>
      <c r="G151" s="232" t="s">
        <v>220</v>
      </c>
      <c r="H151" s="233">
        <v>2</v>
      </c>
      <c r="I151" s="234"/>
      <c r="J151" s="235">
        <f>ROUND(I151*H151,2)</f>
        <v>0</v>
      </c>
      <c r="K151" s="236"/>
      <c r="L151" s="45"/>
      <c r="M151" s="237" t="s">
        <v>1</v>
      </c>
      <c r="N151" s="238" t="s">
        <v>41</v>
      </c>
      <c r="O151" s="92"/>
      <c r="P151" s="239">
        <f>O151*H151</f>
        <v>0</v>
      </c>
      <c r="Q151" s="239">
        <v>0</v>
      </c>
      <c r="R151" s="239">
        <f>Q151*H151</f>
        <v>0</v>
      </c>
      <c r="S151" s="239">
        <v>0</v>
      </c>
      <c r="T151" s="24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1" t="s">
        <v>209</v>
      </c>
      <c r="AT151" s="241" t="s">
        <v>205</v>
      </c>
      <c r="AU151" s="241" t="s">
        <v>85</v>
      </c>
      <c r="AY151" s="18" t="s">
        <v>203</v>
      </c>
      <c r="BE151" s="242">
        <f>IF(N151="základní",J151,0)</f>
        <v>0</v>
      </c>
      <c r="BF151" s="242">
        <f>IF(N151="snížená",J151,0)</f>
        <v>0</v>
      </c>
      <c r="BG151" s="242">
        <f>IF(N151="zákl. přenesená",J151,0)</f>
        <v>0</v>
      </c>
      <c r="BH151" s="242">
        <f>IF(N151="sníž. přenesená",J151,0)</f>
        <v>0</v>
      </c>
      <c r="BI151" s="242">
        <f>IF(N151="nulová",J151,0)</f>
        <v>0</v>
      </c>
      <c r="BJ151" s="18" t="s">
        <v>83</v>
      </c>
      <c r="BK151" s="242">
        <f>ROUND(I151*H151,2)</f>
        <v>0</v>
      </c>
      <c r="BL151" s="18" t="s">
        <v>209</v>
      </c>
      <c r="BM151" s="241" t="s">
        <v>329</v>
      </c>
    </row>
    <row r="152" s="2" customFormat="1" ht="24.15" customHeight="1">
      <c r="A152" s="39"/>
      <c r="B152" s="40"/>
      <c r="C152" s="229" t="s">
        <v>267</v>
      </c>
      <c r="D152" s="229" t="s">
        <v>205</v>
      </c>
      <c r="E152" s="230" t="s">
        <v>1455</v>
      </c>
      <c r="F152" s="231" t="s">
        <v>1456</v>
      </c>
      <c r="G152" s="232" t="s">
        <v>220</v>
      </c>
      <c r="H152" s="233">
        <v>12</v>
      </c>
      <c r="I152" s="234"/>
      <c r="J152" s="235">
        <f>ROUND(I152*H152,2)</f>
        <v>0</v>
      </c>
      <c r="K152" s="236"/>
      <c r="L152" s="45"/>
      <c r="M152" s="237" t="s">
        <v>1</v>
      </c>
      <c r="N152" s="238" t="s">
        <v>41</v>
      </c>
      <c r="O152" s="92"/>
      <c r="P152" s="239">
        <f>O152*H152</f>
        <v>0</v>
      </c>
      <c r="Q152" s="239">
        <v>0</v>
      </c>
      <c r="R152" s="239">
        <f>Q152*H152</f>
        <v>0</v>
      </c>
      <c r="S152" s="239">
        <v>0</v>
      </c>
      <c r="T152" s="24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1" t="s">
        <v>209</v>
      </c>
      <c r="AT152" s="241" t="s">
        <v>205</v>
      </c>
      <c r="AU152" s="241" t="s">
        <v>85</v>
      </c>
      <c r="AY152" s="18" t="s">
        <v>203</v>
      </c>
      <c r="BE152" s="242">
        <f>IF(N152="základní",J152,0)</f>
        <v>0</v>
      </c>
      <c r="BF152" s="242">
        <f>IF(N152="snížená",J152,0)</f>
        <v>0</v>
      </c>
      <c r="BG152" s="242">
        <f>IF(N152="zákl. přenesená",J152,0)</f>
        <v>0</v>
      </c>
      <c r="BH152" s="242">
        <f>IF(N152="sníž. přenesená",J152,0)</f>
        <v>0</v>
      </c>
      <c r="BI152" s="242">
        <f>IF(N152="nulová",J152,0)</f>
        <v>0</v>
      </c>
      <c r="BJ152" s="18" t="s">
        <v>83</v>
      </c>
      <c r="BK152" s="242">
        <f>ROUND(I152*H152,2)</f>
        <v>0</v>
      </c>
      <c r="BL152" s="18" t="s">
        <v>209</v>
      </c>
      <c r="BM152" s="241" t="s">
        <v>338</v>
      </c>
    </row>
    <row r="153" s="2" customFormat="1" ht="24.15" customHeight="1">
      <c r="A153" s="39"/>
      <c r="B153" s="40"/>
      <c r="C153" s="229" t="s">
        <v>272</v>
      </c>
      <c r="D153" s="229" t="s">
        <v>205</v>
      </c>
      <c r="E153" s="230" t="s">
        <v>1457</v>
      </c>
      <c r="F153" s="231" t="s">
        <v>1458</v>
      </c>
      <c r="G153" s="232" t="s">
        <v>220</v>
      </c>
      <c r="H153" s="233">
        <v>22</v>
      </c>
      <c r="I153" s="234"/>
      <c r="J153" s="235">
        <f>ROUND(I153*H153,2)</f>
        <v>0</v>
      </c>
      <c r="K153" s="236"/>
      <c r="L153" s="45"/>
      <c r="M153" s="237" t="s">
        <v>1</v>
      </c>
      <c r="N153" s="238" t="s">
        <v>41</v>
      </c>
      <c r="O153" s="92"/>
      <c r="P153" s="239">
        <f>O153*H153</f>
        <v>0</v>
      </c>
      <c r="Q153" s="239">
        <v>0</v>
      </c>
      <c r="R153" s="239">
        <f>Q153*H153</f>
        <v>0</v>
      </c>
      <c r="S153" s="239">
        <v>0</v>
      </c>
      <c r="T153" s="24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1" t="s">
        <v>209</v>
      </c>
      <c r="AT153" s="241" t="s">
        <v>205</v>
      </c>
      <c r="AU153" s="241" t="s">
        <v>85</v>
      </c>
      <c r="AY153" s="18" t="s">
        <v>203</v>
      </c>
      <c r="BE153" s="242">
        <f>IF(N153="základní",J153,0)</f>
        <v>0</v>
      </c>
      <c r="BF153" s="242">
        <f>IF(N153="snížená",J153,0)</f>
        <v>0</v>
      </c>
      <c r="BG153" s="242">
        <f>IF(N153="zákl. přenesená",J153,0)</f>
        <v>0</v>
      </c>
      <c r="BH153" s="242">
        <f>IF(N153="sníž. přenesená",J153,0)</f>
        <v>0</v>
      </c>
      <c r="BI153" s="242">
        <f>IF(N153="nulová",J153,0)</f>
        <v>0</v>
      </c>
      <c r="BJ153" s="18" t="s">
        <v>83</v>
      </c>
      <c r="BK153" s="242">
        <f>ROUND(I153*H153,2)</f>
        <v>0</v>
      </c>
      <c r="BL153" s="18" t="s">
        <v>209</v>
      </c>
      <c r="BM153" s="241" t="s">
        <v>210</v>
      </c>
    </row>
    <row r="154" s="2" customFormat="1" ht="24.15" customHeight="1">
      <c r="A154" s="39"/>
      <c r="B154" s="40"/>
      <c r="C154" s="229" t="s">
        <v>277</v>
      </c>
      <c r="D154" s="229" t="s">
        <v>205</v>
      </c>
      <c r="E154" s="230" t="s">
        <v>1459</v>
      </c>
      <c r="F154" s="231" t="s">
        <v>1460</v>
      </c>
      <c r="G154" s="232" t="s">
        <v>220</v>
      </c>
      <c r="H154" s="233">
        <v>16</v>
      </c>
      <c r="I154" s="234"/>
      <c r="J154" s="235">
        <f>ROUND(I154*H154,2)</f>
        <v>0</v>
      </c>
      <c r="K154" s="236"/>
      <c r="L154" s="45"/>
      <c r="M154" s="237" t="s">
        <v>1</v>
      </c>
      <c r="N154" s="238" t="s">
        <v>41</v>
      </c>
      <c r="O154" s="92"/>
      <c r="P154" s="239">
        <f>O154*H154</f>
        <v>0</v>
      </c>
      <c r="Q154" s="239">
        <v>0</v>
      </c>
      <c r="R154" s="239">
        <f>Q154*H154</f>
        <v>0</v>
      </c>
      <c r="S154" s="239">
        <v>0</v>
      </c>
      <c r="T154" s="24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1" t="s">
        <v>209</v>
      </c>
      <c r="AT154" s="241" t="s">
        <v>205</v>
      </c>
      <c r="AU154" s="241" t="s">
        <v>85</v>
      </c>
      <c r="AY154" s="18" t="s">
        <v>203</v>
      </c>
      <c r="BE154" s="242">
        <f>IF(N154="základní",J154,0)</f>
        <v>0</v>
      </c>
      <c r="BF154" s="242">
        <f>IF(N154="snížená",J154,0)</f>
        <v>0</v>
      </c>
      <c r="BG154" s="242">
        <f>IF(N154="zákl. přenesená",J154,0)</f>
        <v>0</v>
      </c>
      <c r="BH154" s="242">
        <f>IF(N154="sníž. přenesená",J154,0)</f>
        <v>0</v>
      </c>
      <c r="BI154" s="242">
        <f>IF(N154="nulová",J154,0)</f>
        <v>0</v>
      </c>
      <c r="BJ154" s="18" t="s">
        <v>83</v>
      </c>
      <c r="BK154" s="242">
        <f>ROUND(I154*H154,2)</f>
        <v>0</v>
      </c>
      <c r="BL154" s="18" t="s">
        <v>209</v>
      </c>
      <c r="BM154" s="241" t="s">
        <v>214</v>
      </c>
    </row>
    <row r="155" s="2" customFormat="1" ht="24.15" customHeight="1">
      <c r="A155" s="39"/>
      <c r="B155" s="40"/>
      <c r="C155" s="229" t="s">
        <v>283</v>
      </c>
      <c r="D155" s="229" t="s">
        <v>205</v>
      </c>
      <c r="E155" s="230" t="s">
        <v>1461</v>
      </c>
      <c r="F155" s="231" t="s">
        <v>1462</v>
      </c>
      <c r="G155" s="232" t="s">
        <v>220</v>
      </c>
      <c r="H155" s="233">
        <v>406</v>
      </c>
      <c r="I155" s="234"/>
      <c r="J155" s="235">
        <f>ROUND(I155*H155,2)</f>
        <v>0</v>
      </c>
      <c r="K155" s="236"/>
      <c r="L155" s="45"/>
      <c r="M155" s="237" t="s">
        <v>1</v>
      </c>
      <c r="N155" s="238" t="s">
        <v>41</v>
      </c>
      <c r="O155" s="92"/>
      <c r="P155" s="239">
        <f>O155*H155</f>
        <v>0</v>
      </c>
      <c r="Q155" s="239">
        <v>0</v>
      </c>
      <c r="R155" s="239">
        <f>Q155*H155</f>
        <v>0</v>
      </c>
      <c r="S155" s="239">
        <v>0</v>
      </c>
      <c r="T155" s="24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1" t="s">
        <v>209</v>
      </c>
      <c r="AT155" s="241" t="s">
        <v>205</v>
      </c>
      <c r="AU155" s="241" t="s">
        <v>85</v>
      </c>
      <c r="AY155" s="18" t="s">
        <v>203</v>
      </c>
      <c r="BE155" s="242">
        <f>IF(N155="základní",J155,0)</f>
        <v>0</v>
      </c>
      <c r="BF155" s="242">
        <f>IF(N155="snížená",J155,0)</f>
        <v>0</v>
      </c>
      <c r="BG155" s="242">
        <f>IF(N155="zákl. přenesená",J155,0)</f>
        <v>0</v>
      </c>
      <c r="BH155" s="242">
        <f>IF(N155="sníž. přenesená",J155,0)</f>
        <v>0</v>
      </c>
      <c r="BI155" s="242">
        <f>IF(N155="nulová",J155,0)</f>
        <v>0</v>
      </c>
      <c r="BJ155" s="18" t="s">
        <v>83</v>
      </c>
      <c r="BK155" s="242">
        <f>ROUND(I155*H155,2)</f>
        <v>0</v>
      </c>
      <c r="BL155" s="18" t="s">
        <v>209</v>
      </c>
      <c r="BM155" s="241" t="s">
        <v>381</v>
      </c>
    </row>
    <row r="156" s="2" customFormat="1" ht="24.15" customHeight="1">
      <c r="A156" s="39"/>
      <c r="B156" s="40"/>
      <c r="C156" s="229" t="s">
        <v>288</v>
      </c>
      <c r="D156" s="229" t="s">
        <v>205</v>
      </c>
      <c r="E156" s="230" t="s">
        <v>532</v>
      </c>
      <c r="F156" s="231" t="s">
        <v>533</v>
      </c>
      <c r="G156" s="232" t="s">
        <v>336</v>
      </c>
      <c r="H156" s="233">
        <v>13</v>
      </c>
      <c r="I156" s="234"/>
      <c r="J156" s="235">
        <f>ROUND(I156*H156,2)</f>
        <v>0</v>
      </c>
      <c r="K156" s="236"/>
      <c r="L156" s="45"/>
      <c r="M156" s="237" t="s">
        <v>1</v>
      </c>
      <c r="N156" s="238" t="s">
        <v>41</v>
      </c>
      <c r="O156" s="92"/>
      <c r="P156" s="239">
        <f>O156*H156</f>
        <v>0</v>
      </c>
      <c r="Q156" s="239">
        <v>0</v>
      </c>
      <c r="R156" s="239">
        <f>Q156*H156</f>
        <v>0</v>
      </c>
      <c r="S156" s="239">
        <v>0</v>
      </c>
      <c r="T156" s="24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1" t="s">
        <v>209</v>
      </c>
      <c r="AT156" s="241" t="s">
        <v>205</v>
      </c>
      <c r="AU156" s="241" t="s">
        <v>85</v>
      </c>
      <c r="AY156" s="18" t="s">
        <v>203</v>
      </c>
      <c r="BE156" s="242">
        <f>IF(N156="základní",J156,0)</f>
        <v>0</v>
      </c>
      <c r="BF156" s="242">
        <f>IF(N156="snížená",J156,0)</f>
        <v>0</v>
      </c>
      <c r="BG156" s="242">
        <f>IF(N156="zákl. přenesená",J156,0)</f>
        <v>0</v>
      </c>
      <c r="BH156" s="242">
        <f>IF(N156="sníž. přenesená",J156,0)</f>
        <v>0</v>
      </c>
      <c r="BI156" s="242">
        <f>IF(N156="nulová",J156,0)</f>
        <v>0</v>
      </c>
      <c r="BJ156" s="18" t="s">
        <v>83</v>
      </c>
      <c r="BK156" s="242">
        <f>ROUND(I156*H156,2)</f>
        <v>0</v>
      </c>
      <c r="BL156" s="18" t="s">
        <v>209</v>
      </c>
      <c r="BM156" s="241" t="s">
        <v>217</v>
      </c>
    </row>
    <row r="157" s="2" customFormat="1" ht="24.15" customHeight="1">
      <c r="A157" s="39"/>
      <c r="B157" s="40"/>
      <c r="C157" s="229" t="s">
        <v>294</v>
      </c>
      <c r="D157" s="229" t="s">
        <v>205</v>
      </c>
      <c r="E157" s="230" t="s">
        <v>1463</v>
      </c>
      <c r="F157" s="231" t="s">
        <v>1464</v>
      </c>
      <c r="G157" s="232" t="s">
        <v>241</v>
      </c>
      <c r="H157" s="233">
        <v>112.38</v>
      </c>
      <c r="I157" s="234"/>
      <c r="J157" s="235">
        <f>ROUND(I157*H157,2)</f>
        <v>0</v>
      </c>
      <c r="K157" s="236"/>
      <c r="L157" s="45"/>
      <c r="M157" s="237" t="s">
        <v>1</v>
      </c>
      <c r="N157" s="238" t="s">
        <v>41</v>
      </c>
      <c r="O157" s="92"/>
      <c r="P157" s="239">
        <f>O157*H157</f>
        <v>0</v>
      </c>
      <c r="Q157" s="239">
        <v>0</v>
      </c>
      <c r="R157" s="239">
        <f>Q157*H157</f>
        <v>0</v>
      </c>
      <c r="S157" s="239">
        <v>0</v>
      </c>
      <c r="T157" s="24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1" t="s">
        <v>209</v>
      </c>
      <c r="AT157" s="241" t="s">
        <v>205</v>
      </c>
      <c r="AU157" s="241" t="s">
        <v>85</v>
      </c>
      <c r="AY157" s="18" t="s">
        <v>203</v>
      </c>
      <c r="BE157" s="242">
        <f>IF(N157="základní",J157,0)</f>
        <v>0</v>
      </c>
      <c r="BF157" s="242">
        <f>IF(N157="snížená",J157,0)</f>
        <v>0</v>
      </c>
      <c r="BG157" s="242">
        <f>IF(N157="zákl. přenesená",J157,0)</f>
        <v>0</v>
      </c>
      <c r="BH157" s="242">
        <f>IF(N157="sníž. přenesená",J157,0)</f>
        <v>0</v>
      </c>
      <c r="BI157" s="242">
        <f>IF(N157="nulová",J157,0)</f>
        <v>0</v>
      </c>
      <c r="BJ157" s="18" t="s">
        <v>83</v>
      </c>
      <c r="BK157" s="242">
        <f>ROUND(I157*H157,2)</f>
        <v>0</v>
      </c>
      <c r="BL157" s="18" t="s">
        <v>209</v>
      </c>
      <c r="BM157" s="241" t="s">
        <v>413</v>
      </c>
    </row>
    <row r="158" s="2" customFormat="1" ht="33" customHeight="1">
      <c r="A158" s="39"/>
      <c r="B158" s="40"/>
      <c r="C158" s="229" t="s">
        <v>299</v>
      </c>
      <c r="D158" s="229" t="s">
        <v>205</v>
      </c>
      <c r="E158" s="230" t="s">
        <v>1465</v>
      </c>
      <c r="F158" s="231" t="s">
        <v>1466</v>
      </c>
      <c r="G158" s="232" t="s">
        <v>241</v>
      </c>
      <c r="H158" s="233">
        <v>1123.8</v>
      </c>
      <c r="I158" s="234"/>
      <c r="J158" s="235">
        <f>ROUND(I158*H158,2)</f>
        <v>0</v>
      </c>
      <c r="K158" s="236"/>
      <c r="L158" s="45"/>
      <c r="M158" s="237" t="s">
        <v>1</v>
      </c>
      <c r="N158" s="238" t="s">
        <v>41</v>
      </c>
      <c r="O158" s="92"/>
      <c r="P158" s="239">
        <f>O158*H158</f>
        <v>0</v>
      </c>
      <c r="Q158" s="239">
        <v>0</v>
      </c>
      <c r="R158" s="239">
        <f>Q158*H158</f>
        <v>0</v>
      </c>
      <c r="S158" s="239">
        <v>0</v>
      </c>
      <c r="T158" s="24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1" t="s">
        <v>209</v>
      </c>
      <c r="AT158" s="241" t="s">
        <v>205</v>
      </c>
      <c r="AU158" s="241" t="s">
        <v>85</v>
      </c>
      <c r="AY158" s="18" t="s">
        <v>203</v>
      </c>
      <c r="BE158" s="242">
        <f>IF(N158="základní",J158,0)</f>
        <v>0</v>
      </c>
      <c r="BF158" s="242">
        <f>IF(N158="snížená",J158,0)</f>
        <v>0</v>
      </c>
      <c r="BG158" s="242">
        <f>IF(N158="zákl. přenesená",J158,0)</f>
        <v>0</v>
      </c>
      <c r="BH158" s="242">
        <f>IF(N158="sníž. přenesená",J158,0)</f>
        <v>0</v>
      </c>
      <c r="BI158" s="242">
        <f>IF(N158="nulová",J158,0)</f>
        <v>0</v>
      </c>
      <c r="BJ158" s="18" t="s">
        <v>83</v>
      </c>
      <c r="BK158" s="242">
        <f>ROUND(I158*H158,2)</f>
        <v>0</v>
      </c>
      <c r="BL158" s="18" t="s">
        <v>209</v>
      </c>
      <c r="BM158" s="241" t="s">
        <v>424</v>
      </c>
    </row>
    <row r="159" s="2" customFormat="1" ht="24.15" customHeight="1">
      <c r="A159" s="39"/>
      <c r="B159" s="40"/>
      <c r="C159" s="229" t="s">
        <v>7</v>
      </c>
      <c r="D159" s="229" t="s">
        <v>205</v>
      </c>
      <c r="E159" s="230" t="s">
        <v>1467</v>
      </c>
      <c r="F159" s="231" t="s">
        <v>1468</v>
      </c>
      <c r="G159" s="232" t="s">
        <v>241</v>
      </c>
      <c r="H159" s="233">
        <v>112.38</v>
      </c>
      <c r="I159" s="234"/>
      <c r="J159" s="235">
        <f>ROUND(I159*H159,2)</f>
        <v>0</v>
      </c>
      <c r="K159" s="236"/>
      <c r="L159" s="45"/>
      <c r="M159" s="237" t="s">
        <v>1</v>
      </c>
      <c r="N159" s="238" t="s">
        <v>41</v>
      </c>
      <c r="O159" s="92"/>
      <c r="P159" s="239">
        <f>O159*H159</f>
        <v>0</v>
      </c>
      <c r="Q159" s="239">
        <v>0</v>
      </c>
      <c r="R159" s="239">
        <f>Q159*H159</f>
        <v>0</v>
      </c>
      <c r="S159" s="239">
        <v>0</v>
      </c>
      <c r="T159" s="24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1" t="s">
        <v>209</v>
      </c>
      <c r="AT159" s="241" t="s">
        <v>205</v>
      </c>
      <c r="AU159" s="241" t="s">
        <v>85</v>
      </c>
      <c r="AY159" s="18" t="s">
        <v>203</v>
      </c>
      <c r="BE159" s="242">
        <f>IF(N159="základní",J159,0)</f>
        <v>0</v>
      </c>
      <c r="BF159" s="242">
        <f>IF(N159="snížená",J159,0)</f>
        <v>0</v>
      </c>
      <c r="BG159" s="242">
        <f>IF(N159="zákl. přenesená",J159,0)</f>
        <v>0</v>
      </c>
      <c r="BH159" s="242">
        <f>IF(N159="sníž. přenesená",J159,0)</f>
        <v>0</v>
      </c>
      <c r="BI159" s="242">
        <f>IF(N159="nulová",J159,0)</f>
        <v>0</v>
      </c>
      <c r="BJ159" s="18" t="s">
        <v>83</v>
      </c>
      <c r="BK159" s="242">
        <f>ROUND(I159*H159,2)</f>
        <v>0</v>
      </c>
      <c r="BL159" s="18" t="s">
        <v>209</v>
      </c>
      <c r="BM159" s="241" t="s">
        <v>221</v>
      </c>
    </row>
    <row r="160" s="2" customFormat="1" ht="24.15" customHeight="1">
      <c r="A160" s="39"/>
      <c r="B160" s="40"/>
      <c r="C160" s="229" t="s">
        <v>306</v>
      </c>
      <c r="D160" s="229" t="s">
        <v>205</v>
      </c>
      <c r="E160" s="230" t="s">
        <v>1469</v>
      </c>
      <c r="F160" s="231" t="s">
        <v>1470</v>
      </c>
      <c r="G160" s="232" t="s">
        <v>241</v>
      </c>
      <c r="H160" s="233">
        <v>112.38</v>
      </c>
      <c r="I160" s="234"/>
      <c r="J160" s="235">
        <f>ROUND(I160*H160,2)</f>
        <v>0</v>
      </c>
      <c r="K160" s="236"/>
      <c r="L160" s="45"/>
      <c r="M160" s="237" t="s">
        <v>1</v>
      </c>
      <c r="N160" s="238" t="s">
        <v>41</v>
      </c>
      <c r="O160" s="92"/>
      <c r="P160" s="239">
        <f>O160*H160</f>
        <v>0</v>
      </c>
      <c r="Q160" s="239">
        <v>0</v>
      </c>
      <c r="R160" s="239">
        <f>Q160*H160</f>
        <v>0</v>
      </c>
      <c r="S160" s="239">
        <v>0</v>
      </c>
      <c r="T160" s="24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1" t="s">
        <v>209</v>
      </c>
      <c r="AT160" s="241" t="s">
        <v>205</v>
      </c>
      <c r="AU160" s="241" t="s">
        <v>85</v>
      </c>
      <c r="AY160" s="18" t="s">
        <v>203</v>
      </c>
      <c r="BE160" s="242">
        <f>IF(N160="základní",J160,0)</f>
        <v>0</v>
      </c>
      <c r="BF160" s="242">
        <f>IF(N160="snížená",J160,0)</f>
        <v>0</v>
      </c>
      <c r="BG160" s="242">
        <f>IF(N160="zákl. přenesená",J160,0)</f>
        <v>0</v>
      </c>
      <c r="BH160" s="242">
        <f>IF(N160="sníž. přenesená",J160,0)</f>
        <v>0</v>
      </c>
      <c r="BI160" s="242">
        <f>IF(N160="nulová",J160,0)</f>
        <v>0</v>
      </c>
      <c r="BJ160" s="18" t="s">
        <v>83</v>
      </c>
      <c r="BK160" s="242">
        <f>ROUND(I160*H160,2)</f>
        <v>0</v>
      </c>
      <c r="BL160" s="18" t="s">
        <v>209</v>
      </c>
      <c r="BM160" s="241" t="s">
        <v>225</v>
      </c>
    </row>
    <row r="161" s="2" customFormat="1" ht="16.5" customHeight="1">
      <c r="A161" s="39"/>
      <c r="B161" s="40"/>
      <c r="C161" s="229" t="s">
        <v>312</v>
      </c>
      <c r="D161" s="229" t="s">
        <v>205</v>
      </c>
      <c r="E161" s="230" t="s">
        <v>1471</v>
      </c>
      <c r="F161" s="231" t="s">
        <v>1472</v>
      </c>
      <c r="G161" s="232" t="s">
        <v>241</v>
      </c>
      <c r="H161" s="233">
        <v>1123.8</v>
      </c>
      <c r="I161" s="234"/>
      <c r="J161" s="235">
        <f>ROUND(I161*H161,2)</f>
        <v>0</v>
      </c>
      <c r="K161" s="236"/>
      <c r="L161" s="45"/>
      <c r="M161" s="237" t="s">
        <v>1</v>
      </c>
      <c r="N161" s="238" t="s">
        <v>41</v>
      </c>
      <c r="O161" s="92"/>
      <c r="P161" s="239">
        <f>O161*H161</f>
        <v>0</v>
      </c>
      <c r="Q161" s="239">
        <v>0</v>
      </c>
      <c r="R161" s="239">
        <f>Q161*H161</f>
        <v>0</v>
      </c>
      <c r="S161" s="239">
        <v>0</v>
      </c>
      <c r="T161" s="24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1" t="s">
        <v>209</v>
      </c>
      <c r="AT161" s="241" t="s">
        <v>205</v>
      </c>
      <c r="AU161" s="241" t="s">
        <v>85</v>
      </c>
      <c r="AY161" s="18" t="s">
        <v>203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18" t="s">
        <v>83</v>
      </c>
      <c r="BK161" s="242">
        <f>ROUND(I161*H161,2)</f>
        <v>0</v>
      </c>
      <c r="BL161" s="18" t="s">
        <v>209</v>
      </c>
      <c r="BM161" s="241" t="s">
        <v>452</v>
      </c>
    </row>
    <row r="162" s="12" customFormat="1" ht="25.92" customHeight="1">
      <c r="A162" s="12"/>
      <c r="B162" s="213"/>
      <c r="C162" s="214"/>
      <c r="D162" s="215" t="s">
        <v>75</v>
      </c>
      <c r="E162" s="216" t="s">
        <v>595</v>
      </c>
      <c r="F162" s="216" t="s">
        <v>596</v>
      </c>
      <c r="G162" s="214"/>
      <c r="H162" s="214"/>
      <c r="I162" s="217"/>
      <c r="J162" s="218">
        <f>BK162</f>
        <v>0</v>
      </c>
      <c r="K162" s="214"/>
      <c r="L162" s="219"/>
      <c r="M162" s="220"/>
      <c r="N162" s="221"/>
      <c r="O162" s="221"/>
      <c r="P162" s="222">
        <f>P163+P177+P186+P206+P263+P297</f>
        <v>0</v>
      </c>
      <c r="Q162" s="221"/>
      <c r="R162" s="222">
        <f>R163+R177+R186+R206+R263+R297</f>
        <v>0</v>
      </c>
      <c r="S162" s="221"/>
      <c r="T162" s="223">
        <f>T163+T177+T186+T206+T263+T297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4" t="s">
        <v>85</v>
      </c>
      <c r="AT162" s="225" t="s">
        <v>75</v>
      </c>
      <c r="AU162" s="225" t="s">
        <v>76</v>
      </c>
      <c r="AY162" s="224" t="s">
        <v>203</v>
      </c>
      <c r="BK162" s="226">
        <f>BK163+BK177+BK186+BK206+BK263+BK297</f>
        <v>0</v>
      </c>
    </row>
    <row r="163" s="12" customFormat="1" ht="22.8" customHeight="1">
      <c r="A163" s="12"/>
      <c r="B163" s="213"/>
      <c r="C163" s="214"/>
      <c r="D163" s="215" t="s">
        <v>75</v>
      </c>
      <c r="E163" s="227" t="s">
        <v>622</v>
      </c>
      <c r="F163" s="227" t="s">
        <v>623</v>
      </c>
      <c r="G163" s="214"/>
      <c r="H163" s="214"/>
      <c r="I163" s="217"/>
      <c r="J163" s="228">
        <f>BK163</f>
        <v>0</v>
      </c>
      <c r="K163" s="214"/>
      <c r="L163" s="219"/>
      <c r="M163" s="220"/>
      <c r="N163" s="221"/>
      <c r="O163" s="221"/>
      <c r="P163" s="222">
        <f>SUM(P164:P176)</f>
        <v>0</v>
      </c>
      <c r="Q163" s="221"/>
      <c r="R163" s="222">
        <f>SUM(R164:R176)</f>
        <v>0</v>
      </c>
      <c r="S163" s="221"/>
      <c r="T163" s="223">
        <f>SUM(T164:T176)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4" t="s">
        <v>85</v>
      </c>
      <c r="AT163" s="225" t="s">
        <v>75</v>
      </c>
      <c r="AU163" s="225" t="s">
        <v>83</v>
      </c>
      <c r="AY163" s="224" t="s">
        <v>203</v>
      </c>
      <c r="BK163" s="226">
        <f>SUM(BK164:BK176)</f>
        <v>0</v>
      </c>
    </row>
    <row r="164" s="2" customFormat="1" ht="24.15" customHeight="1">
      <c r="A164" s="39"/>
      <c r="B164" s="40"/>
      <c r="C164" s="229" t="s">
        <v>316</v>
      </c>
      <c r="D164" s="229" t="s">
        <v>205</v>
      </c>
      <c r="E164" s="230" t="s">
        <v>1473</v>
      </c>
      <c r="F164" s="231" t="s">
        <v>1474</v>
      </c>
      <c r="G164" s="232" t="s">
        <v>213</v>
      </c>
      <c r="H164" s="233">
        <v>323.69999999999999</v>
      </c>
      <c r="I164" s="234"/>
      <c r="J164" s="235">
        <f>ROUND(I164*H164,2)</f>
        <v>0</v>
      </c>
      <c r="K164" s="236"/>
      <c r="L164" s="45"/>
      <c r="M164" s="237" t="s">
        <v>1</v>
      </c>
      <c r="N164" s="238" t="s">
        <v>41</v>
      </c>
      <c r="O164" s="92"/>
      <c r="P164" s="239">
        <f>O164*H164</f>
        <v>0</v>
      </c>
      <c r="Q164" s="239">
        <v>0</v>
      </c>
      <c r="R164" s="239">
        <f>Q164*H164</f>
        <v>0</v>
      </c>
      <c r="S164" s="239">
        <v>0</v>
      </c>
      <c r="T164" s="24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1" t="s">
        <v>277</v>
      </c>
      <c r="AT164" s="241" t="s">
        <v>205</v>
      </c>
      <c r="AU164" s="241" t="s">
        <v>85</v>
      </c>
      <c r="AY164" s="18" t="s">
        <v>203</v>
      </c>
      <c r="BE164" s="242">
        <f>IF(N164="základní",J164,0)</f>
        <v>0</v>
      </c>
      <c r="BF164" s="242">
        <f>IF(N164="snížená",J164,0)</f>
        <v>0</v>
      </c>
      <c r="BG164" s="242">
        <f>IF(N164="zákl. přenesená",J164,0)</f>
        <v>0</v>
      </c>
      <c r="BH164" s="242">
        <f>IF(N164="sníž. přenesená",J164,0)</f>
        <v>0</v>
      </c>
      <c r="BI164" s="242">
        <f>IF(N164="nulová",J164,0)</f>
        <v>0</v>
      </c>
      <c r="BJ164" s="18" t="s">
        <v>83</v>
      </c>
      <c r="BK164" s="242">
        <f>ROUND(I164*H164,2)</f>
        <v>0</v>
      </c>
      <c r="BL164" s="18" t="s">
        <v>277</v>
      </c>
      <c r="BM164" s="241" t="s">
        <v>462</v>
      </c>
    </row>
    <row r="165" s="2" customFormat="1" ht="33" customHeight="1">
      <c r="A165" s="39"/>
      <c r="B165" s="40"/>
      <c r="C165" s="229" t="s">
        <v>324</v>
      </c>
      <c r="D165" s="229" t="s">
        <v>205</v>
      </c>
      <c r="E165" s="230" t="s">
        <v>1475</v>
      </c>
      <c r="F165" s="231" t="s">
        <v>1476</v>
      </c>
      <c r="G165" s="232" t="s">
        <v>336</v>
      </c>
      <c r="H165" s="233">
        <v>1047</v>
      </c>
      <c r="I165" s="234"/>
      <c r="J165" s="235">
        <f>ROUND(I165*H165,2)</f>
        <v>0</v>
      </c>
      <c r="K165" s="236"/>
      <c r="L165" s="45"/>
      <c r="M165" s="237" t="s">
        <v>1</v>
      </c>
      <c r="N165" s="238" t="s">
        <v>41</v>
      </c>
      <c r="O165" s="92"/>
      <c r="P165" s="239">
        <f>O165*H165</f>
        <v>0</v>
      </c>
      <c r="Q165" s="239">
        <v>0</v>
      </c>
      <c r="R165" s="239">
        <f>Q165*H165</f>
        <v>0</v>
      </c>
      <c r="S165" s="239">
        <v>0</v>
      </c>
      <c r="T165" s="24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1" t="s">
        <v>277</v>
      </c>
      <c r="AT165" s="241" t="s">
        <v>205</v>
      </c>
      <c r="AU165" s="241" t="s">
        <v>85</v>
      </c>
      <c r="AY165" s="18" t="s">
        <v>203</v>
      </c>
      <c r="BE165" s="242">
        <f>IF(N165="základní",J165,0)</f>
        <v>0</v>
      </c>
      <c r="BF165" s="242">
        <f>IF(N165="snížená",J165,0)</f>
        <v>0</v>
      </c>
      <c r="BG165" s="242">
        <f>IF(N165="zákl. přenesená",J165,0)</f>
        <v>0</v>
      </c>
      <c r="BH165" s="242">
        <f>IF(N165="sníž. přenesená",J165,0)</f>
        <v>0</v>
      </c>
      <c r="BI165" s="242">
        <f>IF(N165="nulová",J165,0)</f>
        <v>0</v>
      </c>
      <c r="BJ165" s="18" t="s">
        <v>83</v>
      </c>
      <c r="BK165" s="242">
        <f>ROUND(I165*H165,2)</f>
        <v>0</v>
      </c>
      <c r="BL165" s="18" t="s">
        <v>277</v>
      </c>
      <c r="BM165" s="241" t="s">
        <v>229</v>
      </c>
    </row>
    <row r="166" s="2" customFormat="1" ht="33" customHeight="1">
      <c r="A166" s="39"/>
      <c r="B166" s="40"/>
      <c r="C166" s="229" t="s">
        <v>329</v>
      </c>
      <c r="D166" s="229" t="s">
        <v>205</v>
      </c>
      <c r="E166" s="230" t="s">
        <v>1477</v>
      </c>
      <c r="F166" s="231" t="s">
        <v>1478</v>
      </c>
      <c r="G166" s="232" t="s">
        <v>336</v>
      </c>
      <c r="H166" s="233">
        <v>32</v>
      </c>
      <c r="I166" s="234"/>
      <c r="J166" s="235">
        <f>ROUND(I166*H166,2)</f>
        <v>0</v>
      </c>
      <c r="K166" s="236"/>
      <c r="L166" s="45"/>
      <c r="M166" s="237" t="s">
        <v>1</v>
      </c>
      <c r="N166" s="238" t="s">
        <v>41</v>
      </c>
      <c r="O166" s="92"/>
      <c r="P166" s="239">
        <f>O166*H166</f>
        <v>0</v>
      </c>
      <c r="Q166" s="239">
        <v>0</v>
      </c>
      <c r="R166" s="239">
        <f>Q166*H166</f>
        <v>0</v>
      </c>
      <c r="S166" s="239">
        <v>0</v>
      </c>
      <c r="T166" s="24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1" t="s">
        <v>277</v>
      </c>
      <c r="AT166" s="241" t="s">
        <v>205</v>
      </c>
      <c r="AU166" s="241" t="s">
        <v>85</v>
      </c>
      <c r="AY166" s="18" t="s">
        <v>203</v>
      </c>
      <c r="BE166" s="242">
        <f>IF(N166="základní",J166,0)</f>
        <v>0</v>
      </c>
      <c r="BF166" s="242">
        <f>IF(N166="snížená",J166,0)</f>
        <v>0</v>
      </c>
      <c r="BG166" s="242">
        <f>IF(N166="zákl. přenesená",J166,0)</f>
        <v>0</v>
      </c>
      <c r="BH166" s="242">
        <f>IF(N166="sníž. přenesená",J166,0)</f>
        <v>0</v>
      </c>
      <c r="BI166" s="242">
        <f>IF(N166="nulová",J166,0)</f>
        <v>0</v>
      </c>
      <c r="BJ166" s="18" t="s">
        <v>83</v>
      </c>
      <c r="BK166" s="242">
        <f>ROUND(I166*H166,2)</f>
        <v>0</v>
      </c>
      <c r="BL166" s="18" t="s">
        <v>277</v>
      </c>
      <c r="BM166" s="241" t="s">
        <v>233</v>
      </c>
    </row>
    <row r="167" s="2" customFormat="1" ht="16.5" customHeight="1">
      <c r="A167" s="39"/>
      <c r="B167" s="40"/>
      <c r="C167" s="281" t="s">
        <v>333</v>
      </c>
      <c r="D167" s="281" t="s">
        <v>643</v>
      </c>
      <c r="E167" s="282" t="s">
        <v>1479</v>
      </c>
      <c r="F167" s="283" t="s">
        <v>1480</v>
      </c>
      <c r="G167" s="284" t="s">
        <v>336</v>
      </c>
      <c r="H167" s="285">
        <v>289</v>
      </c>
      <c r="I167" s="286"/>
      <c r="J167" s="287">
        <f>ROUND(I167*H167,2)</f>
        <v>0</v>
      </c>
      <c r="K167" s="288"/>
      <c r="L167" s="289"/>
      <c r="M167" s="290" t="s">
        <v>1</v>
      </c>
      <c r="N167" s="291" t="s">
        <v>41</v>
      </c>
      <c r="O167" s="92"/>
      <c r="P167" s="239">
        <f>O167*H167</f>
        <v>0</v>
      </c>
      <c r="Q167" s="239">
        <v>0</v>
      </c>
      <c r="R167" s="239">
        <f>Q167*H167</f>
        <v>0</v>
      </c>
      <c r="S167" s="239">
        <v>0</v>
      </c>
      <c r="T167" s="24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1" t="s">
        <v>214</v>
      </c>
      <c r="AT167" s="241" t="s">
        <v>643</v>
      </c>
      <c r="AU167" s="241" t="s">
        <v>85</v>
      </c>
      <c r="AY167" s="18" t="s">
        <v>203</v>
      </c>
      <c r="BE167" s="242">
        <f>IF(N167="základní",J167,0)</f>
        <v>0</v>
      </c>
      <c r="BF167" s="242">
        <f>IF(N167="snížená",J167,0)</f>
        <v>0</v>
      </c>
      <c r="BG167" s="242">
        <f>IF(N167="zákl. přenesená",J167,0)</f>
        <v>0</v>
      </c>
      <c r="BH167" s="242">
        <f>IF(N167="sníž. přenesená",J167,0)</f>
        <v>0</v>
      </c>
      <c r="BI167" s="242">
        <f>IF(N167="nulová",J167,0)</f>
        <v>0</v>
      </c>
      <c r="BJ167" s="18" t="s">
        <v>83</v>
      </c>
      <c r="BK167" s="242">
        <f>ROUND(I167*H167,2)</f>
        <v>0</v>
      </c>
      <c r="BL167" s="18" t="s">
        <v>277</v>
      </c>
      <c r="BM167" s="241" t="s">
        <v>237</v>
      </c>
    </row>
    <row r="168" s="2" customFormat="1" ht="16.5" customHeight="1">
      <c r="A168" s="39"/>
      <c r="B168" s="40"/>
      <c r="C168" s="281" t="s">
        <v>338</v>
      </c>
      <c r="D168" s="281" t="s">
        <v>643</v>
      </c>
      <c r="E168" s="282" t="s">
        <v>1481</v>
      </c>
      <c r="F168" s="283" t="s">
        <v>1482</v>
      </c>
      <c r="G168" s="284" t="s">
        <v>336</v>
      </c>
      <c r="H168" s="285">
        <v>182</v>
      </c>
      <c r="I168" s="286"/>
      <c r="J168" s="287">
        <f>ROUND(I168*H168,2)</f>
        <v>0</v>
      </c>
      <c r="K168" s="288"/>
      <c r="L168" s="289"/>
      <c r="M168" s="290" t="s">
        <v>1</v>
      </c>
      <c r="N168" s="291" t="s">
        <v>41</v>
      </c>
      <c r="O168" s="92"/>
      <c r="P168" s="239">
        <f>O168*H168</f>
        <v>0</v>
      </c>
      <c r="Q168" s="239">
        <v>0</v>
      </c>
      <c r="R168" s="239">
        <f>Q168*H168</f>
        <v>0</v>
      </c>
      <c r="S168" s="239">
        <v>0</v>
      </c>
      <c r="T168" s="24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1" t="s">
        <v>214</v>
      </c>
      <c r="AT168" s="241" t="s">
        <v>643</v>
      </c>
      <c r="AU168" s="241" t="s">
        <v>85</v>
      </c>
      <c r="AY168" s="18" t="s">
        <v>203</v>
      </c>
      <c r="BE168" s="242">
        <f>IF(N168="základní",J168,0)</f>
        <v>0</v>
      </c>
      <c r="BF168" s="242">
        <f>IF(N168="snížená",J168,0)</f>
        <v>0</v>
      </c>
      <c r="BG168" s="242">
        <f>IF(N168="zákl. přenesená",J168,0)</f>
        <v>0</v>
      </c>
      <c r="BH168" s="242">
        <f>IF(N168="sníž. přenesená",J168,0)</f>
        <v>0</v>
      </c>
      <c r="BI168" s="242">
        <f>IF(N168="nulová",J168,0)</f>
        <v>0</v>
      </c>
      <c r="BJ168" s="18" t="s">
        <v>83</v>
      </c>
      <c r="BK168" s="242">
        <f>ROUND(I168*H168,2)</f>
        <v>0</v>
      </c>
      <c r="BL168" s="18" t="s">
        <v>277</v>
      </c>
      <c r="BM168" s="241" t="s">
        <v>242</v>
      </c>
    </row>
    <row r="169" s="2" customFormat="1" ht="16.5" customHeight="1">
      <c r="A169" s="39"/>
      <c r="B169" s="40"/>
      <c r="C169" s="281" t="s">
        <v>343</v>
      </c>
      <c r="D169" s="281" t="s">
        <v>643</v>
      </c>
      <c r="E169" s="282" t="s">
        <v>1483</v>
      </c>
      <c r="F169" s="283" t="s">
        <v>1484</v>
      </c>
      <c r="G169" s="284" t="s">
        <v>336</v>
      </c>
      <c r="H169" s="285">
        <v>119</v>
      </c>
      <c r="I169" s="286"/>
      <c r="J169" s="287">
        <f>ROUND(I169*H169,2)</f>
        <v>0</v>
      </c>
      <c r="K169" s="288"/>
      <c r="L169" s="289"/>
      <c r="M169" s="290" t="s">
        <v>1</v>
      </c>
      <c r="N169" s="291" t="s">
        <v>41</v>
      </c>
      <c r="O169" s="92"/>
      <c r="P169" s="239">
        <f>O169*H169</f>
        <v>0</v>
      </c>
      <c r="Q169" s="239">
        <v>0</v>
      </c>
      <c r="R169" s="239">
        <f>Q169*H169</f>
        <v>0</v>
      </c>
      <c r="S169" s="239">
        <v>0</v>
      </c>
      <c r="T169" s="24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1" t="s">
        <v>214</v>
      </c>
      <c r="AT169" s="241" t="s">
        <v>643</v>
      </c>
      <c r="AU169" s="241" t="s">
        <v>85</v>
      </c>
      <c r="AY169" s="18" t="s">
        <v>203</v>
      </c>
      <c r="BE169" s="242">
        <f>IF(N169="základní",J169,0)</f>
        <v>0</v>
      </c>
      <c r="BF169" s="242">
        <f>IF(N169="snížená",J169,0)</f>
        <v>0</v>
      </c>
      <c r="BG169" s="242">
        <f>IF(N169="zákl. přenesená",J169,0)</f>
        <v>0</v>
      </c>
      <c r="BH169" s="242">
        <f>IF(N169="sníž. přenesená",J169,0)</f>
        <v>0</v>
      </c>
      <c r="BI169" s="242">
        <f>IF(N169="nulová",J169,0)</f>
        <v>0</v>
      </c>
      <c r="BJ169" s="18" t="s">
        <v>83</v>
      </c>
      <c r="BK169" s="242">
        <f>ROUND(I169*H169,2)</f>
        <v>0</v>
      </c>
      <c r="BL169" s="18" t="s">
        <v>277</v>
      </c>
      <c r="BM169" s="241" t="s">
        <v>251</v>
      </c>
    </row>
    <row r="170" s="2" customFormat="1" ht="16.5" customHeight="1">
      <c r="A170" s="39"/>
      <c r="B170" s="40"/>
      <c r="C170" s="281" t="s">
        <v>210</v>
      </c>
      <c r="D170" s="281" t="s">
        <v>643</v>
      </c>
      <c r="E170" s="282" t="s">
        <v>1485</v>
      </c>
      <c r="F170" s="283" t="s">
        <v>1486</v>
      </c>
      <c r="G170" s="284" t="s">
        <v>336</v>
      </c>
      <c r="H170" s="285">
        <v>180</v>
      </c>
      <c r="I170" s="286"/>
      <c r="J170" s="287">
        <f>ROUND(I170*H170,2)</f>
        <v>0</v>
      </c>
      <c r="K170" s="288"/>
      <c r="L170" s="289"/>
      <c r="M170" s="290" t="s">
        <v>1</v>
      </c>
      <c r="N170" s="291" t="s">
        <v>41</v>
      </c>
      <c r="O170" s="92"/>
      <c r="P170" s="239">
        <f>O170*H170</f>
        <v>0</v>
      </c>
      <c r="Q170" s="239">
        <v>0</v>
      </c>
      <c r="R170" s="239">
        <f>Q170*H170</f>
        <v>0</v>
      </c>
      <c r="S170" s="239">
        <v>0</v>
      </c>
      <c r="T170" s="24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1" t="s">
        <v>214</v>
      </c>
      <c r="AT170" s="241" t="s">
        <v>643</v>
      </c>
      <c r="AU170" s="241" t="s">
        <v>85</v>
      </c>
      <c r="AY170" s="18" t="s">
        <v>203</v>
      </c>
      <c r="BE170" s="242">
        <f>IF(N170="základní",J170,0)</f>
        <v>0</v>
      </c>
      <c r="BF170" s="242">
        <f>IF(N170="snížená",J170,0)</f>
        <v>0</v>
      </c>
      <c r="BG170" s="242">
        <f>IF(N170="zákl. přenesená",J170,0)</f>
        <v>0</v>
      </c>
      <c r="BH170" s="242">
        <f>IF(N170="sníž. přenesená",J170,0)</f>
        <v>0</v>
      </c>
      <c r="BI170" s="242">
        <f>IF(N170="nulová",J170,0)</f>
        <v>0</v>
      </c>
      <c r="BJ170" s="18" t="s">
        <v>83</v>
      </c>
      <c r="BK170" s="242">
        <f>ROUND(I170*H170,2)</f>
        <v>0</v>
      </c>
      <c r="BL170" s="18" t="s">
        <v>277</v>
      </c>
      <c r="BM170" s="241" t="s">
        <v>256</v>
      </c>
    </row>
    <row r="171" s="2" customFormat="1" ht="16.5" customHeight="1">
      <c r="A171" s="39"/>
      <c r="B171" s="40"/>
      <c r="C171" s="281" t="s">
        <v>360</v>
      </c>
      <c r="D171" s="281" t="s">
        <v>643</v>
      </c>
      <c r="E171" s="282" t="s">
        <v>1487</v>
      </c>
      <c r="F171" s="283" t="s">
        <v>1488</v>
      </c>
      <c r="G171" s="284" t="s">
        <v>336</v>
      </c>
      <c r="H171" s="285">
        <v>164</v>
      </c>
      <c r="I171" s="286"/>
      <c r="J171" s="287">
        <f>ROUND(I171*H171,2)</f>
        <v>0</v>
      </c>
      <c r="K171" s="288"/>
      <c r="L171" s="289"/>
      <c r="M171" s="290" t="s">
        <v>1</v>
      </c>
      <c r="N171" s="291" t="s">
        <v>41</v>
      </c>
      <c r="O171" s="92"/>
      <c r="P171" s="239">
        <f>O171*H171</f>
        <v>0</v>
      </c>
      <c r="Q171" s="239">
        <v>0</v>
      </c>
      <c r="R171" s="239">
        <f>Q171*H171</f>
        <v>0</v>
      </c>
      <c r="S171" s="239">
        <v>0</v>
      </c>
      <c r="T171" s="24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1" t="s">
        <v>214</v>
      </c>
      <c r="AT171" s="241" t="s">
        <v>643</v>
      </c>
      <c r="AU171" s="241" t="s">
        <v>85</v>
      </c>
      <c r="AY171" s="18" t="s">
        <v>203</v>
      </c>
      <c r="BE171" s="242">
        <f>IF(N171="základní",J171,0)</f>
        <v>0</v>
      </c>
      <c r="BF171" s="242">
        <f>IF(N171="snížená",J171,0)</f>
        <v>0</v>
      </c>
      <c r="BG171" s="242">
        <f>IF(N171="zákl. přenesená",J171,0)</f>
        <v>0</v>
      </c>
      <c r="BH171" s="242">
        <f>IF(N171="sníž. přenesená",J171,0)</f>
        <v>0</v>
      </c>
      <c r="BI171" s="242">
        <f>IF(N171="nulová",J171,0)</f>
        <v>0</v>
      </c>
      <c r="BJ171" s="18" t="s">
        <v>83</v>
      </c>
      <c r="BK171" s="242">
        <f>ROUND(I171*H171,2)</f>
        <v>0</v>
      </c>
      <c r="BL171" s="18" t="s">
        <v>277</v>
      </c>
      <c r="BM171" s="241" t="s">
        <v>260</v>
      </c>
    </row>
    <row r="172" s="2" customFormat="1" ht="16.5" customHeight="1">
      <c r="A172" s="39"/>
      <c r="B172" s="40"/>
      <c r="C172" s="281" t="s">
        <v>214</v>
      </c>
      <c r="D172" s="281" t="s">
        <v>643</v>
      </c>
      <c r="E172" s="282" t="s">
        <v>1489</v>
      </c>
      <c r="F172" s="283" t="s">
        <v>1490</v>
      </c>
      <c r="G172" s="284" t="s">
        <v>336</v>
      </c>
      <c r="H172" s="285">
        <v>73</v>
      </c>
      <c r="I172" s="286"/>
      <c r="J172" s="287">
        <f>ROUND(I172*H172,2)</f>
        <v>0</v>
      </c>
      <c r="K172" s="288"/>
      <c r="L172" s="289"/>
      <c r="M172" s="290" t="s">
        <v>1</v>
      </c>
      <c r="N172" s="291" t="s">
        <v>41</v>
      </c>
      <c r="O172" s="92"/>
      <c r="P172" s="239">
        <f>O172*H172</f>
        <v>0</v>
      </c>
      <c r="Q172" s="239">
        <v>0</v>
      </c>
      <c r="R172" s="239">
        <f>Q172*H172</f>
        <v>0</v>
      </c>
      <c r="S172" s="239">
        <v>0</v>
      </c>
      <c r="T172" s="24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1" t="s">
        <v>214</v>
      </c>
      <c r="AT172" s="241" t="s">
        <v>643</v>
      </c>
      <c r="AU172" s="241" t="s">
        <v>85</v>
      </c>
      <c r="AY172" s="18" t="s">
        <v>203</v>
      </c>
      <c r="BE172" s="242">
        <f>IF(N172="základní",J172,0)</f>
        <v>0</v>
      </c>
      <c r="BF172" s="242">
        <f>IF(N172="snížená",J172,0)</f>
        <v>0</v>
      </c>
      <c r="BG172" s="242">
        <f>IF(N172="zákl. přenesená",J172,0)</f>
        <v>0</v>
      </c>
      <c r="BH172" s="242">
        <f>IF(N172="sníž. přenesená",J172,0)</f>
        <v>0</v>
      </c>
      <c r="BI172" s="242">
        <f>IF(N172="nulová",J172,0)</f>
        <v>0</v>
      </c>
      <c r="BJ172" s="18" t="s">
        <v>83</v>
      </c>
      <c r="BK172" s="242">
        <f>ROUND(I172*H172,2)</f>
        <v>0</v>
      </c>
      <c r="BL172" s="18" t="s">
        <v>277</v>
      </c>
      <c r="BM172" s="241" t="s">
        <v>536</v>
      </c>
    </row>
    <row r="173" s="2" customFormat="1" ht="16.5" customHeight="1">
      <c r="A173" s="39"/>
      <c r="B173" s="40"/>
      <c r="C173" s="281" t="s">
        <v>374</v>
      </c>
      <c r="D173" s="281" t="s">
        <v>643</v>
      </c>
      <c r="E173" s="282" t="s">
        <v>1491</v>
      </c>
      <c r="F173" s="283" t="s">
        <v>1492</v>
      </c>
      <c r="G173" s="284" t="s">
        <v>336</v>
      </c>
      <c r="H173" s="285">
        <v>10</v>
      </c>
      <c r="I173" s="286"/>
      <c r="J173" s="287">
        <f>ROUND(I173*H173,2)</f>
        <v>0</v>
      </c>
      <c r="K173" s="288"/>
      <c r="L173" s="289"/>
      <c r="M173" s="290" t="s">
        <v>1</v>
      </c>
      <c r="N173" s="291" t="s">
        <v>41</v>
      </c>
      <c r="O173" s="92"/>
      <c r="P173" s="239">
        <f>O173*H173</f>
        <v>0</v>
      </c>
      <c r="Q173" s="239">
        <v>0</v>
      </c>
      <c r="R173" s="239">
        <f>Q173*H173</f>
        <v>0</v>
      </c>
      <c r="S173" s="239">
        <v>0</v>
      </c>
      <c r="T173" s="24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1" t="s">
        <v>214</v>
      </c>
      <c r="AT173" s="241" t="s">
        <v>643</v>
      </c>
      <c r="AU173" s="241" t="s">
        <v>85</v>
      </c>
      <c r="AY173" s="18" t="s">
        <v>203</v>
      </c>
      <c r="BE173" s="242">
        <f>IF(N173="základní",J173,0)</f>
        <v>0</v>
      </c>
      <c r="BF173" s="242">
        <f>IF(N173="snížená",J173,0)</f>
        <v>0</v>
      </c>
      <c r="BG173" s="242">
        <f>IF(N173="zákl. přenesená",J173,0)</f>
        <v>0</v>
      </c>
      <c r="BH173" s="242">
        <f>IF(N173="sníž. přenesená",J173,0)</f>
        <v>0</v>
      </c>
      <c r="BI173" s="242">
        <f>IF(N173="nulová",J173,0)</f>
        <v>0</v>
      </c>
      <c r="BJ173" s="18" t="s">
        <v>83</v>
      </c>
      <c r="BK173" s="242">
        <f>ROUND(I173*H173,2)</f>
        <v>0</v>
      </c>
      <c r="BL173" s="18" t="s">
        <v>277</v>
      </c>
      <c r="BM173" s="241" t="s">
        <v>264</v>
      </c>
    </row>
    <row r="174" s="2" customFormat="1" ht="16.5" customHeight="1">
      <c r="A174" s="39"/>
      <c r="B174" s="40"/>
      <c r="C174" s="281" t="s">
        <v>381</v>
      </c>
      <c r="D174" s="281" t="s">
        <v>643</v>
      </c>
      <c r="E174" s="282" t="s">
        <v>1493</v>
      </c>
      <c r="F174" s="283" t="s">
        <v>1494</v>
      </c>
      <c r="G174" s="284" t="s">
        <v>336</v>
      </c>
      <c r="H174" s="285">
        <v>30</v>
      </c>
      <c r="I174" s="286"/>
      <c r="J174" s="287">
        <f>ROUND(I174*H174,2)</f>
        <v>0</v>
      </c>
      <c r="K174" s="288"/>
      <c r="L174" s="289"/>
      <c r="M174" s="290" t="s">
        <v>1</v>
      </c>
      <c r="N174" s="291" t="s">
        <v>41</v>
      </c>
      <c r="O174" s="92"/>
      <c r="P174" s="239">
        <f>O174*H174</f>
        <v>0</v>
      </c>
      <c r="Q174" s="239">
        <v>0</v>
      </c>
      <c r="R174" s="239">
        <f>Q174*H174</f>
        <v>0</v>
      </c>
      <c r="S174" s="239">
        <v>0</v>
      </c>
      <c r="T174" s="24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1" t="s">
        <v>214</v>
      </c>
      <c r="AT174" s="241" t="s">
        <v>643</v>
      </c>
      <c r="AU174" s="241" t="s">
        <v>85</v>
      </c>
      <c r="AY174" s="18" t="s">
        <v>203</v>
      </c>
      <c r="BE174" s="242">
        <f>IF(N174="základní",J174,0)</f>
        <v>0</v>
      </c>
      <c r="BF174" s="242">
        <f>IF(N174="snížená",J174,0)</f>
        <v>0</v>
      </c>
      <c r="BG174" s="242">
        <f>IF(N174="zákl. přenesená",J174,0)</f>
        <v>0</v>
      </c>
      <c r="BH174" s="242">
        <f>IF(N174="sníž. přenesená",J174,0)</f>
        <v>0</v>
      </c>
      <c r="BI174" s="242">
        <f>IF(N174="nulová",J174,0)</f>
        <v>0</v>
      </c>
      <c r="BJ174" s="18" t="s">
        <v>83</v>
      </c>
      <c r="BK174" s="242">
        <f>ROUND(I174*H174,2)</f>
        <v>0</v>
      </c>
      <c r="BL174" s="18" t="s">
        <v>277</v>
      </c>
      <c r="BM174" s="241" t="s">
        <v>270</v>
      </c>
    </row>
    <row r="175" s="2" customFormat="1" ht="16.5" customHeight="1">
      <c r="A175" s="39"/>
      <c r="B175" s="40"/>
      <c r="C175" s="281" t="s">
        <v>386</v>
      </c>
      <c r="D175" s="281" t="s">
        <v>643</v>
      </c>
      <c r="E175" s="282" t="s">
        <v>1495</v>
      </c>
      <c r="F175" s="283" t="s">
        <v>1496</v>
      </c>
      <c r="G175" s="284" t="s">
        <v>336</v>
      </c>
      <c r="H175" s="285">
        <v>32</v>
      </c>
      <c r="I175" s="286"/>
      <c r="J175" s="287">
        <f>ROUND(I175*H175,2)</f>
        <v>0</v>
      </c>
      <c r="K175" s="288"/>
      <c r="L175" s="289"/>
      <c r="M175" s="290" t="s">
        <v>1</v>
      </c>
      <c r="N175" s="291" t="s">
        <v>41</v>
      </c>
      <c r="O175" s="92"/>
      <c r="P175" s="239">
        <f>O175*H175</f>
        <v>0</v>
      </c>
      <c r="Q175" s="239">
        <v>0</v>
      </c>
      <c r="R175" s="239">
        <f>Q175*H175</f>
        <v>0</v>
      </c>
      <c r="S175" s="239">
        <v>0</v>
      </c>
      <c r="T175" s="24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1" t="s">
        <v>214</v>
      </c>
      <c r="AT175" s="241" t="s">
        <v>643</v>
      </c>
      <c r="AU175" s="241" t="s">
        <v>85</v>
      </c>
      <c r="AY175" s="18" t="s">
        <v>203</v>
      </c>
      <c r="BE175" s="242">
        <f>IF(N175="základní",J175,0)</f>
        <v>0</v>
      </c>
      <c r="BF175" s="242">
        <f>IF(N175="snížená",J175,0)</f>
        <v>0</v>
      </c>
      <c r="BG175" s="242">
        <f>IF(N175="zákl. přenesená",J175,0)</f>
        <v>0</v>
      </c>
      <c r="BH175" s="242">
        <f>IF(N175="sníž. přenesená",J175,0)</f>
        <v>0</v>
      </c>
      <c r="BI175" s="242">
        <f>IF(N175="nulová",J175,0)</f>
        <v>0</v>
      </c>
      <c r="BJ175" s="18" t="s">
        <v>83</v>
      </c>
      <c r="BK175" s="242">
        <f>ROUND(I175*H175,2)</f>
        <v>0</v>
      </c>
      <c r="BL175" s="18" t="s">
        <v>277</v>
      </c>
      <c r="BM175" s="241" t="s">
        <v>564</v>
      </c>
    </row>
    <row r="176" s="2" customFormat="1" ht="24.15" customHeight="1">
      <c r="A176" s="39"/>
      <c r="B176" s="40"/>
      <c r="C176" s="229" t="s">
        <v>217</v>
      </c>
      <c r="D176" s="229" t="s">
        <v>205</v>
      </c>
      <c r="E176" s="230" t="s">
        <v>1497</v>
      </c>
      <c r="F176" s="231" t="s">
        <v>1498</v>
      </c>
      <c r="G176" s="232" t="s">
        <v>620</v>
      </c>
      <c r="H176" s="280"/>
      <c r="I176" s="234"/>
      <c r="J176" s="235">
        <f>ROUND(I176*H176,2)</f>
        <v>0</v>
      </c>
      <c r="K176" s="236"/>
      <c r="L176" s="45"/>
      <c r="M176" s="237" t="s">
        <v>1</v>
      </c>
      <c r="N176" s="238" t="s">
        <v>41</v>
      </c>
      <c r="O176" s="92"/>
      <c r="P176" s="239">
        <f>O176*H176</f>
        <v>0</v>
      </c>
      <c r="Q176" s="239">
        <v>0</v>
      </c>
      <c r="R176" s="239">
        <f>Q176*H176</f>
        <v>0</v>
      </c>
      <c r="S176" s="239">
        <v>0</v>
      </c>
      <c r="T176" s="24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1" t="s">
        <v>277</v>
      </c>
      <c r="AT176" s="241" t="s">
        <v>205</v>
      </c>
      <c r="AU176" s="241" t="s">
        <v>85</v>
      </c>
      <c r="AY176" s="18" t="s">
        <v>203</v>
      </c>
      <c r="BE176" s="242">
        <f>IF(N176="základní",J176,0)</f>
        <v>0</v>
      </c>
      <c r="BF176" s="242">
        <f>IF(N176="snížená",J176,0)</f>
        <v>0</v>
      </c>
      <c r="BG176" s="242">
        <f>IF(N176="zákl. přenesená",J176,0)</f>
        <v>0</v>
      </c>
      <c r="BH176" s="242">
        <f>IF(N176="sníž. přenesená",J176,0)</f>
        <v>0</v>
      </c>
      <c r="BI176" s="242">
        <f>IF(N176="nulová",J176,0)</f>
        <v>0</v>
      </c>
      <c r="BJ176" s="18" t="s">
        <v>83</v>
      </c>
      <c r="BK176" s="242">
        <f>ROUND(I176*H176,2)</f>
        <v>0</v>
      </c>
      <c r="BL176" s="18" t="s">
        <v>277</v>
      </c>
      <c r="BM176" s="241" t="s">
        <v>574</v>
      </c>
    </row>
    <row r="177" s="12" customFormat="1" ht="22.8" customHeight="1">
      <c r="A177" s="12"/>
      <c r="B177" s="213"/>
      <c r="C177" s="214"/>
      <c r="D177" s="215" t="s">
        <v>75</v>
      </c>
      <c r="E177" s="227" t="s">
        <v>1499</v>
      </c>
      <c r="F177" s="227" t="s">
        <v>1500</v>
      </c>
      <c r="G177" s="214"/>
      <c r="H177" s="214"/>
      <c r="I177" s="217"/>
      <c r="J177" s="228">
        <f>BK177</f>
        <v>0</v>
      </c>
      <c r="K177" s="214"/>
      <c r="L177" s="219"/>
      <c r="M177" s="220"/>
      <c r="N177" s="221"/>
      <c r="O177" s="221"/>
      <c r="P177" s="222">
        <f>SUM(P178:P185)</f>
        <v>0</v>
      </c>
      <c r="Q177" s="221"/>
      <c r="R177" s="222">
        <f>SUM(R178:R185)</f>
        <v>0</v>
      </c>
      <c r="S177" s="221"/>
      <c r="T177" s="223">
        <f>SUM(T178:T185)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24" t="s">
        <v>85</v>
      </c>
      <c r="AT177" s="225" t="s">
        <v>75</v>
      </c>
      <c r="AU177" s="225" t="s">
        <v>83</v>
      </c>
      <c r="AY177" s="224" t="s">
        <v>203</v>
      </c>
      <c r="BK177" s="226">
        <f>SUM(BK178:BK185)</f>
        <v>0</v>
      </c>
    </row>
    <row r="178" s="2" customFormat="1" ht="24.15" customHeight="1">
      <c r="A178" s="39"/>
      <c r="B178" s="40"/>
      <c r="C178" s="229" t="s">
        <v>407</v>
      </c>
      <c r="D178" s="229" t="s">
        <v>205</v>
      </c>
      <c r="E178" s="230" t="s">
        <v>1501</v>
      </c>
      <c r="F178" s="231" t="s">
        <v>1502</v>
      </c>
      <c r="G178" s="232" t="s">
        <v>220</v>
      </c>
      <c r="H178" s="233">
        <v>1</v>
      </c>
      <c r="I178" s="234"/>
      <c r="J178" s="235">
        <f>ROUND(I178*H178,2)</f>
        <v>0</v>
      </c>
      <c r="K178" s="236"/>
      <c r="L178" s="45"/>
      <c r="M178" s="237" t="s">
        <v>1</v>
      </c>
      <c r="N178" s="238" t="s">
        <v>41</v>
      </c>
      <c r="O178" s="92"/>
      <c r="P178" s="239">
        <f>O178*H178</f>
        <v>0</v>
      </c>
      <c r="Q178" s="239">
        <v>0</v>
      </c>
      <c r="R178" s="239">
        <f>Q178*H178</f>
        <v>0</v>
      </c>
      <c r="S178" s="239">
        <v>0</v>
      </c>
      <c r="T178" s="24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1" t="s">
        <v>277</v>
      </c>
      <c r="AT178" s="241" t="s">
        <v>205</v>
      </c>
      <c r="AU178" s="241" t="s">
        <v>85</v>
      </c>
      <c r="AY178" s="18" t="s">
        <v>203</v>
      </c>
      <c r="BE178" s="242">
        <f>IF(N178="základní",J178,0)</f>
        <v>0</v>
      </c>
      <c r="BF178" s="242">
        <f>IF(N178="snížená",J178,0)</f>
        <v>0</v>
      </c>
      <c r="BG178" s="242">
        <f>IF(N178="zákl. přenesená",J178,0)</f>
        <v>0</v>
      </c>
      <c r="BH178" s="242">
        <f>IF(N178="sníž. přenesená",J178,0)</f>
        <v>0</v>
      </c>
      <c r="BI178" s="242">
        <f>IF(N178="nulová",J178,0)</f>
        <v>0</v>
      </c>
      <c r="BJ178" s="18" t="s">
        <v>83</v>
      </c>
      <c r="BK178" s="242">
        <f>ROUND(I178*H178,2)</f>
        <v>0</v>
      </c>
      <c r="BL178" s="18" t="s">
        <v>277</v>
      </c>
      <c r="BM178" s="241" t="s">
        <v>275</v>
      </c>
    </row>
    <row r="179" s="2" customFormat="1" ht="24.15" customHeight="1">
      <c r="A179" s="39"/>
      <c r="B179" s="40"/>
      <c r="C179" s="229" t="s">
        <v>413</v>
      </c>
      <c r="D179" s="229" t="s">
        <v>205</v>
      </c>
      <c r="E179" s="230" t="s">
        <v>1503</v>
      </c>
      <c r="F179" s="231" t="s">
        <v>1504</v>
      </c>
      <c r="G179" s="232" t="s">
        <v>220</v>
      </c>
      <c r="H179" s="233">
        <v>1</v>
      </c>
      <c r="I179" s="234"/>
      <c r="J179" s="235">
        <f>ROUND(I179*H179,2)</f>
        <v>0</v>
      </c>
      <c r="K179" s="236"/>
      <c r="L179" s="45"/>
      <c r="M179" s="237" t="s">
        <v>1</v>
      </c>
      <c r="N179" s="238" t="s">
        <v>41</v>
      </c>
      <c r="O179" s="92"/>
      <c r="P179" s="239">
        <f>O179*H179</f>
        <v>0</v>
      </c>
      <c r="Q179" s="239">
        <v>0</v>
      </c>
      <c r="R179" s="239">
        <f>Q179*H179</f>
        <v>0</v>
      </c>
      <c r="S179" s="239">
        <v>0</v>
      </c>
      <c r="T179" s="24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1" t="s">
        <v>277</v>
      </c>
      <c r="AT179" s="241" t="s">
        <v>205</v>
      </c>
      <c r="AU179" s="241" t="s">
        <v>85</v>
      </c>
      <c r="AY179" s="18" t="s">
        <v>203</v>
      </c>
      <c r="BE179" s="242">
        <f>IF(N179="základní",J179,0)</f>
        <v>0</v>
      </c>
      <c r="BF179" s="242">
        <f>IF(N179="snížená",J179,0)</f>
        <v>0</v>
      </c>
      <c r="BG179" s="242">
        <f>IF(N179="zákl. přenesená",J179,0)</f>
        <v>0</v>
      </c>
      <c r="BH179" s="242">
        <f>IF(N179="sníž. přenesená",J179,0)</f>
        <v>0</v>
      </c>
      <c r="BI179" s="242">
        <f>IF(N179="nulová",J179,0)</f>
        <v>0</v>
      </c>
      <c r="BJ179" s="18" t="s">
        <v>83</v>
      </c>
      <c r="BK179" s="242">
        <f>ROUND(I179*H179,2)</f>
        <v>0</v>
      </c>
      <c r="BL179" s="18" t="s">
        <v>277</v>
      </c>
      <c r="BM179" s="241" t="s">
        <v>280</v>
      </c>
    </row>
    <row r="180" s="2" customFormat="1" ht="33" customHeight="1">
      <c r="A180" s="39"/>
      <c r="B180" s="40"/>
      <c r="C180" s="229" t="s">
        <v>418</v>
      </c>
      <c r="D180" s="229" t="s">
        <v>205</v>
      </c>
      <c r="E180" s="230" t="s">
        <v>1505</v>
      </c>
      <c r="F180" s="231" t="s">
        <v>1506</v>
      </c>
      <c r="G180" s="232" t="s">
        <v>1507</v>
      </c>
      <c r="H180" s="233">
        <v>1</v>
      </c>
      <c r="I180" s="234"/>
      <c r="J180" s="235">
        <f>ROUND(I180*H180,2)</f>
        <v>0</v>
      </c>
      <c r="K180" s="236"/>
      <c r="L180" s="45"/>
      <c r="M180" s="237" t="s">
        <v>1</v>
      </c>
      <c r="N180" s="238" t="s">
        <v>41</v>
      </c>
      <c r="O180" s="92"/>
      <c r="P180" s="239">
        <f>O180*H180</f>
        <v>0</v>
      </c>
      <c r="Q180" s="239">
        <v>0</v>
      </c>
      <c r="R180" s="239">
        <f>Q180*H180</f>
        <v>0</v>
      </c>
      <c r="S180" s="239">
        <v>0</v>
      </c>
      <c r="T180" s="24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1" t="s">
        <v>277</v>
      </c>
      <c r="AT180" s="241" t="s">
        <v>205</v>
      </c>
      <c r="AU180" s="241" t="s">
        <v>85</v>
      </c>
      <c r="AY180" s="18" t="s">
        <v>203</v>
      </c>
      <c r="BE180" s="242">
        <f>IF(N180="základní",J180,0)</f>
        <v>0</v>
      </c>
      <c r="BF180" s="242">
        <f>IF(N180="snížená",J180,0)</f>
        <v>0</v>
      </c>
      <c r="BG180" s="242">
        <f>IF(N180="zákl. přenesená",J180,0)</f>
        <v>0</v>
      </c>
      <c r="BH180" s="242">
        <f>IF(N180="sníž. přenesená",J180,0)</f>
        <v>0</v>
      </c>
      <c r="BI180" s="242">
        <f>IF(N180="nulová",J180,0)</f>
        <v>0</v>
      </c>
      <c r="BJ180" s="18" t="s">
        <v>83</v>
      </c>
      <c r="BK180" s="242">
        <f>ROUND(I180*H180,2)</f>
        <v>0</v>
      </c>
      <c r="BL180" s="18" t="s">
        <v>277</v>
      </c>
      <c r="BM180" s="241" t="s">
        <v>286</v>
      </c>
    </row>
    <row r="181" s="2" customFormat="1" ht="33" customHeight="1">
      <c r="A181" s="39"/>
      <c r="B181" s="40"/>
      <c r="C181" s="229" t="s">
        <v>424</v>
      </c>
      <c r="D181" s="229" t="s">
        <v>205</v>
      </c>
      <c r="E181" s="230" t="s">
        <v>1508</v>
      </c>
      <c r="F181" s="231" t="s">
        <v>1509</v>
      </c>
      <c r="G181" s="232" t="s">
        <v>1507</v>
      </c>
      <c r="H181" s="233">
        <v>4</v>
      </c>
      <c r="I181" s="234"/>
      <c r="J181" s="235">
        <f>ROUND(I181*H181,2)</f>
        <v>0</v>
      </c>
      <c r="K181" s="236"/>
      <c r="L181" s="45"/>
      <c r="M181" s="237" t="s">
        <v>1</v>
      </c>
      <c r="N181" s="238" t="s">
        <v>41</v>
      </c>
      <c r="O181" s="92"/>
      <c r="P181" s="239">
        <f>O181*H181</f>
        <v>0</v>
      </c>
      <c r="Q181" s="239">
        <v>0</v>
      </c>
      <c r="R181" s="239">
        <f>Q181*H181</f>
        <v>0</v>
      </c>
      <c r="S181" s="239">
        <v>0</v>
      </c>
      <c r="T181" s="24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1" t="s">
        <v>277</v>
      </c>
      <c r="AT181" s="241" t="s">
        <v>205</v>
      </c>
      <c r="AU181" s="241" t="s">
        <v>85</v>
      </c>
      <c r="AY181" s="18" t="s">
        <v>203</v>
      </c>
      <c r="BE181" s="242">
        <f>IF(N181="základní",J181,0)</f>
        <v>0</v>
      </c>
      <c r="BF181" s="242">
        <f>IF(N181="snížená",J181,0)</f>
        <v>0</v>
      </c>
      <c r="BG181" s="242">
        <f>IF(N181="zákl. přenesená",J181,0)</f>
        <v>0</v>
      </c>
      <c r="BH181" s="242">
        <f>IF(N181="sníž. přenesená",J181,0)</f>
        <v>0</v>
      </c>
      <c r="BI181" s="242">
        <f>IF(N181="nulová",J181,0)</f>
        <v>0</v>
      </c>
      <c r="BJ181" s="18" t="s">
        <v>83</v>
      </c>
      <c r="BK181" s="242">
        <f>ROUND(I181*H181,2)</f>
        <v>0</v>
      </c>
      <c r="BL181" s="18" t="s">
        <v>277</v>
      </c>
      <c r="BM181" s="241" t="s">
        <v>617</v>
      </c>
    </row>
    <row r="182" s="2" customFormat="1" ht="37.8" customHeight="1">
      <c r="A182" s="39"/>
      <c r="B182" s="40"/>
      <c r="C182" s="229" t="s">
        <v>429</v>
      </c>
      <c r="D182" s="229" t="s">
        <v>205</v>
      </c>
      <c r="E182" s="230" t="s">
        <v>1510</v>
      </c>
      <c r="F182" s="231" t="s">
        <v>1511</v>
      </c>
      <c r="G182" s="232" t="s">
        <v>1507</v>
      </c>
      <c r="H182" s="233">
        <v>4</v>
      </c>
      <c r="I182" s="234"/>
      <c r="J182" s="235">
        <f>ROUND(I182*H182,2)</f>
        <v>0</v>
      </c>
      <c r="K182" s="236"/>
      <c r="L182" s="45"/>
      <c r="M182" s="237" t="s">
        <v>1</v>
      </c>
      <c r="N182" s="238" t="s">
        <v>41</v>
      </c>
      <c r="O182" s="92"/>
      <c r="P182" s="239">
        <f>O182*H182</f>
        <v>0</v>
      </c>
      <c r="Q182" s="239">
        <v>0</v>
      </c>
      <c r="R182" s="239">
        <f>Q182*H182</f>
        <v>0</v>
      </c>
      <c r="S182" s="239">
        <v>0</v>
      </c>
      <c r="T182" s="24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1" t="s">
        <v>277</v>
      </c>
      <c r="AT182" s="241" t="s">
        <v>205</v>
      </c>
      <c r="AU182" s="241" t="s">
        <v>85</v>
      </c>
      <c r="AY182" s="18" t="s">
        <v>203</v>
      </c>
      <c r="BE182" s="242">
        <f>IF(N182="základní",J182,0)</f>
        <v>0</v>
      </c>
      <c r="BF182" s="242">
        <f>IF(N182="snížená",J182,0)</f>
        <v>0</v>
      </c>
      <c r="BG182" s="242">
        <f>IF(N182="zákl. přenesená",J182,0)</f>
        <v>0</v>
      </c>
      <c r="BH182" s="242">
        <f>IF(N182="sníž. přenesená",J182,0)</f>
        <v>0</v>
      </c>
      <c r="BI182" s="242">
        <f>IF(N182="nulová",J182,0)</f>
        <v>0</v>
      </c>
      <c r="BJ182" s="18" t="s">
        <v>83</v>
      </c>
      <c r="BK182" s="242">
        <f>ROUND(I182*H182,2)</f>
        <v>0</v>
      </c>
      <c r="BL182" s="18" t="s">
        <v>277</v>
      </c>
      <c r="BM182" s="241" t="s">
        <v>629</v>
      </c>
    </row>
    <row r="183" s="2" customFormat="1" ht="49.05" customHeight="1">
      <c r="A183" s="39"/>
      <c r="B183" s="40"/>
      <c r="C183" s="229" t="s">
        <v>221</v>
      </c>
      <c r="D183" s="229" t="s">
        <v>205</v>
      </c>
      <c r="E183" s="230" t="s">
        <v>1512</v>
      </c>
      <c r="F183" s="231" t="s">
        <v>1513</v>
      </c>
      <c r="G183" s="232" t="s">
        <v>1507</v>
      </c>
      <c r="H183" s="233">
        <v>1</v>
      </c>
      <c r="I183" s="234"/>
      <c r="J183" s="235">
        <f>ROUND(I183*H183,2)</f>
        <v>0</v>
      </c>
      <c r="K183" s="236"/>
      <c r="L183" s="45"/>
      <c r="M183" s="237" t="s">
        <v>1</v>
      </c>
      <c r="N183" s="238" t="s">
        <v>41</v>
      </c>
      <c r="O183" s="92"/>
      <c r="P183" s="239">
        <f>O183*H183</f>
        <v>0</v>
      </c>
      <c r="Q183" s="239">
        <v>0</v>
      </c>
      <c r="R183" s="239">
        <f>Q183*H183</f>
        <v>0</v>
      </c>
      <c r="S183" s="239">
        <v>0</v>
      </c>
      <c r="T183" s="24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1" t="s">
        <v>277</v>
      </c>
      <c r="AT183" s="241" t="s">
        <v>205</v>
      </c>
      <c r="AU183" s="241" t="s">
        <v>85</v>
      </c>
      <c r="AY183" s="18" t="s">
        <v>203</v>
      </c>
      <c r="BE183" s="242">
        <f>IF(N183="základní",J183,0)</f>
        <v>0</v>
      </c>
      <c r="BF183" s="242">
        <f>IF(N183="snížená",J183,0)</f>
        <v>0</v>
      </c>
      <c r="BG183" s="242">
        <f>IF(N183="zákl. přenesená",J183,0)</f>
        <v>0</v>
      </c>
      <c r="BH183" s="242">
        <f>IF(N183="sníž. přenesená",J183,0)</f>
        <v>0</v>
      </c>
      <c r="BI183" s="242">
        <f>IF(N183="nulová",J183,0)</f>
        <v>0</v>
      </c>
      <c r="BJ183" s="18" t="s">
        <v>83</v>
      </c>
      <c r="BK183" s="242">
        <f>ROUND(I183*H183,2)</f>
        <v>0</v>
      </c>
      <c r="BL183" s="18" t="s">
        <v>277</v>
      </c>
      <c r="BM183" s="241" t="s">
        <v>642</v>
      </c>
    </row>
    <row r="184" s="2" customFormat="1" ht="49.05" customHeight="1">
      <c r="A184" s="39"/>
      <c r="B184" s="40"/>
      <c r="C184" s="229" t="s">
        <v>437</v>
      </c>
      <c r="D184" s="229" t="s">
        <v>205</v>
      </c>
      <c r="E184" s="230" t="s">
        <v>1514</v>
      </c>
      <c r="F184" s="231" t="s">
        <v>1515</v>
      </c>
      <c r="G184" s="232" t="s">
        <v>1507</v>
      </c>
      <c r="H184" s="233">
        <v>1</v>
      </c>
      <c r="I184" s="234"/>
      <c r="J184" s="235">
        <f>ROUND(I184*H184,2)</f>
        <v>0</v>
      </c>
      <c r="K184" s="236"/>
      <c r="L184" s="45"/>
      <c r="M184" s="237" t="s">
        <v>1</v>
      </c>
      <c r="N184" s="238" t="s">
        <v>41</v>
      </c>
      <c r="O184" s="92"/>
      <c r="P184" s="239">
        <f>O184*H184</f>
        <v>0</v>
      </c>
      <c r="Q184" s="239">
        <v>0</v>
      </c>
      <c r="R184" s="239">
        <f>Q184*H184</f>
        <v>0</v>
      </c>
      <c r="S184" s="239">
        <v>0</v>
      </c>
      <c r="T184" s="24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1" t="s">
        <v>277</v>
      </c>
      <c r="AT184" s="241" t="s">
        <v>205</v>
      </c>
      <c r="AU184" s="241" t="s">
        <v>85</v>
      </c>
      <c r="AY184" s="18" t="s">
        <v>203</v>
      </c>
      <c r="BE184" s="242">
        <f>IF(N184="základní",J184,0)</f>
        <v>0</v>
      </c>
      <c r="BF184" s="242">
        <f>IF(N184="snížená",J184,0)</f>
        <v>0</v>
      </c>
      <c r="BG184" s="242">
        <f>IF(N184="zákl. přenesená",J184,0)</f>
        <v>0</v>
      </c>
      <c r="BH184" s="242">
        <f>IF(N184="sníž. přenesená",J184,0)</f>
        <v>0</v>
      </c>
      <c r="BI184" s="242">
        <f>IF(N184="nulová",J184,0)</f>
        <v>0</v>
      </c>
      <c r="BJ184" s="18" t="s">
        <v>83</v>
      </c>
      <c r="BK184" s="242">
        <f>ROUND(I184*H184,2)</f>
        <v>0</v>
      </c>
      <c r="BL184" s="18" t="s">
        <v>277</v>
      </c>
      <c r="BM184" s="241" t="s">
        <v>655</v>
      </c>
    </row>
    <row r="185" s="2" customFormat="1" ht="24.15" customHeight="1">
      <c r="A185" s="39"/>
      <c r="B185" s="40"/>
      <c r="C185" s="229" t="s">
        <v>225</v>
      </c>
      <c r="D185" s="229" t="s">
        <v>205</v>
      </c>
      <c r="E185" s="230" t="s">
        <v>1516</v>
      </c>
      <c r="F185" s="231" t="s">
        <v>1517</v>
      </c>
      <c r="G185" s="232" t="s">
        <v>620</v>
      </c>
      <c r="H185" s="280"/>
      <c r="I185" s="234"/>
      <c r="J185" s="235">
        <f>ROUND(I185*H185,2)</f>
        <v>0</v>
      </c>
      <c r="K185" s="236"/>
      <c r="L185" s="45"/>
      <c r="M185" s="237" t="s">
        <v>1</v>
      </c>
      <c r="N185" s="238" t="s">
        <v>41</v>
      </c>
      <c r="O185" s="92"/>
      <c r="P185" s="239">
        <f>O185*H185</f>
        <v>0</v>
      </c>
      <c r="Q185" s="239">
        <v>0</v>
      </c>
      <c r="R185" s="239">
        <f>Q185*H185</f>
        <v>0</v>
      </c>
      <c r="S185" s="239">
        <v>0</v>
      </c>
      <c r="T185" s="24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1" t="s">
        <v>277</v>
      </c>
      <c r="AT185" s="241" t="s">
        <v>205</v>
      </c>
      <c r="AU185" s="241" t="s">
        <v>85</v>
      </c>
      <c r="AY185" s="18" t="s">
        <v>203</v>
      </c>
      <c r="BE185" s="242">
        <f>IF(N185="základní",J185,0)</f>
        <v>0</v>
      </c>
      <c r="BF185" s="242">
        <f>IF(N185="snížená",J185,0)</f>
        <v>0</v>
      </c>
      <c r="BG185" s="242">
        <f>IF(N185="zákl. přenesená",J185,0)</f>
        <v>0</v>
      </c>
      <c r="BH185" s="242">
        <f>IF(N185="sníž. přenesená",J185,0)</f>
        <v>0</v>
      </c>
      <c r="BI185" s="242">
        <f>IF(N185="nulová",J185,0)</f>
        <v>0</v>
      </c>
      <c r="BJ185" s="18" t="s">
        <v>83</v>
      </c>
      <c r="BK185" s="242">
        <f>ROUND(I185*H185,2)</f>
        <v>0</v>
      </c>
      <c r="BL185" s="18" t="s">
        <v>277</v>
      </c>
      <c r="BM185" s="241" t="s">
        <v>671</v>
      </c>
    </row>
    <row r="186" s="12" customFormat="1" ht="22.8" customHeight="1">
      <c r="A186" s="12"/>
      <c r="B186" s="213"/>
      <c r="C186" s="214"/>
      <c r="D186" s="215" t="s">
        <v>75</v>
      </c>
      <c r="E186" s="227" t="s">
        <v>1518</v>
      </c>
      <c r="F186" s="227" t="s">
        <v>1519</v>
      </c>
      <c r="G186" s="214"/>
      <c r="H186" s="214"/>
      <c r="I186" s="217"/>
      <c r="J186" s="228">
        <f>BK186</f>
        <v>0</v>
      </c>
      <c r="K186" s="214"/>
      <c r="L186" s="219"/>
      <c r="M186" s="220"/>
      <c r="N186" s="221"/>
      <c r="O186" s="221"/>
      <c r="P186" s="222">
        <f>SUM(P187:P205)</f>
        <v>0</v>
      </c>
      <c r="Q186" s="221"/>
      <c r="R186" s="222">
        <f>SUM(R187:R205)</f>
        <v>0</v>
      </c>
      <c r="S186" s="221"/>
      <c r="T186" s="223">
        <f>SUM(T187:T205)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24" t="s">
        <v>85</v>
      </c>
      <c r="AT186" s="225" t="s">
        <v>75</v>
      </c>
      <c r="AU186" s="225" t="s">
        <v>83</v>
      </c>
      <c r="AY186" s="224" t="s">
        <v>203</v>
      </c>
      <c r="BK186" s="226">
        <f>SUM(BK187:BK205)</f>
        <v>0</v>
      </c>
    </row>
    <row r="187" s="2" customFormat="1" ht="16.5" customHeight="1">
      <c r="A187" s="39"/>
      <c r="B187" s="40"/>
      <c r="C187" s="229" t="s">
        <v>445</v>
      </c>
      <c r="D187" s="229" t="s">
        <v>205</v>
      </c>
      <c r="E187" s="230" t="s">
        <v>1520</v>
      </c>
      <c r="F187" s="231" t="s">
        <v>1521</v>
      </c>
      <c r="G187" s="232" t="s">
        <v>336</v>
      </c>
      <c r="H187" s="233">
        <v>3014</v>
      </c>
      <c r="I187" s="234"/>
      <c r="J187" s="235">
        <f>ROUND(I187*H187,2)</f>
        <v>0</v>
      </c>
      <c r="K187" s="236"/>
      <c r="L187" s="45"/>
      <c r="M187" s="237" t="s">
        <v>1</v>
      </c>
      <c r="N187" s="238" t="s">
        <v>41</v>
      </c>
      <c r="O187" s="92"/>
      <c r="P187" s="239">
        <f>O187*H187</f>
        <v>0</v>
      </c>
      <c r="Q187" s="239">
        <v>0</v>
      </c>
      <c r="R187" s="239">
        <f>Q187*H187</f>
        <v>0</v>
      </c>
      <c r="S187" s="239">
        <v>0</v>
      </c>
      <c r="T187" s="24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1" t="s">
        <v>277</v>
      </c>
      <c r="AT187" s="241" t="s">
        <v>205</v>
      </c>
      <c r="AU187" s="241" t="s">
        <v>85</v>
      </c>
      <c r="AY187" s="18" t="s">
        <v>203</v>
      </c>
      <c r="BE187" s="242">
        <f>IF(N187="základní",J187,0)</f>
        <v>0</v>
      </c>
      <c r="BF187" s="242">
        <f>IF(N187="snížená",J187,0)</f>
        <v>0</v>
      </c>
      <c r="BG187" s="242">
        <f>IF(N187="zákl. přenesená",J187,0)</f>
        <v>0</v>
      </c>
      <c r="BH187" s="242">
        <f>IF(N187="sníž. přenesená",J187,0)</f>
        <v>0</v>
      </c>
      <c r="BI187" s="242">
        <f>IF(N187="nulová",J187,0)</f>
        <v>0</v>
      </c>
      <c r="BJ187" s="18" t="s">
        <v>83</v>
      </c>
      <c r="BK187" s="242">
        <f>ROUND(I187*H187,2)</f>
        <v>0</v>
      </c>
      <c r="BL187" s="18" t="s">
        <v>277</v>
      </c>
      <c r="BM187" s="241" t="s">
        <v>681</v>
      </c>
    </row>
    <row r="188" s="2" customFormat="1" ht="16.5" customHeight="1">
      <c r="A188" s="39"/>
      <c r="B188" s="40"/>
      <c r="C188" s="229" t="s">
        <v>452</v>
      </c>
      <c r="D188" s="229" t="s">
        <v>205</v>
      </c>
      <c r="E188" s="230" t="s">
        <v>1522</v>
      </c>
      <c r="F188" s="231" t="s">
        <v>1523</v>
      </c>
      <c r="G188" s="232" t="s">
        <v>1524</v>
      </c>
      <c r="H188" s="233">
        <v>1</v>
      </c>
      <c r="I188" s="234"/>
      <c r="J188" s="235">
        <f>ROUND(I188*H188,2)</f>
        <v>0</v>
      </c>
      <c r="K188" s="236"/>
      <c r="L188" s="45"/>
      <c r="M188" s="237" t="s">
        <v>1</v>
      </c>
      <c r="N188" s="238" t="s">
        <v>41</v>
      </c>
      <c r="O188" s="92"/>
      <c r="P188" s="239">
        <f>O188*H188</f>
        <v>0</v>
      </c>
      <c r="Q188" s="239">
        <v>0</v>
      </c>
      <c r="R188" s="239">
        <f>Q188*H188</f>
        <v>0</v>
      </c>
      <c r="S188" s="239">
        <v>0</v>
      </c>
      <c r="T188" s="24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1" t="s">
        <v>277</v>
      </c>
      <c r="AT188" s="241" t="s">
        <v>205</v>
      </c>
      <c r="AU188" s="241" t="s">
        <v>85</v>
      </c>
      <c r="AY188" s="18" t="s">
        <v>203</v>
      </c>
      <c r="BE188" s="242">
        <f>IF(N188="základní",J188,0)</f>
        <v>0</v>
      </c>
      <c r="BF188" s="242">
        <f>IF(N188="snížená",J188,0)</f>
        <v>0</v>
      </c>
      <c r="BG188" s="242">
        <f>IF(N188="zákl. přenesená",J188,0)</f>
        <v>0</v>
      </c>
      <c r="BH188" s="242">
        <f>IF(N188="sníž. přenesená",J188,0)</f>
        <v>0</v>
      </c>
      <c r="BI188" s="242">
        <f>IF(N188="nulová",J188,0)</f>
        <v>0</v>
      </c>
      <c r="BJ188" s="18" t="s">
        <v>83</v>
      </c>
      <c r="BK188" s="242">
        <f>ROUND(I188*H188,2)</f>
        <v>0</v>
      </c>
      <c r="BL188" s="18" t="s">
        <v>277</v>
      </c>
      <c r="BM188" s="241" t="s">
        <v>692</v>
      </c>
    </row>
    <row r="189" s="2" customFormat="1" ht="16.5" customHeight="1">
      <c r="A189" s="39"/>
      <c r="B189" s="40"/>
      <c r="C189" s="281" t="s">
        <v>458</v>
      </c>
      <c r="D189" s="281" t="s">
        <v>643</v>
      </c>
      <c r="E189" s="282" t="s">
        <v>1525</v>
      </c>
      <c r="F189" s="283" t="s">
        <v>1526</v>
      </c>
      <c r="G189" s="284" t="s">
        <v>220</v>
      </c>
      <c r="H189" s="285">
        <v>20</v>
      </c>
      <c r="I189" s="286"/>
      <c r="J189" s="287">
        <f>ROUND(I189*H189,2)</f>
        <v>0</v>
      </c>
      <c r="K189" s="288"/>
      <c r="L189" s="289"/>
      <c r="M189" s="290" t="s">
        <v>1</v>
      </c>
      <c r="N189" s="291" t="s">
        <v>41</v>
      </c>
      <c r="O189" s="92"/>
      <c r="P189" s="239">
        <f>O189*H189</f>
        <v>0</v>
      </c>
      <c r="Q189" s="239">
        <v>0</v>
      </c>
      <c r="R189" s="239">
        <f>Q189*H189</f>
        <v>0</v>
      </c>
      <c r="S189" s="239">
        <v>0</v>
      </c>
      <c r="T189" s="24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1" t="s">
        <v>214</v>
      </c>
      <c r="AT189" s="241" t="s">
        <v>643</v>
      </c>
      <c r="AU189" s="241" t="s">
        <v>85</v>
      </c>
      <c r="AY189" s="18" t="s">
        <v>203</v>
      </c>
      <c r="BE189" s="242">
        <f>IF(N189="základní",J189,0)</f>
        <v>0</v>
      </c>
      <c r="BF189" s="242">
        <f>IF(N189="snížená",J189,0)</f>
        <v>0</v>
      </c>
      <c r="BG189" s="242">
        <f>IF(N189="zákl. přenesená",J189,0)</f>
        <v>0</v>
      </c>
      <c r="BH189" s="242">
        <f>IF(N189="sníž. přenesená",J189,0)</f>
        <v>0</v>
      </c>
      <c r="BI189" s="242">
        <f>IF(N189="nulová",J189,0)</f>
        <v>0</v>
      </c>
      <c r="BJ189" s="18" t="s">
        <v>83</v>
      </c>
      <c r="BK189" s="242">
        <f>ROUND(I189*H189,2)</f>
        <v>0</v>
      </c>
      <c r="BL189" s="18" t="s">
        <v>277</v>
      </c>
      <c r="BM189" s="241" t="s">
        <v>291</v>
      </c>
    </row>
    <row r="190" s="2" customFormat="1" ht="24.15" customHeight="1">
      <c r="A190" s="39"/>
      <c r="B190" s="40"/>
      <c r="C190" s="229" t="s">
        <v>462</v>
      </c>
      <c r="D190" s="229" t="s">
        <v>205</v>
      </c>
      <c r="E190" s="230" t="s">
        <v>1527</v>
      </c>
      <c r="F190" s="231" t="s">
        <v>1528</v>
      </c>
      <c r="G190" s="232" t="s">
        <v>336</v>
      </c>
      <c r="H190" s="233">
        <v>73</v>
      </c>
      <c r="I190" s="234"/>
      <c r="J190" s="235">
        <f>ROUND(I190*H190,2)</f>
        <v>0</v>
      </c>
      <c r="K190" s="236"/>
      <c r="L190" s="45"/>
      <c r="M190" s="237" t="s">
        <v>1</v>
      </c>
      <c r="N190" s="238" t="s">
        <v>41</v>
      </c>
      <c r="O190" s="92"/>
      <c r="P190" s="239">
        <f>O190*H190</f>
        <v>0</v>
      </c>
      <c r="Q190" s="239">
        <v>0</v>
      </c>
      <c r="R190" s="239">
        <f>Q190*H190</f>
        <v>0</v>
      </c>
      <c r="S190" s="239">
        <v>0</v>
      </c>
      <c r="T190" s="24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1" t="s">
        <v>277</v>
      </c>
      <c r="AT190" s="241" t="s">
        <v>205</v>
      </c>
      <c r="AU190" s="241" t="s">
        <v>85</v>
      </c>
      <c r="AY190" s="18" t="s">
        <v>203</v>
      </c>
      <c r="BE190" s="242">
        <f>IF(N190="základní",J190,0)</f>
        <v>0</v>
      </c>
      <c r="BF190" s="242">
        <f>IF(N190="snížená",J190,0)</f>
        <v>0</v>
      </c>
      <c r="BG190" s="242">
        <f>IF(N190="zákl. přenesená",J190,0)</f>
        <v>0</v>
      </c>
      <c r="BH190" s="242">
        <f>IF(N190="sníž. přenesená",J190,0)</f>
        <v>0</v>
      </c>
      <c r="BI190" s="242">
        <f>IF(N190="nulová",J190,0)</f>
        <v>0</v>
      </c>
      <c r="BJ190" s="18" t="s">
        <v>83</v>
      </c>
      <c r="BK190" s="242">
        <f>ROUND(I190*H190,2)</f>
        <v>0</v>
      </c>
      <c r="BL190" s="18" t="s">
        <v>277</v>
      </c>
      <c r="BM190" s="241" t="s">
        <v>297</v>
      </c>
    </row>
    <row r="191" s="2" customFormat="1" ht="24.15" customHeight="1">
      <c r="A191" s="39"/>
      <c r="B191" s="40"/>
      <c r="C191" s="229" t="s">
        <v>466</v>
      </c>
      <c r="D191" s="229" t="s">
        <v>205</v>
      </c>
      <c r="E191" s="230" t="s">
        <v>1529</v>
      </c>
      <c r="F191" s="231" t="s">
        <v>1530</v>
      </c>
      <c r="G191" s="232" t="s">
        <v>336</v>
      </c>
      <c r="H191" s="233">
        <v>10</v>
      </c>
      <c r="I191" s="234"/>
      <c r="J191" s="235">
        <f>ROUND(I191*H191,2)</f>
        <v>0</v>
      </c>
      <c r="K191" s="236"/>
      <c r="L191" s="45"/>
      <c r="M191" s="237" t="s">
        <v>1</v>
      </c>
      <c r="N191" s="238" t="s">
        <v>41</v>
      </c>
      <c r="O191" s="92"/>
      <c r="P191" s="239">
        <f>O191*H191</f>
        <v>0</v>
      </c>
      <c r="Q191" s="239">
        <v>0</v>
      </c>
      <c r="R191" s="239">
        <f>Q191*H191</f>
        <v>0</v>
      </c>
      <c r="S191" s="239">
        <v>0</v>
      </c>
      <c r="T191" s="24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41" t="s">
        <v>277</v>
      </c>
      <c r="AT191" s="241" t="s">
        <v>205</v>
      </c>
      <c r="AU191" s="241" t="s">
        <v>85</v>
      </c>
      <c r="AY191" s="18" t="s">
        <v>203</v>
      </c>
      <c r="BE191" s="242">
        <f>IF(N191="základní",J191,0)</f>
        <v>0</v>
      </c>
      <c r="BF191" s="242">
        <f>IF(N191="snížená",J191,0)</f>
        <v>0</v>
      </c>
      <c r="BG191" s="242">
        <f>IF(N191="zákl. přenesená",J191,0)</f>
        <v>0</v>
      </c>
      <c r="BH191" s="242">
        <f>IF(N191="sníž. přenesená",J191,0)</f>
        <v>0</v>
      </c>
      <c r="BI191" s="242">
        <f>IF(N191="nulová",J191,0)</f>
        <v>0</v>
      </c>
      <c r="BJ191" s="18" t="s">
        <v>83</v>
      </c>
      <c r="BK191" s="242">
        <f>ROUND(I191*H191,2)</f>
        <v>0</v>
      </c>
      <c r="BL191" s="18" t="s">
        <v>277</v>
      </c>
      <c r="BM191" s="241" t="s">
        <v>302</v>
      </c>
    </row>
    <row r="192" s="2" customFormat="1" ht="24.15" customHeight="1">
      <c r="A192" s="39"/>
      <c r="B192" s="40"/>
      <c r="C192" s="229" t="s">
        <v>229</v>
      </c>
      <c r="D192" s="229" t="s">
        <v>205</v>
      </c>
      <c r="E192" s="230" t="s">
        <v>1531</v>
      </c>
      <c r="F192" s="231" t="s">
        <v>1532</v>
      </c>
      <c r="G192" s="232" t="s">
        <v>336</v>
      </c>
      <c r="H192" s="233">
        <v>30</v>
      </c>
      <c r="I192" s="234"/>
      <c r="J192" s="235">
        <f>ROUND(I192*H192,2)</f>
        <v>0</v>
      </c>
      <c r="K192" s="236"/>
      <c r="L192" s="45"/>
      <c r="M192" s="237" t="s">
        <v>1</v>
      </c>
      <c r="N192" s="238" t="s">
        <v>41</v>
      </c>
      <c r="O192" s="92"/>
      <c r="P192" s="239">
        <f>O192*H192</f>
        <v>0</v>
      </c>
      <c r="Q192" s="239">
        <v>0</v>
      </c>
      <c r="R192" s="239">
        <f>Q192*H192</f>
        <v>0</v>
      </c>
      <c r="S192" s="239">
        <v>0</v>
      </c>
      <c r="T192" s="24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1" t="s">
        <v>277</v>
      </c>
      <c r="AT192" s="241" t="s">
        <v>205</v>
      </c>
      <c r="AU192" s="241" t="s">
        <v>85</v>
      </c>
      <c r="AY192" s="18" t="s">
        <v>203</v>
      </c>
      <c r="BE192" s="242">
        <f>IF(N192="základní",J192,0)</f>
        <v>0</v>
      </c>
      <c r="BF192" s="242">
        <f>IF(N192="snížená",J192,0)</f>
        <v>0</v>
      </c>
      <c r="BG192" s="242">
        <f>IF(N192="zákl. přenesená",J192,0)</f>
        <v>0</v>
      </c>
      <c r="BH192" s="242">
        <f>IF(N192="sníž. přenesená",J192,0)</f>
        <v>0</v>
      </c>
      <c r="BI192" s="242">
        <f>IF(N192="nulová",J192,0)</f>
        <v>0</v>
      </c>
      <c r="BJ192" s="18" t="s">
        <v>83</v>
      </c>
      <c r="BK192" s="242">
        <f>ROUND(I192*H192,2)</f>
        <v>0</v>
      </c>
      <c r="BL192" s="18" t="s">
        <v>277</v>
      </c>
      <c r="BM192" s="241" t="s">
        <v>305</v>
      </c>
    </row>
    <row r="193" s="2" customFormat="1" ht="24.15" customHeight="1">
      <c r="A193" s="39"/>
      <c r="B193" s="40"/>
      <c r="C193" s="229" t="s">
        <v>477</v>
      </c>
      <c r="D193" s="229" t="s">
        <v>205</v>
      </c>
      <c r="E193" s="230" t="s">
        <v>1533</v>
      </c>
      <c r="F193" s="231" t="s">
        <v>1534</v>
      </c>
      <c r="G193" s="232" t="s">
        <v>336</v>
      </c>
      <c r="H193" s="233">
        <v>32</v>
      </c>
      <c r="I193" s="234"/>
      <c r="J193" s="235">
        <f>ROUND(I193*H193,2)</f>
        <v>0</v>
      </c>
      <c r="K193" s="236"/>
      <c r="L193" s="45"/>
      <c r="M193" s="237" t="s">
        <v>1</v>
      </c>
      <c r="N193" s="238" t="s">
        <v>41</v>
      </c>
      <c r="O193" s="92"/>
      <c r="P193" s="239">
        <f>O193*H193</f>
        <v>0</v>
      </c>
      <c r="Q193" s="239">
        <v>0</v>
      </c>
      <c r="R193" s="239">
        <f>Q193*H193</f>
        <v>0</v>
      </c>
      <c r="S193" s="239">
        <v>0</v>
      </c>
      <c r="T193" s="240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41" t="s">
        <v>277</v>
      </c>
      <c r="AT193" s="241" t="s">
        <v>205</v>
      </c>
      <c r="AU193" s="241" t="s">
        <v>85</v>
      </c>
      <c r="AY193" s="18" t="s">
        <v>203</v>
      </c>
      <c r="BE193" s="242">
        <f>IF(N193="základní",J193,0)</f>
        <v>0</v>
      </c>
      <c r="BF193" s="242">
        <f>IF(N193="snížená",J193,0)</f>
        <v>0</v>
      </c>
      <c r="BG193" s="242">
        <f>IF(N193="zákl. přenesená",J193,0)</f>
        <v>0</v>
      </c>
      <c r="BH193" s="242">
        <f>IF(N193="sníž. přenesená",J193,0)</f>
        <v>0</v>
      </c>
      <c r="BI193" s="242">
        <f>IF(N193="nulová",J193,0)</f>
        <v>0</v>
      </c>
      <c r="BJ193" s="18" t="s">
        <v>83</v>
      </c>
      <c r="BK193" s="242">
        <f>ROUND(I193*H193,2)</f>
        <v>0</v>
      </c>
      <c r="BL193" s="18" t="s">
        <v>277</v>
      </c>
      <c r="BM193" s="241" t="s">
        <v>309</v>
      </c>
    </row>
    <row r="194" s="2" customFormat="1" ht="21.75" customHeight="1">
      <c r="A194" s="39"/>
      <c r="B194" s="40"/>
      <c r="C194" s="229" t="s">
        <v>233</v>
      </c>
      <c r="D194" s="229" t="s">
        <v>205</v>
      </c>
      <c r="E194" s="230" t="s">
        <v>1535</v>
      </c>
      <c r="F194" s="231" t="s">
        <v>1536</v>
      </c>
      <c r="G194" s="232" t="s">
        <v>336</v>
      </c>
      <c r="H194" s="233">
        <v>1219</v>
      </c>
      <c r="I194" s="234"/>
      <c r="J194" s="235">
        <f>ROUND(I194*H194,2)</f>
        <v>0</v>
      </c>
      <c r="K194" s="236"/>
      <c r="L194" s="45"/>
      <c r="M194" s="237" t="s">
        <v>1</v>
      </c>
      <c r="N194" s="238" t="s">
        <v>41</v>
      </c>
      <c r="O194" s="92"/>
      <c r="P194" s="239">
        <f>O194*H194</f>
        <v>0</v>
      </c>
      <c r="Q194" s="239">
        <v>0</v>
      </c>
      <c r="R194" s="239">
        <f>Q194*H194</f>
        <v>0</v>
      </c>
      <c r="S194" s="239">
        <v>0</v>
      </c>
      <c r="T194" s="24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1" t="s">
        <v>277</v>
      </c>
      <c r="AT194" s="241" t="s">
        <v>205</v>
      </c>
      <c r="AU194" s="241" t="s">
        <v>85</v>
      </c>
      <c r="AY194" s="18" t="s">
        <v>203</v>
      </c>
      <c r="BE194" s="242">
        <f>IF(N194="základní",J194,0)</f>
        <v>0</v>
      </c>
      <c r="BF194" s="242">
        <f>IF(N194="snížená",J194,0)</f>
        <v>0</v>
      </c>
      <c r="BG194" s="242">
        <f>IF(N194="zákl. přenesená",J194,0)</f>
        <v>0</v>
      </c>
      <c r="BH194" s="242">
        <f>IF(N194="sníž. přenesená",J194,0)</f>
        <v>0</v>
      </c>
      <c r="BI194" s="242">
        <f>IF(N194="nulová",J194,0)</f>
        <v>0</v>
      </c>
      <c r="BJ194" s="18" t="s">
        <v>83</v>
      </c>
      <c r="BK194" s="242">
        <f>ROUND(I194*H194,2)</f>
        <v>0</v>
      </c>
      <c r="BL194" s="18" t="s">
        <v>277</v>
      </c>
      <c r="BM194" s="241" t="s">
        <v>315</v>
      </c>
    </row>
    <row r="195" s="2" customFormat="1" ht="21.75" customHeight="1">
      <c r="A195" s="39"/>
      <c r="B195" s="40"/>
      <c r="C195" s="229" t="s">
        <v>488</v>
      </c>
      <c r="D195" s="229" t="s">
        <v>205</v>
      </c>
      <c r="E195" s="230" t="s">
        <v>1537</v>
      </c>
      <c r="F195" s="231" t="s">
        <v>1538</v>
      </c>
      <c r="G195" s="232" t="s">
        <v>336</v>
      </c>
      <c r="H195" s="233">
        <v>352</v>
      </c>
      <c r="I195" s="234"/>
      <c r="J195" s="235">
        <f>ROUND(I195*H195,2)</f>
        <v>0</v>
      </c>
      <c r="K195" s="236"/>
      <c r="L195" s="45"/>
      <c r="M195" s="237" t="s">
        <v>1</v>
      </c>
      <c r="N195" s="238" t="s">
        <v>41</v>
      </c>
      <c r="O195" s="92"/>
      <c r="P195" s="239">
        <f>O195*H195</f>
        <v>0</v>
      </c>
      <c r="Q195" s="239">
        <v>0</v>
      </c>
      <c r="R195" s="239">
        <f>Q195*H195</f>
        <v>0</v>
      </c>
      <c r="S195" s="239">
        <v>0</v>
      </c>
      <c r="T195" s="240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41" t="s">
        <v>277</v>
      </c>
      <c r="AT195" s="241" t="s">
        <v>205</v>
      </c>
      <c r="AU195" s="241" t="s">
        <v>85</v>
      </c>
      <c r="AY195" s="18" t="s">
        <v>203</v>
      </c>
      <c r="BE195" s="242">
        <f>IF(N195="základní",J195,0)</f>
        <v>0</v>
      </c>
      <c r="BF195" s="242">
        <f>IF(N195="snížená",J195,0)</f>
        <v>0</v>
      </c>
      <c r="BG195" s="242">
        <f>IF(N195="zákl. přenesená",J195,0)</f>
        <v>0</v>
      </c>
      <c r="BH195" s="242">
        <f>IF(N195="sníž. přenesená",J195,0)</f>
        <v>0</v>
      </c>
      <c r="BI195" s="242">
        <f>IF(N195="nulová",J195,0)</f>
        <v>0</v>
      </c>
      <c r="BJ195" s="18" t="s">
        <v>83</v>
      </c>
      <c r="BK195" s="242">
        <f>ROUND(I195*H195,2)</f>
        <v>0</v>
      </c>
      <c r="BL195" s="18" t="s">
        <v>277</v>
      </c>
      <c r="BM195" s="241" t="s">
        <v>319</v>
      </c>
    </row>
    <row r="196" s="2" customFormat="1" ht="21.75" customHeight="1">
      <c r="A196" s="39"/>
      <c r="B196" s="40"/>
      <c r="C196" s="229" t="s">
        <v>237</v>
      </c>
      <c r="D196" s="229" t="s">
        <v>205</v>
      </c>
      <c r="E196" s="230" t="s">
        <v>1539</v>
      </c>
      <c r="F196" s="231" t="s">
        <v>1540</v>
      </c>
      <c r="G196" s="232" t="s">
        <v>336</v>
      </c>
      <c r="H196" s="233">
        <v>415</v>
      </c>
      <c r="I196" s="234"/>
      <c r="J196" s="235">
        <f>ROUND(I196*H196,2)</f>
        <v>0</v>
      </c>
      <c r="K196" s="236"/>
      <c r="L196" s="45"/>
      <c r="M196" s="237" t="s">
        <v>1</v>
      </c>
      <c r="N196" s="238" t="s">
        <v>41</v>
      </c>
      <c r="O196" s="92"/>
      <c r="P196" s="239">
        <f>O196*H196</f>
        <v>0</v>
      </c>
      <c r="Q196" s="239">
        <v>0</v>
      </c>
      <c r="R196" s="239">
        <f>Q196*H196</f>
        <v>0</v>
      </c>
      <c r="S196" s="239">
        <v>0</v>
      </c>
      <c r="T196" s="24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1" t="s">
        <v>277</v>
      </c>
      <c r="AT196" s="241" t="s">
        <v>205</v>
      </c>
      <c r="AU196" s="241" t="s">
        <v>85</v>
      </c>
      <c r="AY196" s="18" t="s">
        <v>203</v>
      </c>
      <c r="BE196" s="242">
        <f>IF(N196="základní",J196,0)</f>
        <v>0</v>
      </c>
      <c r="BF196" s="242">
        <f>IF(N196="snížená",J196,0)</f>
        <v>0</v>
      </c>
      <c r="BG196" s="242">
        <f>IF(N196="zákl. přenesená",J196,0)</f>
        <v>0</v>
      </c>
      <c r="BH196" s="242">
        <f>IF(N196="sníž. přenesená",J196,0)</f>
        <v>0</v>
      </c>
      <c r="BI196" s="242">
        <f>IF(N196="nulová",J196,0)</f>
        <v>0</v>
      </c>
      <c r="BJ196" s="18" t="s">
        <v>83</v>
      </c>
      <c r="BK196" s="242">
        <f>ROUND(I196*H196,2)</f>
        <v>0</v>
      </c>
      <c r="BL196" s="18" t="s">
        <v>277</v>
      </c>
      <c r="BM196" s="241" t="s">
        <v>327</v>
      </c>
    </row>
    <row r="197" s="2" customFormat="1" ht="21.75" customHeight="1">
      <c r="A197" s="39"/>
      <c r="B197" s="40"/>
      <c r="C197" s="229" t="s">
        <v>497</v>
      </c>
      <c r="D197" s="229" t="s">
        <v>205</v>
      </c>
      <c r="E197" s="230" t="s">
        <v>1541</v>
      </c>
      <c r="F197" s="231" t="s">
        <v>1542</v>
      </c>
      <c r="G197" s="232" t="s">
        <v>336</v>
      </c>
      <c r="H197" s="233">
        <v>334</v>
      </c>
      <c r="I197" s="234"/>
      <c r="J197" s="235">
        <f>ROUND(I197*H197,2)</f>
        <v>0</v>
      </c>
      <c r="K197" s="236"/>
      <c r="L197" s="45"/>
      <c r="M197" s="237" t="s">
        <v>1</v>
      </c>
      <c r="N197" s="238" t="s">
        <v>41</v>
      </c>
      <c r="O197" s="92"/>
      <c r="P197" s="239">
        <f>O197*H197</f>
        <v>0</v>
      </c>
      <c r="Q197" s="239">
        <v>0</v>
      </c>
      <c r="R197" s="239">
        <f>Q197*H197</f>
        <v>0</v>
      </c>
      <c r="S197" s="239">
        <v>0</v>
      </c>
      <c r="T197" s="24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41" t="s">
        <v>277</v>
      </c>
      <c r="AT197" s="241" t="s">
        <v>205</v>
      </c>
      <c r="AU197" s="241" t="s">
        <v>85</v>
      </c>
      <c r="AY197" s="18" t="s">
        <v>203</v>
      </c>
      <c r="BE197" s="242">
        <f>IF(N197="základní",J197,0)</f>
        <v>0</v>
      </c>
      <c r="BF197" s="242">
        <f>IF(N197="snížená",J197,0)</f>
        <v>0</v>
      </c>
      <c r="BG197" s="242">
        <f>IF(N197="zákl. přenesená",J197,0)</f>
        <v>0</v>
      </c>
      <c r="BH197" s="242">
        <f>IF(N197="sníž. přenesená",J197,0)</f>
        <v>0</v>
      </c>
      <c r="BI197" s="242">
        <f>IF(N197="nulová",J197,0)</f>
        <v>0</v>
      </c>
      <c r="BJ197" s="18" t="s">
        <v>83</v>
      </c>
      <c r="BK197" s="242">
        <f>ROUND(I197*H197,2)</f>
        <v>0</v>
      </c>
      <c r="BL197" s="18" t="s">
        <v>277</v>
      </c>
      <c r="BM197" s="241" t="s">
        <v>771</v>
      </c>
    </row>
    <row r="198" s="2" customFormat="1" ht="21.75" customHeight="1">
      <c r="A198" s="39"/>
      <c r="B198" s="40"/>
      <c r="C198" s="229" t="s">
        <v>242</v>
      </c>
      <c r="D198" s="229" t="s">
        <v>205</v>
      </c>
      <c r="E198" s="230" t="s">
        <v>1543</v>
      </c>
      <c r="F198" s="231" t="s">
        <v>1544</v>
      </c>
      <c r="G198" s="232" t="s">
        <v>336</v>
      </c>
      <c r="H198" s="233">
        <v>197</v>
      </c>
      <c r="I198" s="234"/>
      <c r="J198" s="235">
        <f>ROUND(I198*H198,2)</f>
        <v>0</v>
      </c>
      <c r="K198" s="236"/>
      <c r="L198" s="45"/>
      <c r="M198" s="237" t="s">
        <v>1</v>
      </c>
      <c r="N198" s="238" t="s">
        <v>41</v>
      </c>
      <c r="O198" s="92"/>
      <c r="P198" s="239">
        <f>O198*H198</f>
        <v>0</v>
      </c>
      <c r="Q198" s="239">
        <v>0</v>
      </c>
      <c r="R198" s="239">
        <f>Q198*H198</f>
        <v>0</v>
      </c>
      <c r="S198" s="239">
        <v>0</v>
      </c>
      <c r="T198" s="24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1" t="s">
        <v>277</v>
      </c>
      <c r="AT198" s="241" t="s">
        <v>205</v>
      </c>
      <c r="AU198" s="241" t="s">
        <v>85</v>
      </c>
      <c r="AY198" s="18" t="s">
        <v>203</v>
      </c>
      <c r="BE198" s="242">
        <f>IF(N198="základní",J198,0)</f>
        <v>0</v>
      </c>
      <c r="BF198" s="242">
        <f>IF(N198="snížená",J198,0)</f>
        <v>0</v>
      </c>
      <c r="BG198" s="242">
        <f>IF(N198="zákl. přenesená",J198,0)</f>
        <v>0</v>
      </c>
      <c r="BH198" s="242">
        <f>IF(N198="sníž. přenesená",J198,0)</f>
        <v>0</v>
      </c>
      <c r="BI198" s="242">
        <f>IF(N198="nulová",J198,0)</f>
        <v>0</v>
      </c>
      <c r="BJ198" s="18" t="s">
        <v>83</v>
      </c>
      <c r="BK198" s="242">
        <f>ROUND(I198*H198,2)</f>
        <v>0</v>
      </c>
      <c r="BL198" s="18" t="s">
        <v>277</v>
      </c>
      <c r="BM198" s="241" t="s">
        <v>783</v>
      </c>
    </row>
    <row r="199" s="2" customFormat="1" ht="21.75" customHeight="1">
      <c r="A199" s="39"/>
      <c r="B199" s="40"/>
      <c r="C199" s="229" t="s">
        <v>504</v>
      </c>
      <c r="D199" s="229" t="s">
        <v>205</v>
      </c>
      <c r="E199" s="230" t="s">
        <v>1545</v>
      </c>
      <c r="F199" s="231" t="s">
        <v>1546</v>
      </c>
      <c r="G199" s="232" t="s">
        <v>336</v>
      </c>
      <c r="H199" s="233">
        <v>188</v>
      </c>
      <c r="I199" s="234"/>
      <c r="J199" s="235">
        <f>ROUND(I199*H199,2)</f>
        <v>0</v>
      </c>
      <c r="K199" s="236"/>
      <c r="L199" s="45"/>
      <c r="M199" s="237" t="s">
        <v>1</v>
      </c>
      <c r="N199" s="238" t="s">
        <v>41</v>
      </c>
      <c r="O199" s="92"/>
      <c r="P199" s="239">
        <f>O199*H199</f>
        <v>0</v>
      </c>
      <c r="Q199" s="239">
        <v>0</v>
      </c>
      <c r="R199" s="239">
        <f>Q199*H199</f>
        <v>0</v>
      </c>
      <c r="S199" s="239">
        <v>0</v>
      </c>
      <c r="T199" s="240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41" t="s">
        <v>277</v>
      </c>
      <c r="AT199" s="241" t="s">
        <v>205</v>
      </c>
      <c r="AU199" s="241" t="s">
        <v>85</v>
      </c>
      <c r="AY199" s="18" t="s">
        <v>203</v>
      </c>
      <c r="BE199" s="242">
        <f>IF(N199="základní",J199,0)</f>
        <v>0</v>
      </c>
      <c r="BF199" s="242">
        <f>IF(N199="snížená",J199,0)</f>
        <v>0</v>
      </c>
      <c r="BG199" s="242">
        <f>IF(N199="zákl. přenesená",J199,0)</f>
        <v>0</v>
      </c>
      <c r="BH199" s="242">
        <f>IF(N199="sníž. přenesená",J199,0)</f>
        <v>0</v>
      </c>
      <c r="BI199" s="242">
        <f>IF(N199="nulová",J199,0)</f>
        <v>0</v>
      </c>
      <c r="BJ199" s="18" t="s">
        <v>83</v>
      </c>
      <c r="BK199" s="242">
        <f>ROUND(I199*H199,2)</f>
        <v>0</v>
      </c>
      <c r="BL199" s="18" t="s">
        <v>277</v>
      </c>
      <c r="BM199" s="241" t="s">
        <v>794</v>
      </c>
    </row>
    <row r="200" s="2" customFormat="1" ht="16.5" customHeight="1">
      <c r="A200" s="39"/>
      <c r="B200" s="40"/>
      <c r="C200" s="229" t="s">
        <v>251</v>
      </c>
      <c r="D200" s="229" t="s">
        <v>205</v>
      </c>
      <c r="E200" s="230" t="s">
        <v>1547</v>
      </c>
      <c r="F200" s="231" t="s">
        <v>1548</v>
      </c>
      <c r="G200" s="232" t="s">
        <v>336</v>
      </c>
      <c r="H200" s="233">
        <v>164</v>
      </c>
      <c r="I200" s="234"/>
      <c r="J200" s="235">
        <f>ROUND(I200*H200,2)</f>
        <v>0</v>
      </c>
      <c r="K200" s="236"/>
      <c r="L200" s="45"/>
      <c r="M200" s="237" t="s">
        <v>1</v>
      </c>
      <c r="N200" s="238" t="s">
        <v>41</v>
      </c>
      <c r="O200" s="92"/>
      <c r="P200" s="239">
        <f>O200*H200</f>
        <v>0</v>
      </c>
      <c r="Q200" s="239">
        <v>0</v>
      </c>
      <c r="R200" s="239">
        <f>Q200*H200</f>
        <v>0</v>
      </c>
      <c r="S200" s="239">
        <v>0</v>
      </c>
      <c r="T200" s="24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1" t="s">
        <v>277</v>
      </c>
      <c r="AT200" s="241" t="s">
        <v>205</v>
      </c>
      <c r="AU200" s="241" t="s">
        <v>85</v>
      </c>
      <c r="AY200" s="18" t="s">
        <v>203</v>
      </c>
      <c r="BE200" s="242">
        <f>IF(N200="základní",J200,0)</f>
        <v>0</v>
      </c>
      <c r="BF200" s="242">
        <f>IF(N200="snížená",J200,0)</f>
        <v>0</v>
      </c>
      <c r="BG200" s="242">
        <f>IF(N200="zákl. přenesená",J200,0)</f>
        <v>0</v>
      </c>
      <c r="BH200" s="242">
        <f>IF(N200="sníž. přenesená",J200,0)</f>
        <v>0</v>
      </c>
      <c r="BI200" s="242">
        <f>IF(N200="nulová",J200,0)</f>
        <v>0</v>
      </c>
      <c r="BJ200" s="18" t="s">
        <v>83</v>
      </c>
      <c r="BK200" s="242">
        <f>ROUND(I200*H200,2)</f>
        <v>0</v>
      </c>
      <c r="BL200" s="18" t="s">
        <v>277</v>
      </c>
      <c r="BM200" s="241" t="s">
        <v>804</v>
      </c>
    </row>
    <row r="201" s="2" customFormat="1" ht="16.5" customHeight="1">
      <c r="A201" s="39"/>
      <c r="B201" s="40"/>
      <c r="C201" s="229" t="s">
        <v>513</v>
      </c>
      <c r="D201" s="229" t="s">
        <v>205</v>
      </c>
      <c r="E201" s="230" t="s">
        <v>1549</v>
      </c>
      <c r="F201" s="231" t="s">
        <v>1550</v>
      </c>
      <c r="G201" s="232" t="s">
        <v>336</v>
      </c>
      <c r="H201" s="233">
        <v>198</v>
      </c>
      <c r="I201" s="234"/>
      <c r="J201" s="235">
        <f>ROUND(I201*H201,2)</f>
        <v>0</v>
      </c>
      <c r="K201" s="236"/>
      <c r="L201" s="45"/>
      <c r="M201" s="237" t="s">
        <v>1</v>
      </c>
      <c r="N201" s="238" t="s">
        <v>41</v>
      </c>
      <c r="O201" s="92"/>
      <c r="P201" s="239">
        <f>O201*H201</f>
        <v>0</v>
      </c>
      <c r="Q201" s="239">
        <v>0</v>
      </c>
      <c r="R201" s="239">
        <f>Q201*H201</f>
        <v>0</v>
      </c>
      <c r="S201" s="239">
        <v>0</v>
      </c>
      <c r="T201" s="24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1" t="s">
        <v>277</v>
      </c>
      <c r="AT201" s="241" t="s">
        <v>205</v>
      </c>
      <c r="AU201" s="241" t="s">
        <v>85</v>
      </c>
      <c r="AY201" s="18" t="s">
        <v>203</v>
      </c>
      <c r="BE201" s="242">
        <f>IF(N201="základní",J201,0)</f>
        <v>0</v>
      </c>
      <c r="BF201" s="242">
        <f>IF(N201="snížená",J201,0)</f>
        <v>0</v>
      </c>
      <c r="BG201" s="242">
        <f>IF(N201="zákl. přenesená",J201,0)</f>
        <v>0</v>
      </c>
      <c r="BH201" s="242">
        <f>IF(N201="sníž. přenesená",J201,0)</f>
        <v>0</v>
      </c>
      <c r="BI201" s="242">
        <f>IF(N201="nulová",J201,0)</f>
        <v>0</v>
      </c>
      <c r="BJ201" s="18" t="s">
        <v>83</v>
      </c>
      <c r="BK201" s="242">
        <f>ROUND(I201*H201,2)</f>
        <v>0</v>
      </c>
      <c r="BL201" s="18" t="s">
        <v>277</v>
      </c>
      <c r="BM201" s="241" t="s">
        <v>332</v>
      </c>
    </row>
    <row r="202" s="2" customFormat="1" ht="33" customHeight="1">
      <c r="A202" s="39"/>
      <c r="B202" s="40"/>
      <c r="C202" s="229" t="s">
        <v>256</v>
      </c>
      <c r="D202" s="229" t="s">
        <v>205</v>
      </c>
      <c r="E202" s="230" t="s">
        <v>1551</v>
      </c>
      <c r="F202" s="231" t="s">
        <v>1552</v>
      </c>
      <c r="G202" s="232" t="s">
        <v>1507</v>
      </c>
      <c r="H202" s="233">
        <v>120</v>
      </c>
      <c r="I202" s="234"/>
      <c r="J202" s="235">
        <f>ROUND(I202*H202,2)</f>
        <v>0</v>
      </c>
      <c r="K202" s="236"/>
      <c r="L202" s="45"/>
      <c r="M202" s="237" t="s">
        <v>1</v>
      </c>
      <c r="N202" s="238" t="s">
        <v>41</v>
      </c>
      <c r="O202" s="92"/>
      <c r="P202" s="239">
        <f>O202*H202</f>
        <v>0</v>
      </c>
      <c r="Q202" s="239">
        <v>0</v>
      </c>
      <c r="R202" s="239">
        <f>Q202*H202</f>
        <v>0</v>
      </c>
      <c r="S202" s="239">
        <v>0</v>
      </c>
      <c r="T202" s="240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1" t="s">
        <v>277</v>
      </c>
      <c r="AT202" s="241" t="s">
        <v>205</v>
      </c>
      <c r="AU202" s="241" t="s">
        <v>85</v>
      </c>
      <c r="AY202" s="18" t="s">
        <v>203</v>
      </c>
      <c r="BE202" s="242">
        <f>IF(N202="základní",J202,0)</f>
        <v>0</v>
      </c>
      <c r="BF202" s="242">
        <f>IF(N202="snížená",J202,0)</f>
        <v>0</v>
      </c>
      <c r="BG202" s="242">
        <f>IF(N202="zákl. přenesená",J202,0)</f>
        <v>0</v>
      </c>
      <c r="BH202" s="242">
        <f>IF(N202="sníž. přenesená",J202,0)</f>
        <v>0</v>
      </c>
      <c r="BI202" s="242">
        <f>IF(N202="nulová",J202,0)</f>
        <v>0</v>
      </c>
      <c r="BJ202" s="18" t="s">
        <v>83</v>
      </c>
      <c r="BK202" s="242">
        <f>ROUND(I202*H202,2)</f>
        <v>0</v>
      </c>
      <c r="BL202" s="18" t="s">
        <v>277</v>
      </c>
      <c r="BM202" s="241" t="s">
        <v>337</v>
      </c>
    </row>
    <row r="203" s="2" customFormat="1" ht="24.15" customHeight="1">
      <c r="A203" s="39"/>
      <c r="B203" s="40"/>
      <c r="C203" s="229" t="s">
        <v>522</v>
      </c>
      <c r="D203" s="229" t="s">
        <v>205</v>
      </c>
      <c r="E203" s="230" t="s">
        <v>1553</v>
      </c>
      <c r="F203" s="231" t="s">
        <v>1554</v>
      </c>
      <c r="G203" s="232" t="s">
        <v>241</v>
      </c>
      <c r="H203" s="233">
        <v>40.277000000000001</v>
      </c>
      <c r="I203" s="234"/>
      <c r="J203" s="235">
        <f>ROUND(I203*H203,2)</f>
        <v>0</v>
      </c>
      <c r="K203" s="236"/>
      <c r="L203" s="45"/>
      <c r="M203" s="237" t="s">
        <v>1</v>
      </c>
      <c r="N203" s="238" t="s">
        <v>41</v>
      </c>
      <c r="O203" s="92"/>
      <c r="P203" s="239">
        <f>O203*H203</f>
        <v>0</v>
      </c>
      <c r="Q203" s="239">
        <v>0</v>
      </c>
      <c r="R203" s="239">
        <f>Q203*H203</f>
        <v>0</v>
      </c>
      <c r="S203" s="239">
        <v>0</v>
      </c>
      <c r="T203" s="24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1" t="s">
        <v>277</v>
      </c>
      <c r="AT203" s="241" t="s">
        <v>205</v>
      </c>
      <c r="AU203" s="241" t="s">
        <v>85</v>
      </c>
      <c r="AY203" s="18" t="s">
        <v>203</v>
      </c>
      <c r="BE203" s="242">
        <f>IF(N203="základní",J203,0)</f>
        <v>0</v>
      </c>
      <c r="BF203" s="242">
        <f>IF(N203="snížená",J203,0)</f>
        <v>0</v>
      </c>
      <c r="BG203" s="242">
        <f>IF(N203="zákl. přenesená",J203,0)</f>
        <v>0</v>
      </c>
      <c r="BH203" s="242">
        <f>IF(N203="sníž. přenesená",J203,0)</f>
        <v>0</v>
      </c>
      <c r="BI203" s="242">
        <f>IF(N203="nulová",J203,0)</f>
        <v>0</v>
      </c>
      <c r="BJ203" s="18" t="s">
        <v>83</v>
      </c>
      <c r="BK203" s="242">
        <f>ROUND(I203*H203,2)</f>
        <v>0</v>
      </c>
      <c r="BL203" s="18" t="s">
        <v>277</v>
      </c>
      <c r="BM203" s="241" t="s">
        <v>825</v>
      </c>
    </row>
    <row r="204" s="2" customFormat="1" ht="16.5" customHeight="1">
      <c r="A204" s="39"/>
      <c r="B204" s="40"/>
      <c r="C204" s="229" t="s">
        <v>260</v>
      </c>
      <c r="D204" s="229" t="s">
        <v>205</v>
      </c>
      <c r="E204" s="230" t="s">
        <v>1555</v>
      </c>
      <c r="F204" s="231" t="s">
        <v>1556</v>
      </c>
      <c r="G204" s="232" t="s">
        <v>1524</v>
      </c>
      <c r="H204" s="233">
        <v>1</v>
      </c>
      <c r="I204" s="234"/>
      <c r="J204" s="235">
        <f>ROUND(I204*H204,2)</f>
        <v>0</v>
      </c>
      <c r="K204" s="236"/>
      <c r="L204" s="45"/>
      <c r="M204" s="237" t="s">
        <v>1</v>
      </c>
      <c r="N204" s="238" t="s">
        <v>41</v>
      </c>
      <c r="O204" s="92"/>
      <c r="P204" s="239">
        <f>O204*H204</f>
        <v>0</v>
      </c>
      <c r="Q204" s="239">
        <v>0</v>
      </c>
      <c r="R204" s="239">
        <f>Q204*H204</f>
        <v>0</v>
      </c>
      <c r="S204" s="239">
        <v>0</v>
      </c>
      <c r="T204" s="24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1" t="s">
        <v>277</v>
      </c>
      <c r="AT204" s="241" t="s">
        <v>205</v>
      </c>
      <c r="AU204" s="241" t="s">
        <v>85</v>
      </c>
      <c r="AY204" s="18" t="s">
        <v>203</v>
      </c>
      <c r="BE204" s="242">
        <f>IF(N204="základní",J204,0)</f>
        <v>0</v>
      </c>
      <c r="BF204" s="242">
        <f>IF(N204="snížená",J204,0)</f>
        <v>0</v>
      </c>
      <c r="BG204" s="242">
        <f>IF(N204="zákl. přenesená",J204,0)</f>
        <v>0</v>
      </c>
      <c r="BH204" s="242">
        <f>IF(N204="sníž. přenesená",J204,0)</f>
        <v>0</v>
      </c>
      <c r="BI204" s="242">
        <f>IF(N204="nulová",J204,0)</f>
        <v>0</v>
      </c>
      <c r="BJ204" s="18" t="s">
        <v>83</v>
      </c>
      <c r="BK204" s="242">
        <f>ROUND(I204*H204,2)</f>
        <v>0</v>
      </c>
      <c r="BL204" s="18" t="s">
        <v>277</v>
      </c>
      <c r="BM204" s="241" t="s">
        <v>833</v>
      </c>
    </row>
    <row r="205" s="2" customFormat="1" ht="24.15" customHeight="1">
      <c r="A205" s="39"/>
      <c r="B205" s="40"/>
      <c r="C205" s="229" t="s">
        <v>531</v>
      </c>
      <c r="D205" s="229" t="s">
        <v>205</v>
      </c>
      <c r="E205" s="230" t="s">
        <v>1557</v>
      </c>
      <c r="F205" s="231" t="s">
        <v>1558</v>
      </c>
      <c r="G205" s="232" t="s">
        <v>620</v>
      </c>
      <c r="H205" s="280"/>
      <c r="I205" s="234"/>
      <c r="J205" s="235">
        <f>ROUND(I205*H205,2)</f>
        <v>0</v>
      </c>
      <c r="K205" s="236"/>
      <c r="L205" s="45"/>
      <c r="M205" s="237" t="s">
        <v>1</v>
      </c>
      <c r="N205" s="238" t="s">
        <v>41</v>
      </c>
      <c r="O205" s="92"/>
      <c r="P205" s="239">
        <f>O205*H205</f>
        <v>0</v>
      </c>
      <c r="Q205" s="239">
        <v>0</v>
      </c>
      <c r="R205" s="239">
        <f>Q205*H205</f>
        <v>0</v>
      </c>
      <c r="S205" s="239">
        <v>0</v>
      </c>
      <c r="T205" s="240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1" t="s">
        <v>277</v>
      </c>
      <c r="AT205" s="241" t="s">
        <v>205</v>
      </c>
      <c r="AU205" s="241" t="s">
        <v>85</v>
      </c>
      <c r="AY205" s="18" t="s">
        <v>203</v>
      </c>
      <c r="BE205" s="242">
        <f>IF(N205="základní",J205,0)</f>
        <v>0</v>
      </c>
      <c r="BF205" s="242">
        <f>IF(N205="snížená",J205,0)</f>
        <v>0</v>
      </c>
      <c r="BG205" s="242">
        <f>IF(N205="zákl. přenesená",J205,0)</f>
        <v>0</v>
      </c>
      <c r="BH205" s="242">
        <f>IF(N205="sníž. přenesená",J205,0)</f>
        <v>0</v>
      </c>
      <c r="BI205" s="242">
        <f>IF(N205="nulová",J205,0)</f>
        <v>0</v>
      </c>
      <c r="BJ205" s="18" t="s">
        <v>83</v>
      </c>
      <c r="BK205" s="242">
        <f>ROUND(I205*H205,2)</f>
        <v>0</v>
      </c>
      <c r="BL205" s="18" t="s">
        <v>277</v>
      </c>
      <c r="BM205" s="241" t="s">
        <v>841</v>
      </c>
    </row>
    <row r="206" s="12" customFormat="1" ht="22.8" customHeight="1">
      <c r="A206" s="12"/>
      <c r="B206" s="213"/>
      <c r="C206" s="214"/>
      <c r="D206" s="215" t="s">
        <v>75</v>
      </c>
      <c r="E206" s="227" t="s">
        <v>1559</v>
      </c>
      <c r="F206" s="227" t="s">
        <v>1560</v>
      </c>
      <c r="G206" s="214"/>
      <c r="H206" s="214"/>
      <c r="I206" s="217"/>
      <c r="J206" s="228">
        <f>BK206</f>
        <v>0</v>
      </c>
      <c r="K206" s="214"/>
      <c r="L206" s="219"/>
      <c r="M206" s="220"/>
      <c r="N206" s="221"/>
      <c r="O206" s="221"/>
      <c r="P206" s="222">
        <f>SUM(P207:P262)</f>
        <v>0</v>
      </c>
      <c r="Q206" s="221"/>
      <c r="R206" s="222">
        <f>SUM(R207:R262)</f>
        <v>0</v>
      </c>
      <c r="S206" s="221"/>
      <c r="T206" s="223">
        <f>SUM(T207:T262)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24" t="s">
        <v>85</v>
      </c>
      <c r="AT206" s="225" t="s">
        <v>75</v>
      </c>
      <c r="AU206" s="225" t="s">
        <v>83</v>
      </c>
      <c r="AY206" s="224" t="s">
        <v>203</v>
      </c>
      <c r="BK206" s="226">
        <f>SUM(BK207:BK262)</f>
        <v>0</v>
      </c>
    </row>
    <row r="207" s="2" customFormat="1" ht="24.15" customHeight="1">
      <c r="A207" s="39"/>
      <c r="B207" s="40"/>
      <c r="C207" s="229" t="s">
        <v>536</v>
      </c>
      <c r="D207" s="229" t="s">
        <v>205</v>
      </c>
      <c r="E207" s="230" t="s">
        <v>1561</v>
      </c>
      <c r="F207" s="231" t="s">
        <v>1562</v>
      </c>
      <c r="G207" s="232" t="s">
        <v>220</v>
      </c>
      <c r="H207" s="233">
        <v>74</v>
      </c>
      <c r="I207" s="234"/>
      <c r="J207" s="235">
        <f>ROUND(I207*H207,2)</f>
        <v>0</v>
      </c>
      <c r="K207" s="236"/>
      <c r="L207" s="45"/>
      <c r="M207" s="237" t="s">
        <v>1</v>
      </c>
      <c r="N207" s="238" t="s">
        <v>41</v>
      </c>
      <c r="O207" s="92"/>
      <c r="P207" s="239">
        <f>O207*H207</f>
        <v>0</v>
      </c>
      <c r="Q207" s="239">
        <v>0</v>
      </c>
      <c r="R207" s="239">
        <f>Q207*H207</f>
        <v>0</v>
      </c>
      <c r="S207" s="239">
        <v>0</v>
      </c>
      <c r="T207" s="240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1" t="s">
        <v>277</v>
      </c>
      <c r="AT207" s="241" t="s">
        <v>205</v>
      </c>
      <c r="AU207" s="241" t="s">
        <v>85</v>
      </c>
      <c r="AY207" s="18" t="s">
        <v>203</v>
      </c>
      <c r="BE207" s="242">
        <f>IF(N207="základní",J207,0)</f>
        <v>0</v>
      </c>
      <c r="BF207" s="242">
        <f>IF(N207="snížená",J207,0)</f>
        <v>0</v>
      </c>
      <c r="BG207" s="242">
        <f>IF(N207="zákl. přenesená",J207,0)</f>
        <v>0</v>
      </c>
      <c r="BH207" s="242">
        <f>IF(N207="sníž. přenesená",J207,0)</f>
        <v>0</v>
      </c>
      <c r="BI207" s="242">
        <f>IF(N207="nulová",J207,0)</f>
        <v>0</v>
      </c>
      <c r="BJ207" s="18" t="s">
        <v>83</v>
      </c>
      <c r="BK207" s="242">
        <f>ROUND(I207*H207,2)</f>
        <v>0</v>
      </c>
      <c r="BL207" s="18" t="s">
        <v>277</v>
      </c>
      <c r="BM207" s="241" t="s">
        <v>850</v>
      </c>
    </row>
    <row r="208" s="2" customFormat="1" ht="24.15" customHeight="1">
      <c r="A208" s="39"/>
      <c r="B208" s="40"/>
      <c r="C208" s="229" t="s">
        <v>541</v>
      </c>
      <c r="D208" s="229" t="s">
        <v>205</v>
      </c>
      <c r="E208" s="230" t="s">
        <v>1563</v>
      </c>
      <c r="F208" s="231" t="s">
        <v>1564</v>
      </c>
      <c r="G208" s="232" t="s">
        <v>1507</v>
      </c>
      <c r="H208" s="233">
        <v>2</v>
      </c>
      <c r="I208" s="234"/>
      <c r="J208" s="235">
        <f>ROUND(I208*H208,2)</f>
        <v>0</v>
      </c>
      <c r="K208" s="236"/>
      <c r="L208" s="45"/>
      <c r="M208" s="237" t="s">
        <v>1</v>
      </c>
      <c r="N208" s="238" t="s">
        <v>41</v>
      </c>
      <c r="O208" s="92"/>
      <c r="P208" s="239">
        <f>O208*H208</f>
        <v>0</v>
      </c>
      <c r="Q208" s="239">
        <v>0</v>
      </c>
      <c r="R208" s="239">
        <f>Q208*H208</f>
        <v>0</v>
      </c>
      <c r="S208" s="239">
        <v>0</v>
      </c>
      <c r="T208" s="24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1" t="s">
        <v>277</v>
      </c>
      <c r="AT208" s="241" t="s">
        <v>205</v>
      </c>
      <c r="AU208" s="241" t="s">
        <v>85</v>
      </c>
      <c r="AY208" s="18" t="s">
        <v>203</v>
      </c>
      <c r="BE208" s="242">
        <f>IF(N208="základní",J208,0)</f>
        <v>0</v>
      </c>
      <c r="BF208" s="242">
        <f>IF(N208="snížená",J208,0)</f>
        <v>0</v>
      </c>
      <c r="BG208" s="242">
        <f>IF(N208="zákl. přenesená",J208,0)</f>
        <v>0</v>
      </c>
      <c r="BH208" s="242">
        <f>IF(N208="sníž. přenesená",J208,0)</f>
        <v>0</v>
      </c>
      <c r="BI208" s="242">
        <f>IF(N208="nulová",J208,0)</f>
        <v>0</v>
      </c>
      <c r="BJ208" s="18" t="s">
        <v>83</v>
      </c>
      <c r="BK208" s="242">
        <f>ROUND(I208*H208,2)</f>
        <v>0</v>
      </c>
      <c r="BL208" s="18" t="s">
        <v>277</v>
      </c>
      <c r="BM208" s="241" t="s">
        <v>858</v>
      </c>
    </row>
    <row r="209" s="2" customFormat="1" ht="33" customHeight="1">
      <c r="A209" s="39"/>
      <c r="B209" s="40"/>
      <c r="C209" s="281" t="s">
        <v>264</v>
      </c>
      <c r="D209" s="281" t="s">
        <v>643</v>
      </c>
      <c r="E209" s="282" t="s">
        <v>1565</v>
      </c>
      <c r="F209" s="283" t="s">
        <v>1566</v>
      </c>
      <c r="G209" s="284" t="s">
        <v>220</v>
      </c>
      <c r="H209" s="285">
        <v>2</v>
      </c>
      <c r="I209" s="286"/>
      <c r="J209" s="287">
        <f>ROUND(I209*H209,2)</f>
        <v>0</v>
      </c>
      <c r="K209" s="288"/>
      <c r="L209" s="289"/>
      <c r="M209" s="290" t="s">
        <v>1</v>
      </c>
      <c r="N209" s="291" t="s">
        <v>41</v>
      </c>
      <c r="O209" s="92"/>
      <c r="P209" s="239">
        <f>O209*H209</f>
        <v>0</v>
      </c>
      <c r="Q209" s="239">
        <v>0</v>
      </c>
      <c r="R209" s="239">
        <f>Q209*H209</f>
        <v>0</v>
      </c>
      <c r="S209" s="239">
        <v>0</v>
      </c>
      <c r="T209" s="24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1" t="s">
        <v>214</v>
      </c>
      <c r="AT209" s="241" t="s">
        <v>643</v>
      </c>
      <c r="AU209" s="241" t="s">
        <v>85</v>
      </c>
      <c r="AY209" s="18" t="s">
        <v>203</v>
      </c>
      <c r="BE209" s="242">
        <f>IF(N209="základní",J209,0)</f>
        <v>0</v>
      </c>
      <c r="BF209" s="242">
        <f>IF(N209="snížená",J209,0)</f>
        <v>0</v>
      </c>
      <c r="BG209" s="242">
        <f>IF(N209="zákl. přenesená",J209,0)</f>
        <v>0</v>
      </c>
      <c r="BH209" s="242">
        <f>IF(N209="sníž. přenesená",J209,0)</f>
        <v>0</v>
      </c>
      <c r="BI209" s="242">
        <f>IF(N209="nulová",J209,0)</f>
        <v>0</v>
      </c>
      <c r="BJ209" s="18" t="s">
        <v>83</v>
      </c>
      <c r="BK209" s="242">
        <f>ROUND(I209*H209,2)</f>
        <v>0</v>
      </c>
      <c r="BL209" s="18" t="s">
        <v>277</v>
      </c>
      <c r="BM209" s="241" t="s">
        <v>866</v>
      </c>
    </row>
    <row r="210" s="2" customFormat="1" ht="24.15" customHeight="1">
      <c r="A210" s="39"/>
      <c r="B210" s="40"/>
      <c r="C210" s="229" t="s">
        <v>550</v>
      </c>
      <c r="D210" s="229" t="s">
        <v>205</v>
      </c>
      <c r="E210" s="230" t="s">
        <v>1567</v>
      </c>
      <c r="F210" s="231" t="s">
        <v>1568</v>
      </c>
      <c r="G210" s="232" t="s">
        <v>1507</v>
      </c>
      <c r="H210" s="233">
        <v>2</v>
      </c>
      <c r="I210" s="234"/>
      <c r="J210" s="235">
        <f>ROUND(I210*H210,2)</f>
        <v>0</v>
      </c>
      <c r="K210" s="236"/>
      <c r="L210" s="45"/>
      <c r="M210" s="237" t="s">
        <v>1</v>
      </c>
      <c r="N210" s="238" t="s">
        <v>41</v>
      </c>
      <c r="O210" s="92"/>
      <c r="P210" s="239">
        <f>O210*H210</f>
        <v>0</v>
      </c>
      <c r="Q210" s="239">
        <v>0</v>
      </c>
      <c r="R210" s="239">
        <f>Q210*H210</f>
        <v>0</v>
      </c>
      <c r="S210" s="239">
        <v>0</v>
      </c>
      <c r="T210" s="240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1" t="s">
        <v>277</v>
      </c>
      <c r="AT210" s="241" t="s">
        <v>205</v>
      </c>
      <c r="AU210" s="241" t="s">
        <v>85</v>
      </c>
      <c r="AY210" s="18" t="s">
        <v>203</v>
      </c>
      <c r="BE210" s="242">
        <f>IF(N210="základní",J210,0)</f>
        <v>0</v>
      </c>
      <c r="BF210" s="242">
        <f>IF(N210="snížená",J210,0)</f>
        <v>0</v>
      </c>
      <c r="BG210" s="242">
        <f>IF(N210="zákl. přenesená",J210,0)</f>
        <v>0</v>
      </c>
      <c r="BH210" s="242">
        <f>IF(N210="sníž. přenesená",J210,0)</f>
        <v>0</v>
      </c>
      <c r="BI210" s="242">
        <f>IF(N210="nulová",J210,0)</f>
        <v>0</v>
      </c>
      <c r="BJ210" s="18" t="s">
        <v>83</v>
      </c>
      <c r="BK210" s="242">
        <f>ROUND(I210*H210,2)</f>
        <v>0</v>
      </c>
      <c r="BL210" s="18" t="s">
        <v>277</v>
      </c>
      <c r="BM210" s="241" t="s">
        <v>874</v>
      </c>
    </row>
    <row r="211" s="2" customFormat="1" ht="24.15" customHeight="1">
      <c r="A211" s="39"/>
      <c r="B211" s="40"/>
      <c r="C211" s="229" t="s">
        <v>270</v>
      </c>
      <c r="D211" s="229" t="s">
        <v>205</v>
      </c>
      <c r="E211" s="230" t="s">
        <v>1569</v>
      </c>
      <c r="F211" s="231" t="s">
        <v>1570</v>
      </c>
      <c r="G211" s="232" t="s">
        <v>1507</v>
      </c>
      <c r="H211" s="233">
        <v>2</v>
      </c>
      <c r="I211" s="234"/>
      <c r="J211" s="235">
        <f>ROUND(I211*H211,2)</f>
        <v>0</v>
      </c>
      <c r="K211" s="236"/>
      <c r="L211" s="45"/>
      <c r="M211" s="237" t="s">
        <v>1</v>
      </c>
      <c r="N211" s="238" t="s">
        <v>41</v>
      </c>
      <c r="O211" s="92"/>
      <c r="P211" s="239">
        <f>O211*H211</f>
        <v>0</v>
      </c>
      <c r="Q211" s="239">
        <v>0</v>
      </c>
      <c r="R211" s="239">
        <f>Q211*H211</f>
        <v>0</v>
      </c>
      <c r="S211" s="239">
        <v>0</v>
      </c>
      <c r="T211" s="24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1" t="s">
        <v>277</v>
      </c>
      <c r="AT211" s="241" t="s">
        <v>205</v>
      </c>
      <c r="AU211" s="241" t="s">
        <v>85</v>
      </c>
      <c r="AY211" s="18" t="s">
        <v>203</v>
      </c>
      <c r="BE211" s="242">
        <f>IF(N211="základní",J211,0)</f>
        <v>0</v>
      </c>
      <c r="BF211" s="242">
        <f>IF(N211="snížená",J211,0)</f>
        <v>0</v>
      </c>
      <c r="BG211" s="242">
        <f>IF(N211="zákl. přenesená",J211,0)</f>
        <v>0</v>
      </c>
      <c r="BH211" s="242">
        <f>IF(N211="sníž. přenesená",J211,0)</f>
        <v>0</v>
      </c>
      <c r="BI211" s="242">
        <f>IF(N211="nulová",J211,0)</f>
        <v>0</v>
      </c>
      <c r="BJ211" s="18" t="s">
        <v>83</v>
      </c>
      <c r="BK211" s="242">
        <f>ROUND(I211*H211,2)</f>
        <v>0</v>
      </c>
      <c r="BL211" s="18" t="s">
        <v>277</v>
      </c>
      <c r="BM211" s="241" t="s">
        <v>882</v>
      </c>
    </row>
    <row r="212" s="2" customFormat="1" ht="21.75" customHeight="1">
      <c r="A212" s="39"/>
      <c r="B212" s="40"/>
      <c r="C212" s="281" t="s">
        <v>558</v>
      </c>
      <c r="D212" s="281" t="s">
        <v>643</v>
      </c>
      <c r="E212" s="282" t="s">
        <v>1571</v>
      </c>
      <c r="F212" s="283" t="s">
        <v>1572</v>
      </c>
      <c r="G212" s="284" t="s">
        <v>220</v>
      </c>
      <c r="H212" s="285">
        <v>2</v>
      </c>
      <c r="I212" s="286"/>
      <c r="J212" s="287">
        <f>ROUND(I212*H212,2)</f>
        <v>0</v>
      </c>
      <c r="K212" s="288"/>
      <c r="L212" s="289"/>
      <c r="M212" s="290" t="s">
        <v>1</v>
      </c>
      <c r="N212" s="291" t="s">
        <v>41</v>
      </c>
      <c r="O212" s="92"/>
      <c r="P212" s="239">
        <f>O212*H212</f>
        <v>0</v>
      </c>
      <c r="Q212" s="239">
        <v>0</v>
      </c>
      <c r="R212" s="239">
        <f>Q212*H212</f>
        <v>0</v>
      </c>
      <c r="S212" s="239">
        <v>0</v>
      </c>
      <c r="T212" s="24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1" t="s">
        <v>214</v>
      </c>
      <c r="AT212" s="241" t="s">
        <v>643</v>
      </c>
      <c r="AU212" s="241" t="s">
        <v>85</v>
      </c>
      <c r="AY212" s="18" t="s">
        <v>203</v>
      </c>
      <c r="BE212" s="242">
        <f>IF(N212="základní",J212,0)</f>
        <v>0</v>
      </c>
      <c r="BF212" s="242">
        <f>IF(N212="snížená",J212,0)</f>
        <v>0</v>
      </c>
      <c r="BG212" s="242">
        <f>IF(N212="zákl. přenesená",J212,0)</f>
        <v>0</v>
      </c>
      <c r="BH212" s="242">
        <f>IF(N212="sníž. přenesená",J212,0)</f>
        <v>0</v>
      </c>
      <c r="BI212" s="242">
        <f>IF(N212="nulová",J212,0)</f>
        <v>0</v>
      </c>
      <c r="BJ212" s="18" t="s">
        <v>83</v>
      </c>
      <c r="BK212" s="242">
        <f>ROUND(I212*H212,2)</f>
        <v>0</v>
      </c>
      <c r="BL212" s="18" t="s">
        <v>277</v>
      </c>
      <c r="BM212" s="241" t="s">
        <v>890</v>
      </c>
    </row>
    <row r="213" s="2" customFormat="1" ht="24.15" customHeight="1">
      <c r="A213" s="39"/>
      <c r="B213" s="40"/>
      <c r="C213" s="281" t="s">
        <v>564</v>
      </c>
      <c r="D213" s="281" t="s">
        <v>643</v>
      </c>
      <c r="E213" s="282" t="s">
        <v>1573</v>
      </c>
      <c r="F213" s="283" t="s">
        <v>1574</v>
      </c>
      <c r="G213" s="284" t="s">
        <v>220</v>
      </c>
      <c r="H213" s="285">
        <v>4</v>
      </c>
      <c r="I213" s="286"/>
      <c r="J213" s="287">
        <f>ROUND(I213*H213,2)</f>
        <v>0</v>
      </c>
      <c r="K213" s="288"/>
      <c r="L213" s="289"/>
      <c r="M213" s="290" t="s">
        <v>1</v>
      </c>
      <c r="N213" s="291" t="s">
        <v>41</v>
      </c>
      <c r="O213" s="92"/>
      <c r="P213" s="239">
        <f>O213*H213</f>
        <v>0</v>
      </c>
      <c r="Q213" s="239">
        <v>0</v>
      </c>
      <c r="R213" s="239">
        <f>Q213*H213</f>
        <v>0</v>
      </c>
      <c r="S213" s="239">
        <v>0</v>
      </c>
      <c r="T213" s="240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1" t="s">
        <v>214</v>
      </c>
      <c r="AT213" s="241" t="s">
        <v>643</v>
      </c>
      <c r="AU213" s="241" t="s">
        <v>85</v>
      </c>
      <c r="AY213" s="18" t="s">
        <v>203</v>
      </c>
      <c r="BE213" s="242">
        <f>IF(N213="základní",J213,0)</f>
        <v>0</v>
      </c>
      <c r="BF213" s="242">
        <f>IF(N213="snížená",J213,0)</f>
        <v>0</v>
      </c>
      <c r="BG213" s="242">
        <f>IF(N213="zákl. přenesená",J213,0)</f>
        <v>0</v>
      </c>
      <c r="BH213" s="242">
        <f>IF(N213="sníž. přenesená",J213,0)</f>
        <v>0</v>
      </c>
      <c r="BI213" s="242">
        <f>IF(N213="nulová",J213,0)</f>
        <v>0</v>
      </c>
      <c r="BJ213" s="18" t="s">
        <v>83</v>
      </c>
      <c r="BK213" s="242">
        <f>ROUND(I213*H213,2)</f>
        <v>0</v>
      </c>
      <c r="BL213" s="18" t="s">
        <v>277</v>
      </c>
      <c r="BM213" s="241" t="s">
        <v>898</v>
      </c>
    </row>
    <row r="214" s="2" customFormat="1" ht="24.15" customHeight="1">
      <c r="A214" s="39"/>
      <c r="B214" s="40"/>
      <c r="C214" s="281" t="s">
        <v>570</v>
      </c>
      <c r="D214" s="281" t="s">
        <v>643</v>
      </c>
      <c r="E214" s="282" t="s">
        <v>1575</v>
      </c>
      <c r="F214" s="283" t="s">
        <v>1576</v>
      </c>
      <c r="G214" s="284" t="s">
        <v>220</v>
      </c>
      <c r="H214" s="285">
        <v>4</v>
      </c>
      <c r="I214" s="286"/>
      <c r="J214" s="287">
        <f>ROUND(I214*H214,2)</f>
        <v>0</v>
      </c>
      <c r="K214" s="288"/>
      <c r="L214" s="289"/>
      <c r="M214" s="290" t="s">
        <v>1</v>
      </c>
      <c r="N214" s="291" t="s">
        <v>41</v>
      </c>
      <c r="O214" s="92"/>
      <c r="P214" s="239">
        <f>O214*H214</f>
        <v>0</v>
      </c>
      <c r="Q214" s="239">
        <v>0</v>
      </c>
      <c r="R214" s="239">
        <f>Q214*H214</f>
        <v>0</v>
      </c>
      <c r="S214" s="239">
        <v>0</v>
      </c>
      <c r="T214" s="24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1" t="s">
        <v>214</v>
      </c>
      <c r="AT214" s="241" t="s">
        <v>643</v>
      </c>
      <c r="AU214" s="241" t="s">
        <v>85</v>
      </c>
      <c r="AY214" s="18" t="s">
        <v>203</v>
      </c>
      <c r="BE214" s="242">
        <f>IF(N214="základní",J214,0)</f>
        <v>0</v>
      </c>
      <c r="BF214" s="242">
        <f>IF(N214="snížená",J214,0)</f>
        <v>0</v>
      </c>
      <c r="BG214" s="242">
        <f>IF(N214="zákl. přenesená",J214,0)</f>
        <v>0</v>
      </c>
      <c r="BH214" s="242">
        <f>IF(N214="sníž. přenesená",J214,0)</f>
        <v>0</v>
      </c>
      <c r="BI214" s="242">
        <f>IF(N214="nulová",J214,0)</f>
        <v>0</v>
      </c>
      <c r="BJ214" s="18" t="s">
        <v>83</v>
      </c>
      <c r="BK214" s="242">
        <f>ROUND(I214*H214,2)</f>
        <v>0</v>
      </c>
      <c r="BL214" s="18" t="s">
        <v>277</v>
      </c>
      <c r="BM214" s="241" t="s">
        <v>906</v>
      </c>
    </row>
    <row r="215" s="2" customFormat="1" ht="16.5" customHeight="1">
      <c r="A215" s="39"/>
      <c r="B215" s="40"/>
      <c r="C215" s="229" t="s">
        <v>574</v>
      </c>
      <c r="D215" s="229" t="s">
        <v>205</v>
      </c>
      <c r="E215" s="230" t="s">
        <v>1577</v>
      </c>
      <c r="F215" s="231" t="s">
        <v>1578</v>
      </c>
      <c r="G215" s="232" t="s">
        <v>220</v>
      </c>
      <c r="H215" s="233">
        <v>401</v>
      </c>
      <c r="I215" s="234"/>
      <c r="J215" s="235">
        <f>ROUND(I215*H215,2)</f>
        <v>0</v>
      </c>
      <c r="K215" s="236"/>
      <c r="L215" s="45"/>
      <c r="M215" s="237" t="s">
        <v>1</v>
      </c>
      <c r="N215" s="238" t="s">
        <v>41</v>
      </c>
      <c r="O215" s="92"/>
      <c r="P215" s="239">
        <f>O215*H215</f>
        <v>0</v>
      </c>
      <c r="Q215" s="239">
        <v>0</v>
      </c>
      <c r="R215" s="239">
        <f>Q215*H215</f>
        <v>0</v>
      </c>
      <c r="S215" s="239">
        <v>0</v>
      </c>
      <c r="T215" s="240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1" t="s">
        <v>277</v>
      </c>
      <c r="AT215" s="241" t="s">
        <v>205</v>
      </c>
      <c r="AU215" s="241" t="s">
        <v>85</v>
      </c>
      <c r="AY215" s="18" t="s">
        <v>203</v>
      </c>
      <c r="BE215" s="242">
        <f>IF(N215="základní",J215,0)</f>
        <v>0</v>
      </c>
      <c r="BF215" s="242">
        <f>IF(N215="snížená",J215,0)</f>
        <v>0</v>
      </c>
      <c r="BG215" s="242">
        <f>IF(N215="zákl. přenesená",J215,0)</f>
        <v>0</v>
      </c>
      <c r="BH215" s="242">
        <f>IF(N215="sníž. přenesená",J215,0)</f>
        <v>0</v>
      </c>
      <c r="BI215" s="242">
        <f>IF(N215="nulová",J215,0)</f>
        <v>0</v>
      </c>
      <c r="BJ215" s="18" t="s">
        <v>83</v>
      </c>
      <c r="BK215" s="242">
        <f>ROUND(I215*H215,2)</f>
        <v>0</v>
      </c>
      <c r="BL215" s="18" t="s">
        <v>277</v>
      </c>
      <c r="BM215" s="241" t="s">
        <v>914</v>
      </c>
    </row>
    <row r="216" s="2" customFormat="1" ht="24.15" customHeight="1">
      <c r="A216" s="39"/>
      <c r="B216" s="40"/>
      <c r="C216" s="281" t="s">
        <v>578</v>
      </c>
      <c r="D216" s="281" t="s">
        <v>643</v>
      </c>
      <c r="E216" s="282" t="s">
        <v>1579</v>
      </c>
      <c r="F216" s="283" t="s">
        <v>1580</v>
      </c>
      <c r="G216" s="284" t="s">
        <v>220</v>
      </c>
      <c r="H216" s="285">
        <v>38</v>
      </c>
      <c r="I216" s="286"/>
      <c r="J216" s="287">
        <f>ROUND(I216*H216,2)</f>
        <v>0</v>
      </c>
      <c r="K216" s="288"/>
      <c r="L216" s="289"/>
      <c r="M216" s="290" t="s">
        <v>1</v>
      </c>
      <c r="N216" s="291" t="s">
        <v>41</v>
      </c>
      <c r="O216" s="92"/>
      <c r="P216" s="239">
        <f>O216*H216</f>
        <v>0</v>
      </c>
      <c r="Q216" s="239">
        <v>0</v>
      </c>
      <c r="R216" s="239">
        <f>Q216*H216</f>
        <v>0</v>
      </c>
      <c r="S216" s="239">
        <v>0</v>
      </c>
      <c r="T216" s="240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1" t="s">
        <v>214</v>
      </c>
      <c r="AT216" s="241" t="s">
        <v>643</v>
      </c>
      <c r="AU216" s="241" t="s">
        <v>85</v>
      </c>
      <c r="AY216" s="18" t="s">
        <v>203</v>
      </c>
      <c r="BE216" s="242">
        <f>IF(N216="základní",J216,0)</f>
        <v>0</v>
      </c>
      <c r="BF216" s="242">
        <f>IF(N216="snížená",J216,0)</f>
        <v>0</v>
      </c>
      <c r="BG216" s="242">
        <f>IF(N216="zákl. přenesená",J216,0)</f>
        <v>0</v>
      </c>
      <c r="BH216" s="242">
        <f>IF(N216="sníž. přenesená",J216,0)</f>
        <v>0</v>
      </c>
      <c r="BI216" s="242">
        <f>IF(N216="nulová",J216,0)</f>
        <v>0</v>
      </c>
      <c r="BJ216" s="18" t="s">
        <v>83</v>
      </c>
      <c r="BK216" s="242">
        <f>ROUND(I216*H216,2)</f>
        <v>0</v>
      </c>
      <c r="BL216" s="18" t="s">
        <v>277</v>
      </c>
      <c r="BM216" s="241" t="s">
        <v>922</v>
      </c>
    </row>
    <row r="217" s="2" customFormat="1" ht="24.15" customHeight="1">
      <c r="A217" s="39"/>
      <c r="B217" s="40"/>
      <c r="C217" s="281" t="s">
        <v>275</v>
      </c>
      <c r="D217" s="281" t="s">
        <v>643</v>
      </c>
      <c r="E217" s="282" t="s">
        <v>1581</v>
      </c>
      <c r="F217" s="283" t="s">
        <v>1582</v>
      </c>
      <c r="G217" s="284" t="s">
        <v>220</v>
      </c>
      <c r="H217" s="285">
        <v>18</v>
      </c>
      <c r="I217" s="286"/>
      <c r="J217" s="287">
        <f>ROUND(I217*H217,2)</f>
        <v>0</v>
      </c>
      <c r="K217" s="288"/>
      <c r="L217" s="289"/>
      <c r="M217" s="290" t="s">
        <v>1</v>
      </c>
      <c r="N217" s="291" t="s">
        <v>41</v>
      </c>
      <c r="O217" s="92"/>
      <c r="P217" s="239">
        <f>O217*H217</f>
        <v>0</v>
      </c>
      <c r="Q217" s="239">
        <v>0</v>
      </c>
      <c r="R217" s="239">
        <f>Q217*H217</f>
        <v>0</v>
      </c>
      <c r="S217" s="239">
        <v>0</v>
      </c>
      <c r="T217" s="24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1" t="s">
        <v>214</v>
      </c>
      <c r="AT217" s="241" t="s">
        <v>643</v>
      </c>
      <c r="AU217" s="241" t="s">
        <v>85</v>
      </c>
      <c r="AY217" s="18" t="s">
        <v>203</v>
      </c>
      <c r="BE217" s="242">
        <f>IF(N217="základní",J217,0)</f>
        <v>0</v>
      </c>
      <c r="BF217" s="242">
        <f>IF(N217="snížená",J217,0)</f>
        <v>0</v>
      </c>
      <c r="BG217" s="242">
        <f>IF(N217="zákl. přenesená",J217,0)</f>
        <v>0</v>
      </c>
      <c r="BH217" s="242">
        <f>IF(N217="sníž. přenesená",J217,0)</f>
        <v>0</v>
      </c>
      <c r="BI217" s="242">
        <f>IF(N217="nulová",J217,0)</f>
        <v>0</v>
      </c>
      <c r="BJ217" s="18" t="s">
        <v>83</v>
      </c>
      <c r="BK217" s="242">
        <f>ROUND(I217*H217,2)</f>
        <v>0</v>
      </c>
      <c r="BL217" s="18" t="s">
        <v>277</v>
      </c>
      <c r="BM217" s="241" t="s">
        <v>932</v>
      </c>
    </row>
    <row r="218" s="2" customFormat="1" ht="16.5" customHeight="1">
      <c r="A218" s="39"/>
      <c r="B218" s="40"/>
      <c r="C218" s="281" t="s">
        <v>586</v>
      </c>
      <c r="D218" s="281" t="s">
        <v>643</v>
      </c>
      <c r="E218" s="282" t="s">
        <v>1583</v>
      </c>
      <c r="F218" s="283" t="s">
        <v>1584</v>
      </c>
      <c r="G218" s="284" t="s">
        <v>220</v>
      </c>
      <c r="H218" s="285">
        <v>175</v>
      </c>
      <c r="I218" s="286"/>
      <c r="J218" s="287">
        <f>ROUND(I218*H218,2)</f>
        <v>0</v>
      </c>
      <c r="K218" s="288"/>
      <c r="L218" s="289"/>
      <c r="M218" s="290" t="s">
        <v>1</v>
      </c>
      <c r="N218" s="291" t="s">
        <v>41</v>
      </c>
      <c r="O218" s="92"/>
      <c r="P218" s="239">
        <f>O218*H218</f>
        <v>0</v>
      </c>
      <c r="Q218" s="239">
        <v>0</v>
      </c>
      <c r="R218" s="239">
        <f>Q218*H218</f>
        <v>0</v>
      </c>
      <c r="S218" s="239">
        <v>0</v>
      </c>
      <c r="T218" s="240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1" t="s">
        <v>214</v>
      </c>
      <c r="AT218" s="241" t="s">
        <v>643</v>
      </c>
      <c r="AU218" s="241" t="s">
        <v>85</v>
      </c>
      <c r="AY218" s="18" t="s">
        <v>203</v>
      </c>
      <c r="BE218" s="242">
        <f>IF(N218="základní",J218,0)</f>
        <v>0</v>
      </c>
      <c r="BF218" s="242">
        <f>IF(N218="snížená",J218,0)</f>
        <v>0</v>
      </c>
      <c r="BG218" s="242">
        <f>IF(N218="zákl. přenesená",J218,0)</f>
        <v>0</v>
      </c>
      <c r="BH218" s="242">
        <f>IF(N218="sníž. přenesená",J218,0)</f>
        <v>0</v>
      </c>
      <c r="BI218" s="242">
        <f>IF(N218="nulová",J218,0)</f>
        <v>0</v>
      </c>
      <c r="BJ218" s="18" t="s">
        <v>83</v>
      </c>
      <c r="BK218" s="242">
        <f>ROUND(I218*H218,2)</f>
        <v>0</v>
      </c>
      <c r="BL218" s="18" t="s">
        <v>277</v>
      </c>
      <c r="BM218" s="241" t="s">
        <v>940</v>
      </c>
    </row>
    <row r="219" s="2" customFormat="1" ht="16.5" customHeight="1">
      <c r="A219" s="39"/>
      <c r="B219" s="40"/>
      <c r="C219" s="281" t="s">
        <v>280</v>
      </c>
      <c r="D219" s="281" t="s">
        <v>643</v>
      </c>
      <c r="E219" s="282" t="s">
        <v>1585</v>
      </c>
      <c r="F219" s="283" t="s">
        <v>1586</v>
      </c>
      <c r="G219" s="284" t="s">
        <v>220</v>
      </c>
      <c r="H219" s="285">
        <v>175</v>
      </c>
      <c r="I219" s="286"/>
      <c r="J219" s="287">
        <f>ROUND(I219*H219,2)</f>
        <v>0</v>
      </c>
      <c r="K219" s="288"/>
      <c r="L219" s="289"/>
      <c r="M219" s="290" t="s">
        <v>1</v>
      </c>
      <c r="N219" s="291" t="s">
        <v>41</v>
      </c>
      <c r="O219" s="92"/>
      <c r="P219" s="239">
        <f>O219*H219</f>
        <v>0</v>
      </c>
      <c r="Q219" s="239">
        <v>0</v>
      </c>
      <c r="R219" s="239">
        <f>Q219*H219</f>
        <v>0</v>
      </c>
      <c r="S219" s="239">
        <v>0</v>
      </c>
      <c r="T219" s="24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1" t="s">
        <v>214</v>
      </c>
      <c r="AT219" s="241" t="s">
        <v>643</v>
      </c>
      <c r="AU219" s="241" t="s">
        <v>85</v>
      </c>
      <c r="AY219" s="18" t="s">
        <v>203</v>
      </c>
      <c r="BE219" s="242">
        <f>IF(N219="základní",J219,0)</f>
        <v>0</v>
      </c>
      <c r="BF219" s="242">
        <f>IF(N219="snížená",J219,0)</f>
        <v>0</v>
      </c>
      <c r="BG219" s="242">
        <f>IF(N219="zákl. přenesená",J219,0)</f>
        <v>0</v>
      </c>
      <c r="BH219" s="242">
        <f>IF(N219="sníž. přenesená",J219,0)</f>
        <v>0</v>
      </c>
      <c r="BI219" s="242">
        <f>IF(N219="nulová",J219,0)</f>
        <v>0</v>
      </c>
      <c r="BJ219" s="18" t="s">
        <v>83</v>
      </c>
      <c r="BK219" s="242">
        <f>ROUND(I219*H219,2)</f>
        <v>0</v>
      </c>
      <c r="BL219" s="18" t="s">
        <v>277</v>
      </c>
      <c r="BM219" s="241" t="s">
        <v>948</v>
      </c>
    </row>
    <row r="220" s="2" customFormat="1" ht="37.8" customHeight="1">
      <c r="A220" s="39"/>
      <c r="B220" s="40"/>
      <c r="C220" s="281" t="s">
        <v>599</v>
      </c>
      <c r="D220" s="281" t="s">
        <v>643</v>
      </c>
      <c r="E220" s="282" t="s">
        <v>1587</v>
      </c>
      <c r="F220" s="283" t="s">
        <v>1588</v>
      </c>
      <c r="G220" s="284" t="s">
        <v>220</v>
      </c>
      <c r="H220" s="285">
        <v>1</v>
      </c>
      <c r="I220" s="286"/>
      <c r="J220" s="287">
        <f>ROUND(I220*H220,2)</f>
        <v>0</v>
      </c>
      <c r="K220" s="288"/>
      <c r="L220" s="289"/>
      <c r="M220" s="290" t="s">
        <v>1</v>
      </c>
      <c r="N220" s="291" t="s">
        <v>41</v>
      </c>
      <c r="O220" s="92"/>
      <c r="P220" s="239">
        <f>O220*H220</f>
        <v>0</v>
      </c>
      <c r="Q220" s="239">
        <v>0</v>
      </c>
      <c r="R220" s="239">
        <f>Q220*H220</f>
        <v>0</v>
      </c>
      <c r="S220" s="239">
        <v>0</v>
      </c>
      <c r="T220" s="240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1" t="s">
        <v>214</v>
      </c>
      <c r="AT220" s="241" t="s">
        <v>643</v>
      </c>
      <c r="AU220" s="241" t="s">
        <v>85</v>
      </c>
      <c r="AY220" s="18" t="s">
        <v>203</v>
      </c>
      <c r="BE220" s="242">
        <f>IF(N220="základní",J220,0)</f>
        <v>0</v>
      </c>
      <c r="BF220" s="242">
        <f>IF(N220="snížená",J220,0)</f>
        <v>0</v>
      </c>
      <c r="BG220" s="242">
        <f>IF(N220="zákl. přenesená",J220,0)</f>
        <v>0</v>
      </c>
      <c r="BH220" s="242">
        <f>IF(N220="sníž. přenesená",J220,0)</f>
        <v>0</v>
      </c>
      <c r="BI220" s="242">
        <f>IF(N220="nulová",J220,0)</f>
        <v>0</v>
      </c>
      <c r="BJ220" s="18" t="s">
        <v>83</v>
      </c>
      <c r="BK220" s="242">
        <f>ROUND(I220*H220,2)</f>
        <v>0</v>
      </c>
      <c r="BL220" s="18" t="s">
        <v>277</v>
      </c>
      <c r="BM220" s="241" t="s">
        <v>957</v>
      </c>
    </row>
    <row r="221" s="2" customFormat="1" ht="16.5" customHeight="1">
      <c r="A221" s="39"/>
      <c r="B221" s="40"/>
      <c r="C221" s="229" t="s">
        <v>286</v>
      </c>
      <c r="D221" s="229" t="s">
        <v>205</v>
      </c>
      <c r="E221" s="230" t="s">
        <v>1589</v>
      </c>
      <c r="F221" s="231" t="s">
        <v>1590</v>
      </c>
      <c r="G221" s="232" t="s">
        <v>220</v>
      </c>
      <c r="H221" s="233">
        <v>32</v>
      </c>
      <c r="I221" s="234"/>
      <c r="J221" s="235">
        <f>ROUND(I221*H221,2)</f>
        <v>0</v>
      </c>
      <c r="K221" s="236"/>
      <c r="L221" s="45"/>
      <c r="M221" s="237" t="s">
        <v>1</v>
      </c>
      <c r="N221" s="238" t="s">
        <v>41</v>
      </c>
      <c r="O221" s="92"/>
      <c r="P221" s="239">
        <f>O221*H221</f>
        <v>0</v>
      </c>
      <c r="Q221" s="239">
        <v>0</v>
      </c>
      <c r="R221" s="239">
        <f>Q221*H221</f>
        <v>0</v>
      </c>
      <c r="S221" s="239">
        <v>0</v>
      </c>
      <c r="T221" s="24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1" t="s">
        <v>277</v>
      </c>
      <c r="AT221" s="241" t="s">
        <v>205</v>
      </c>
      <c r="AU221" s="241" t="s">
        <v>85</v>
      </c>
      <c r="AY221" s="18" t="s">
        <v>203</v>
      </c>
      <c r="BE221" s="242">
        <f>IF(N221="základní",J221,0)</f>
        <v>0</v>
      </c>
      <c r="BF221" s="242">
        <f>IF(N221="snížená",J221,0)</f>
        <v>0</v>
      </c>
      <c r="BG221" s="242">
        <f>IF(N221="zákl. přenesená",J221,0)</f>
        <v>0</v>
      </c>
      <c r="BH221" s="242">
        <f>IF(N221="sníž. přenesená",J221,0)</f>
        <v>0</v>
      </c>
      <c r="BI221" s="242">
        <f>IF(N221="nulová",J221,0)</f>
        <v>0</v>
      </c>
      <c r="BJ221" s="18" t="s">
        <v>83</v>
      </c>
      <c r="BK221" s="242">
        <f>ROUND(I221*H221,2)</f>
        <v>0</v>
      </c>
      <c r="BL221" s="18" t="s">
        <v>277</v>
      </c>
      <c r="BM221" s="241" t="s">
        <v>970</v>
      </c>
    </row>
    <row r="222" s="2" customFormat="1" ht="24.15" customHeight="1">
      <c r="A222" s="39"/>
      <c r="B222" s="40"/>
      <c r="C222" s="281" t="s">
        <v>609</v>
      </c>
      <c r="D222" s="281" t="s">
        <v>643</v>
      </c>
      <c r="E222" s="282" t="s">
        <v>1591</v>
      </c>
      <c r="F222" s="283" t="s">
        <v>1592</v>
      </c>
      <c r="G222" s="284" t="s">
        <v>220</v>
      </c>
      <c r="H222" s="285">
        <v>28</v>
      </c>
      <c r="I222" s="286"/>
      <c r="J222" s="287">
        <f>ROUND(I222*H222,2)</f>
        <v>0</v>
      </c>
      <c r="K222" s="288"/>
      <c r="L222" s="289"/>
      <c r="M222" s="290" t="s">
        <v>1</v>
      </c>
      <c r="N222" s="291" t="s">
        <v>41</v>
      </c>
      <c r="O222" s="92"/>
      <c r="P222" s="239">
        <f>O222*H222</f>
        <v>0</v>
      </c>
      <c r="Q222" s="239">
        <v>0</v>
      </c>
      <c r="R222" s="239">
        <f>Q222*H222</f>
        <v>0</v>
      </c>
      <c r="S222" s="239">
        <v>0</v>
      </c>
      <c r="T222" s="240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1" t="s">
        <v>214</v>
      </c>
      <c r="AT222" s="241" t="s">
        <v>643</v>
      </c>
      <c r="AU222" s="241" t="s">
        <v>85</v>
      </c>
      <c r="AY222" s="18" t="s">
        <v>203</v>
      </c>
      <c r="BE222" s="242">
        <f>IF(N222="základní",J222,0)</f>
        <v>0</v>
      </c>
      <c r="BF222" s="242">
        <f>IF(N222="snížená",J222,0)</f>
        <v>0</v>
      </c>
      <c r="BG222" s="242">
        <f>IF(N222="zákl. přenesená",J222,0)</f>
        <v>0</v>
      </c>
      <c r="BH222" s="242">
        <f>IF(N222="sníž. přenesená",J222,0)</f>
        <v>0</v>
      </c>
      <c r="BI222" s="242">
        <f>IF(N222="nulová",J222,0)</f>
        <v>0</v>
      </c>
      <c r="BJ222" s="18" t="s">
        <v>83</v>
      </c>
      <c r="BK222" s="242">
        <f>ROUND(I222*H222,2)</f>
        <v>0</v>
      </c>
      <c r="BL222" s="18" t="s">
        <v>277</v>
      </c>
      <c r="BM222" s="241" t="s">
        <v>979</v>
      </c>
    </row>
    <row r="223" s="2" customFormat="1" ht="16.5" customHeight="1">
      <c r="A223" s="39"/>
      <c r="B223" s="40"/>
      <c r="C223" s="281" t="s">
        <v>617</v>
      </c>
      <c r="D223" s="281" t="s">
        <v>643</v>
      </c>
      <c r="E223" s="282" t="s">
        <v>1593</v>
      </c>
      <c r="F223" s="283" t="s">
        <v>1594</v>
      </c>
      <c r="G223" s="284" t="s">
        <v>220</v>
      </c>
      <c r="H223" s="285">
        <v>2</v>
      </c>
      <c r="I223" s="286"/>
      <c r="J223" s="287">
        <f>ROUND(I223*H223,2)</f>
        <v>0</v>
      </c>
      <c r="K223" s="288"/>
      <c r="L223" s="289"/>
      <c r="M223" s="290" t="s">
        <v>1</v>
      </c>
      <c r="N223" s="291" t="s">
        <v>41</v>
      </c>
      <c r="O223" s="92"/>
      <c r="P223" s="239">
        <f>O223*H223</f>
        <v>0</v>
      </c>
      <c r="Q223" s="239">
        <v>0</v>
      </c>
      <c r="R223" s="239">
        <f>Q223*H223</f>
        <v>0</v>
      </c>
      <c r="S223" s="239">
        <v>0</v>
      </c>
      <c r="T223" s="24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1" t="s">
        <v>214</v>
      </c>
      <c r="AT223" s="241" t="s">
        <v>643</v>
      </c>
      <c r="AU223" s="241" t="s">
        <v>85</v>
      </c>
      <c r="AY223" s="18" t="s">
        <v>203</v>
      </c>
      <c r="BE223" s="242">
        <f>IF(N223="základní",J223,0)</f>
        <v>0</v>
      </c>
      <c r="BF223" s="242">
        <f>IF(N223="snížená",J223,0)</f>
        <v>0</v>
      </c>
      <c r="BG223" s="242">
        <f>IF(N223="zákl. přenesená",J223,0)</f>
        <v>0</v>
      </c>
      <c r="BH223" s="242">
        <f>IF(N223="sníž. přenesená",J223,0)</f>
        <v>0</v>
      </c>
      <c r="BI223" s="242">
        <f>IF(N223="nulová",J223,0)</f>
        <v>0</v>
      </c>
      <c r="BJ223" s="18" t="s">
        <v>83</v>
      </c>
      <c r="BK223" s="242">
        <f>ROUND(I223*H223,2)</f>
        <v>0</v>
      </c>
      <c r="BL223" s="18" t="s">
        <v>277</v>
      </c>
      <c r="BM223" s="241" t="s">
        <v>987</v>
      </c>
    </row>
    <row r="224" s="2" customFormat="1" ht="16.5" customHeight="1">
      <c r="A224" s="39"/>
      <c r="B224" s="40"/>
      <c r="C224" s="281" t="s">
        <v>624</v>
      </c>
      <c r="D224" s="281" t="s">
        <v>643</v>
      </c>
      <c r="E224" s="282" t="s">
        <v>1595</v>
      </c>
      <c r="F224" s="283" t="s">
        <v>1596</v>
      </c>
      <c r="G224" s="284" t="s">
        <v>220</v>
      </c>
      <c r="H224" s="285">
        <v>2</v>
      </c>
      <c r="I224" s="286"/>
      <c r="J224" s="287">
        <f>ROUND(I224*H224,2)</f>
        <v>0</v>
      </c>
      <c r="K224" s="288"/>
      <c r="L224" s="289"/>
      <c r="M224" s="290" t="s">
        <v>1</v>
      </c>
      <c r="N224" s="291" t="s">
        <v>41</v>
      </c>
      <c r="O224" s="92"/>
      <c r="P224" s="239">
        <f>O224*H224</f>
        <v>0</v>
      </c>
      <c r="Q224" s="239">
        <v>0</v>
      </c>
      <c r="R224" s="239">
        <f>Q224*H224</f>
        <v>0</v>
      </c>
      <c r="S224" s="239">
        <v>0</v>
      </c>
      <c r="T224" s="240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1" t="s">
        <v>214</v>
      </c>
      <c r="AT224" s="241" t="s">
        <v>643</v>
      </c>
      <c r="AU224" s="241" t="s">
        <v>85</v>
      </c>
      <c r="AY224" s="18" t="s">
        <v>203</v>
      </c>
      <c r="BE224" s="242">
        <f>IF(N224="základní",J224,0)</f>
        <v>0</v>
      </c>
      <c r="BF224" s="242">
        <f>IF(N224="snížená",J224,0)</f>
        <v>0</v>
      </c>
      <c r="BG224" s="242">
        <f>IF(N224="zákl. přenesená",J224,0)</f>
        <v>0</v>
      </c>
      <c r="BH224" s="242">
        <f>IF(N224="sníž. přenesená",J224,0)</f>
        <v>0</v>
      </c>
      <c r="BI224" s="242">
        <f>IF(N224="nulová",J224,0)</f>
        <v>0</v>
      </c>
      <c r="BJ224" s="18" t="s">
        <v>83</v>
      </c>
      <c r="BK224" s="242">
        <f>ROUND(I224*H224,2)</f>
        <v>0</v>
      </c>
      <c r="BL224" s="18" t="s">
        <v>277</v>
      </c>
      <c r="BM224" s="241" t="s">
        <v>995</v>
      </c>
    </row>
    <row r="225" s="2" customFormat="1" ht="16.5" customHeight="1">
      <c r="A225" s="39"/>
      <c r="B225" s="40"/>
      <c r="C225" s="229" t="s">
        <v>629</v>
      </c>
      <c r="D225" s="229" t="s">
        <v>205</v>
      </c>
      <c r="E225" s="230" t="s">
        <v>1597</v>
      </c>
      <c r="F225" s="231" t="s">
        <v>1598</v>
      </c>
      <c r="G225" s="232" t="s">
        <v>220</v>
      </c>
      <c r="H225" s="233">
        <v>23</v>
      </c>
      <c r="I225" s="234"/>
      <c r="J225" s="235">
        <f>ROUND(I225*H225,2)</f>
        <v>0</v>
      </c>
      <c r="K225" s="236"/>
      <c r="L225" s="45"/>
      <c r="M225" s="237" t="s">
        <v>1</v>
      </c>
      <c r="N225" s="238" t="s">
        <v>41</v>
      </c>
      <c r="O225" s="92"/>
      <c r="P225" s="239">
        <f>O225*H225</f>
        <v>0</v>
      </c>
      <c r="Q225" s="239">
        <v>0</v>
      </c>
      <c r="R225" s="239">
        <f>Q225*H225</f>
        <v>0</v>
      </c>
      <c r="S225" s="239">
        <v>0</v>
      </c>
      <c r="T225" s="24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1" t="s">
        <v>277</v>
      </c>
      <c r="AT225" s="241" t="s">
        <v>205</v>
      </c>
      <c r="AU225" s="241" t="s">
        <v>85</v>
      </c>
      <c r="AY225" s="18" t="s">
        <v>203</v>
      </c>
      <c r="BE225" s="242">
        <f>IF(N225="základní",J225,0)</f>
        <v>0</v>
      </c>
      <c r="BF225" s="242">
        <f>IF(N225="snížená",J225,0)</f>
        <v>0</v>
      </c>
      <c r="BG225" s="242">
        <f>IF(N225="zákl. přenesená",J225,0)</f>
        <v>0</v>
      </c>
      <c r="BH225" s="242">
        <f>IF(N225="sníž. přenesená",J225,0)</f>
        <v>0</v>
      </c>
      <c r="BI225" s="242">
        <f>IF(N225="nulová",J225,0)</f>
        <v>0</v>
      </c>
      <c r="BJ225" s="18" t="s">
        <v>83</v>
      </c>
      <c r="BK225" s="242">
        <f>ROUND(I225*H225,2)</f>
        <v>0</v>
      </c>
      <c r="BL225" s="18" t="s">
        <v>277</v>
      </c>
      <c r="BM225" s="241" t="s">
        <v>1003</v>
      </c>
    </row>
    <row r="226" s="2" customFormat="1" ht="24.15" customHeight="1">
      <c r="A226" s="39"/>
      <c r="B226" s="40"/>
      <c r="C226" s="281" t="s">
        <v>634</v>
      </c>
      <c r="D226" s="281" t="s">
        <v>643</v>
      </c>
      <c r="E226" s="282" t="s">
        <v>1599</v>
      </c>
      <c r="F226" s="283" t="s">
        <v>1600</v>
      </c>
      <c r="G226" s="284" t="s">
        <v>220</v>
      </c>
      <c r="H226" s="285">
        <v>18</v>
      </c>
      <c r="I226" s="286"/>
      <c r="J226" s="287">
        <f>ROUND(I226*H226,2)</f>
        <v>0</v>
      </c>
      <c r="K226" s="288"/>
      <c r="L226" s="289"/>
      <c r="M226" s="290" t="s">
        <v>1</v>
      </c>
      <c r="N226" s="291" t="s">
        <v>41</v>
      </c>
      <c r="O226" s="92"/>
      <c r="P226" s="239">
        <f>O226*H226</f>
        <v>0</v>
      </c>
      <c r="Q226" s="239">
        <v>0</v>
      </c>
      <c r="R226" s="239">
        <f>Q226*H226</f>
        <v>0</v>
      </c>
      <c r="S226" s="239">
        <v>0</v>
      </c>
      <c r="T226" s="240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1" t="s">
        <v>214</v>
      </c>
      <c r="AT226" s="241" t="s">
        <v>643</v>
      </c>
      <c r="AU226" s="241" t="s">
        <v>85</v>
      </c>
      <c r="AY226" s="18" t="s">
        <v>203</v>
      </c>
      <c r="BE226" s="242">
        <f>IF(N226="základní",J226,0)</f>
        <v>0</v>
      </c>
      <c r="BF226" s="242">
        <f>IF(N226="snížená",J226,0)</f>
        <v>0</v>
      </c>
      <c r="BG226" s="242">
        <f>IF(N226="zákl. přenesená",J226,0)</f>
        <v>0</v>
      </c>
      <c r="BH226" s="242">
        <f>IF(N226="sníž. přenesená",J226,0)</f>
        <v>0</v>
      </c>
      <c r="BI226" s="242">
        <f>IF(N226="nulová",J226,0)</f>
        <v>0</v>
      </c>
      <c r="BJ226" s="18" t="s">
        <v>83</v>
      </c>
      <c r="BK226" s="242">
        <f>ROUND(I226*H226,2)</f>
        <v>0</v>
      </c>
      <c r="BL226" s="18" t="s">
        <v>277</v>
      </c>
      <c r="BM226" s="241" t="s">
        <v>1011</v>
      </c>
    </row>
    <row r="227" s="2" customFormat="1" ht="37.8" customHeight="1">
      <c r="A227" s="39"/>
      <c r="B227" s="40"/>
      <c r="C227" s="281" t="s">
        <v>642</v>
      </c>
      <c r="D227" s="281" t="s">
        <v>643</v>
      </c>
      <c r="E227" s="282" t="s">
        <v>1601</v>
      </c>
      <c r="F227" s="283" t="s">
        <v>1602</v>
      </c>
      <c r="G227" s="284" t="s">
        <v>220</v>
      </c>
      <c r="H227" s="285">
        <v>4</v>
      </c>
      <c r="I227" s="286"/>
      <c r="J227" s="287">
        <f>ROUND(I227*H227,2)</f>
        <v>0</v>
      </c>
      <c r="K227" s="288"/>
      <c r="L227" s="289"/>
      <c r="M227" s="290" t="s">
        <v>1</v>
      </c>
      <c r="N227" s="291" t="s">
        <v>41</v>
      </c>
      <c r="O227" s="92"/>
      <c r="P227" s="239">
        <f>O227*H227</f>
        <v>0</v>
      </c>
      <c r="Q227" s="239">
        <v>0</v>
      </c>
      <c r="R227" s="239">
        <f>Q227*H227</f>
        <v>0</v>
      </c>
      <c r="S227" s="239">
        <v>0</v>
      </c>
      <c r="T227" s="24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1" t="s">
        <v>214</v>
      </c>
      <c r="AT227" s="241" t="s">
        <v>643</v>
      </c>
      <c r="AU227" s="241" t="s">
        <v>85</v>
      </c>
      <c r="AY227" s="18" t="s">
        <v>203</v>
      </c>
      <c r="BE227" s="242">
        <f>IF(N227="základní",J227,0)</f>
        <v>0</v>
      </c>
      <c r="BF227" s="242">
        <f>IF(N227="snížená",J227,0)</f>
        <v>0</v>
      </c>
      <c r="BG227" s="242">
        <f>IF(N227="zákl. přenesená",J227,0)</f>
        <v>0</v>
      </c>
      <c r="BH227" s="242">
        <f>IF(N227="sníž. přenesená",J227,0)</f>
        <v>0</v>
      </c>
      <c r="BI227" s="242">
        <f>IF(N227="nulová",J227,0)</f>
        <v>0</v>
      </c>
      <c r="BJ227" s="18" t="s">
        <v>83</v>
      </c>
      <c r="BK227" s="242">
        <f>ROUND(I227*H227,2)</f>
        <v>0</v>
      </c>
      <c r="BL227" s="18" t="s">
        <v>277</v>
      </c>
      <c r="BM227" s="241" t="s">
        <v>341</v>
      </c>
    </row>
    <row r="228" s="2" customFormat="1" ht="24.15" customHeight="1">
      <c r="A228" s="39"/>
      <c r="B228" s="40"/>
      <c r="C228" s="281" t="s">
        <v>648</v>
      </c>
      <c r="D228" s="281" t="s">
        <v>643</v>
      </c>
      <c r="E228" s="282" t="s">
        <v>1603</v>
      </c>
      <c r="F228" s="283" t="s">
        <v>1604</v>
      </c>
      <c r="G228" s="284" t="s">
        <v>220</v>
      </c>
      <c r="H228" s="285">
        <v>1</v>
      </c>
      <c r="I228" s="286"/>
      <c r="J228" s="287">
        <f>ROUND(I228*H228,2)</f>
        <v>0</v>
      </c>
      <c r="K228" s="288"/>
      <c r="L228" s="289"/>
      <c r="M228" s="290" t="s">
        <v>1</v>
      </c>
      <c r="N228" s="291" t="s">
        <v>41</v>
      </c>
      <c r="O228" s="92"/>
      <c r="P228" s="239">
        <f>O228*H228</f>
        <v>0</v>
      </c>
      <c r="Q228" s="239">
        <v>0</v>
      </c>
      <c r="R228" s="239">
        <f>Q228*H228</f>
        <v>0</v>
      </c>
      <c r="S228" s="239">
        <v>0</v>
      </c>
      <c r="T228" s="240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41" t="s">
        <v>214</v>
      </c>
      <c r="AT228" s="241" t="s">
        <v>643</v>
      </c>
      <c r="AU228" s="241" t="s">
        <v>85</v>
      </c>
      <c r="AY228" s="18" t="s">
        <v>203</v>
      </c>
      <c r="BE228" s="242">
        <f>IF(N228="základní",J228,0)</f>
        <v>0</v>
      </c>
      <c r="BF228" s="242">
        <f>IF(N228="snížená",J228,0)</f>
        <v>0</v>
      </c>
      <c r="BG228" s="242">
        <f>IF(N228="zákl. přenesená",J228,0)</f>
        <v>0</v>
      </c>
      <c r="BH228" s="242">
        <f>IF(N228="sníž. přenesená",J228,0)</f>
        <v>0</v>
      </c>
      <c r="BI228" s="242">
        <f>IF(N228="nulová",J228,0)</f>
        <v>0</v>
      </c>
      <c r="BJ228" s="18" t="s">
        <v>83</v>
      </c>
      <c r="BK228" s="242">
        <f>ROUND(I228*H228,2)</f>
        <v>0</v>
      </c>
      <c r="BL228" s="18" t="s">
        <v>277</v>
      </c>
      <c r="BM228" s="241" t="s">
        <v>346</v>
      </c>
    </row>
    <row r="229" s="2" customFormat="1" ht="16.5" customHeight="1">
      <c r="A229" s="39"/>
      <c r="B229" s="40"/>
      <c r="C229" s="229" t="s">
        <v>655</v>
      </c>
      <c r="D229" s="229" t="s">
        <v>205</v>
      </c>
      <c r="E229" s="230" t="s">
        <v>1605</v>
      </c>
      <c r="F229" s="231" t="s">
        <v>1606</v>
      </c>
      <c r="G229" s="232" t="s">
        <v>220</v>
      </c>
      <c r="H229" s="233">
        <v>10</v>
      </c>
      <c r="I229" s="234"/>
      <c r="J229" s="235">
        <f>ROUND(I229*H229,2)</f>
        <v>0</v>
      </c>
      <c r="K229" s="236"/>
      <c r="L229" s="45"/>
      <c r="M229" s="237" t="s">
        <v>1</v>
      </c>
      <c r="N229" s="238" t="s">
        <v>41</v>
      </c>
      <c r="O229" s="92"/>
      <c r="P229" s="239">
        <f>O229*H229</f>
        <v>0</v>
      </c>
      <c r="Q229" s="239">
        <v>0</v>
      </c>
      <c r="R229" s="239">
        <f>Q229*H229</f>
        <v>0</v>
      </c>
      <c r="S229" s="239">
        <v>0</v>
      </c>
      <c r="T229" s="240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1" t="s">
        <v>277</v>
      </c>
      <c r="AT229" s="241" t="s">
        <v>205</v>
      </c>
      <c r="AU229" s="241" t="s">
        <v>85</v>
      </c>
      <c r="AY229" s="18" t="s">
        <v>203</v>
      </c>
      <c r="BE229" s="242">
        <f>IF(N229="základní",J229,0)</f>
        <v>0</v>
      </c>
      <c r="BF229" s="242">
        <f>IF(N229="snížená",J229,0)</f>
        <v>0</v>
      </c>
      <c r="BG229" s="242">
        <f>IF(N229="zákl. přenesená",J229,0)</f>
        <v>0</v>
      </c>
      <c r="BH229" s="242">
        <f>IF(N229="sníž. přenesená",J229,0)</f>
        <v>0</v>
      </c>
      <c r="BI229" s="242">
        <f>IF(N229="nulová",J229,0)</f>
        <v>0</v>
      </c>
      <c r="BJ229" s="18" t="s">
        <v>83</v>
      </c>
      <c r="BK229" s="242">
        <f>ROUND(I229*H229,2)</f>
        <v>0</v>
      </c>
      <c r="BL229" s="18" t="s">
        <v>277</v>
      </c>
      <c r="BM229" s="241" t="s">
        <v>1033</v>
      </c>
    </row>
    <row r="230" s="2" customFormat="1" ht="24.15" customHeight="1">
      <c r="A230" s="39"/>
      <c r="B230" s="40"/>
      <c r="C230" s="281" t="s">
        <v>661</v>
      </c>
      <c r="D230" s="281" t="s">
        <v>643</v>
      </c>
      <c r="E230" s="282" t="s">
        <v>1607</v>
      </c>
      <c r="F230" s="283" t="s">
        <v>1608</v>
      </c>
      <c r="G230" s="284" t="s">
        <v>220</v>
      </c>
      <c r="H230" s="285">
        <v>6</v>
      </c>
      <c r="I230" s="286"/>
      <c r="J230" s="287">
        <f>ROUND(I230*H230,2)</f>
        <v>0</v>
      </c>
      <c r="K230" s="288"/>
      <c r="L230" s="289"/>
      <c r="M230" s="290" t="s">
        <v>1</v>
      </c>
      <c r="N230" s="291" t="s">
        <v>41</v>
      </c>
      <c r="O230" s="92"/>
      <c r="P230" s="239">
        <f>O230*H230</f>
        <v>0</v>
      </c>
      <c r="Q230" s="239">
        <v>0</v>
      </c>
      <c r="R230" s="239">
        <f>Q230*H230</f>
        <v>0</v>
      </c>
      <c r="S230" s="239">
        <v>0</v>
      </c>
      <c r="T230" s="240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1" t="s">
        <v>214</v>
      </c>
      <c r="AT230" s="241" t="s">
        <v>643</v>
      </c>
      <c r="AU230" s="241" t="s">
        <v>85</v>
      </c>
      <c r="AY230" s="18" t="s">
        <v>203</v>
      </c>
      <c r="BE230" s="242">
        <f>IF(N230="základní",J230,0)</f>
        <v>0</v>
      </c>
      <c r="BF230" s="242">
        <f>IF(N230="snížená",J230,0)</f>
        <v>0</v>
      </c>
      <c r="BG230" s="242">
        <f>IF(N230="zákl. přenesená",J230,0)</f>
        <v>0</v>
      </c>
      <c r="BH230" s="242">
        <f>IF(N230="sníž. přenesená",J230,0)</f>
        <v>0</v>
      </c>
      <c r="BI230" s="242">
        <f>IF(N230="nulová",J230,0)</f>
        <v>0</v>
      </c>
      <c r="BJ230" s="18" t="s">
        <v>83</v>
      </c>
      <c r="BK230" s="242">
        <f>ROUND(I230*H230,2)</f>
        <v>0</v>
      </c>
      <c r="BL230" s="18" t="s">
        <v>277</v>
      </c>
      <c r="BM230" s="241" t="s">
        <v>1041</v>
      </c>
    </row>
    <row r="231" s="2" customFormat="1" ht="24.15" customHeight="1">
      <c r="A231" s="39"/>
      <c r="B231" s="40"/>
      <c r="C231" s="281" t="s">
        <v>671</v>
      </c>
      <c r="D231" s="281" t="s">
        <v>643</v>
      </c>
      <c r="E231" s="282" t="s">
        <v>1609</v>
      </c>
      <c r="F231" s="283" t="s">
        <v>1610</v>
      </c>
      <c r="G231" s="284" t="s">
        <v>220</v>
      </c>
      <c r="H231" s="285">
        <v>4</v>
      </c>
      <c r="I231" s="286"/>
      <c r="J231" s="287">
        <f>ROUND(I231*H231,2)</f>
        <v>0</v>
      </c>
      <c r="K231" s="288"/>
      <c r="L231" s="289"/>
      <c r="M231" s="290" t="s">
        <v>1</v>
      </c>
      <c r="N231" s="291" t="s">
        <v>41</v>
      </c>
      <c r="O231" s="92"/>
      <c r="P231" s="239">
        <f>O231*H231</f>
        <v>0</v>
      </c>
      <c r="Q231" s="239">
        <v>0</v>
      </c>
      <c r="R231" s="239">
        <f>Q231*H231</f>
        <v>0</v>
      </c>
      <c r="S231" s="239">
        <v>0</v>
      </c>
      <c r="T231" s="240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1" t="s">
        <v>214</v>
      </c>
      <c r="AT231" s="241" t="s">
        <v>643</v>
      </c>
      <c r="AU231" s="241" t="s">
        <v>85</v>
      </c>
      <c r="AY231" s="18" t="s">
        <v>203</v>
      </c>
      <c r="BE231" s="242">
        <f>IF(N231="základní",J231,0)</f>
        <v>0</v>
      </c>
      <c r="BF231" s="242">
        <f>IF(N231="snížená",J231,0)</f>
        <v>0</v>
      </c>
      <c r="BG231" s="242">
        <f>IF(N231="zákl. přenesená",J231,0)</f>
        <v>0</v>
      </c>
      <c r="BH231" s="242">
        <f>IF(N231="sníž. přenesená",J231,0)</f>
        <v>0</v>
      </c>
      <c r="BI231" s="242">
        <f>IF(N231="nulová",J231,0)</f>
        <v>0</v>
      </c>
      <c r="BJ231" s="18" t="s">
        <v>83</v>
      </c>
      <c r="BK231" s="242">
        <f>ROUND(I231*H231,2)</f>
        <v>0</v>
      </c>
      <c r="BL231" s="18" t="s">
        <v>277</v>
      </c>
      <c r="BM231" s="241" t="s">
        <v>1049</v>
      </c>
    </row>
    <row r="232" s="2" customFormat="1" ht="16.5" customHeight="1">
      <c r="A232" s="39"/>
      <c r="B232" s="40"/>
      <c r="C232" s="229" t="s">
        <v>676</v>
      </c>
      <c r="D232" s="229" t="s">
        <v>205</v>
      </c>
      <c r="E232" s="230" t="s">
        <v>1611</v>
      </c>
      <c r="F232" s="231" t="s">
        <v>1612</v>
      </c>
      <c r="G232" s="232" t="s">
        <v>220</v>
      </c>
      <c r="H232" s="233">
        <v>15</v>
      </c>
      <c r="I232" s="234"/>
      <c r="J232" s="235">
        <f>ROUND(I232*H232,2)</f>
        <v>0</v>
      </c>
      <c r="K232" s="236"/>
      <c r="L232" s="45"/>
      <c r="M232" s="237" t="s">
        <v>1</v>
      </c>
      <c r="N232" s="238" t="s">
        <v>41</v>
      </c>
      <c r="O232" s="92"/>
      <c r="P232" s="239">
        <f>O232*H232</f>
        <v>0</v>
      </c>
      <c r="Q232" s="239">
        <v>0</v>
      </c>
      <c r="R232" s="239">
        <f>Q232*H232</f>
        <v>0</v>
      </c>
      <c r="S232" s="239">
        <v>0</v>
      </c>
      <c r="T232" s="240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1" t="s">
        <v>277</v>
      </c>
      <c r="AT232" s="241" t="s">
        <v>205</v>
      </c>
      <c r="AU232" s="241" t="s">
        <v>85</v>
      </c>
      <c r="AY232" s="18" t="s">
        <v>203</v>
      </c>
      <c r="BE232" s="242">
        <f>IF(N232="základní",J232,0)</f>
        <v>0</v>
      </c>
      <c r="BF232" s="242">
        <f>IF(N232="snížená",J232,0)</f>
        <v>0</v>
      </c>
      <c r="BG232" s="242">
        <f>IF(N232="zákl. přenesená",J232,0)</f>
        <v>0</v>
      </c>
      <c r="BH232" s="242">
        <f>IF(N232="sníž. přenesená",J232,0)</f>
        <v>0</v>
      </c>
      <c r="BI232" s="242">
        <f>IF(N232="nulová",J232,0)</f>
        <v>0</v>
      </c>
      <c r="BJ232" s="18" t="s">
        <v>83</v>
      </c>
      <c r="BK232" s="242">
        <f>ROUND(I232*H232,2)</f>
        <v>0</v>
      </c>
      <c r="BL232" s="18" t="s">
        <v>277</v>
      </c>
      <c r="BM232" s="241" t="s">
        <v>1057</v>
      </c>
    </row>
    <row r="233" s="2" customFormat="1" ht="24.15" customHeight="1">
      <c r="A233" s="39"/>
      <c r="B233" s="40"/>
      <c r="C233" s="281" t="s">
        <v>681</v>
      </c>
      <c r="D233" s="281" t="s">
        <v>643</v>
      </c>
      <c r="E233" s="282" t="s">
        <v>1613</v>
      </c>
      <c r="F233" s="283" t="s">
        <v>1614</v>
      </c>
      <c r="G233" s="284" t="s">
        <v>220</v>
      </c>
      <c r="H233" s="285">
        <v>12</v>
      </c>
      <c r="I233" s="286"/>
      <c r="J233" s="287">
        <f>ROUND(I233*H233,2)</f>
        <v>0</v>
      </c>
      <c r="K233" s="288"/>
      <c r="L233" s="289"/>
      <c r="M233" s="290" t="s">
        <v>1</v>
      </c>
      <c r="N233" s="291" t="s">
        <v>41</v>
      </c>
      <c r="O233" s="92"/>
      <c r="P233" s="239">
        <f>O233*H233</f>
        <v>0</v>
      </c>
      <c r="Q233" s="239">
        <v>0</v>
      </c>
      <c r="R233" s="239">
        <f>Q233*H233</f>
        <v>0</v>
      </c>
      <c r="S233" s="239">
        <v>0</v>
      </c>
      <c r="T233" s="240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41" t="s">
        <v>214</v>
      </c>
      <c r="AT233" s="241" t="s">
        <v>643</v>
      </c>
      <c r="AU233" s="241" t="s">
        <v>85</v>
      </c>
      <c r="AY233" s="18" t="s">
        <v>203</v>
      </c>
      <c r="BE233" s="242">
        <f>IF(N233="základní",J233,0)</f>
        <v>0</v>
      </c>
      <c r="BF233" s="242">
        <f>IF(N233="snížená",J233,0)</f>
        <v>0</v>
      </c>
      <c r="BG233" s="242">
        <f>IF(N233="zákl. přenesená",J233,0)</f>
        <v>0</v>
      </c>
      <c r="BH233" s="242">
        <f>IF(N233="sníž. přenesená",J233,0)</f>
        <v>0</v>
      </c>
      <c r="BI233" s="242">
        <f>IF(N233="nulová",J233,0)</f>
        <v>0</v>
      </c>
      <c r="BJ233" s="18" t="s">
        <v>83</v>
      </c>
      <c r="BK233" s="242">
        <f>ROUND(I233*H233,2)</f>
        <v>0</v>
      </c>
      <c r="BL233" s="18" t="s">
        <v>277</v>
      </c>
      <c r="BM233" s="241" t="s">
        <v>359</v>
      </c>
    </row>
    <row r="234" s="2" customFormat="1" ht="37.8" customHeight="1">
      <c r="A234" s="39"/>
      <c r="B234" s="40"/>
      <c r="C234" s="281" t="s">
        <v>687</v>
      </c>
      <c r="D234" s="281" t="s">
        <v>643</v>
      </c>
      <c r="E234" s="282" t="s">
        <v>1615</v>
      </c>
      <c r="F234" s="283" t="s">
        <v>1616</v>
      </c>
      <c r="G234" s="284" t="s">
        <v>220</v>
      </c>
      <c r="H234" s="285">
        <v>3</v>
      </c>
      <c r="I234" s="286"/>
      <c r="J234" s="287">
        <f>ROUND(I234*H234,2)</f>
        <v>0</v>
      </c>
      <c r="K234" s="288"/>
      <c r="L234" s="289"/>
      <c r="M234" s="290" t="s">
        <v>1</v>
      </c>
      <c r="N234" s="291" t="s">
        <v>41</v>
      </c>
      <c r="O234" s="92"/>
      <c r="P234" s="239">
        <f>O234*H234</f>
        <v>0</v>
      </c>
      <c r="Q234" s="239">
        <v>0</v>
      </c>
      <c r="R234" s="239">
        <f>Q234*H234</f>
        <v>0</v>
      </c>
      <c r="S234" s="239">
        <v>0</v>
      </c>
      <c r="T234" s="240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1" t="s">
        <v>214</v>
      </c>
      <c r="AT234" s="241" t="s">
        <v>643</v>
      </c>
      <c r="AU234" s="241" t="s">
        <v>85</v>
      </c>
      <c r="AY234" s="18" t="s">
        <v>203</v>
      </c>
      <c r="BE234" s="242">
        <f>IF(N234="základní",J234,0)</f>
        <v>0</v>
      </c>
      <c r="BF234" s="242">
        <f>IF(N234="snížená",J234,0)</f>
        <v>0</v>
      </c>
      <c r="BG234" s="242">
        <f>IF(N234="zákl. přenesená",J234,0)</f>
        <v>0</v>
      </c>
      <c r="BH234" s="242">
        <f>IF(N234="sníž. přenesená",J234,0)</f>
        <v>0</v>
      </c>
      <c r="BI234" s="242">
        <f>IF(N234="nulová",J234,0)</f>
        <v>0</v>
      </c>
      <c r="BJ234" s="18" t="s">
        <v>83</v>
      </c>
      <c r="BK234" s="242">
        <f>ROUND(I234*H234,2)</f>
        <v>0</v>
      </c>
      <c r="BL234" s="18" t="s">
        <v>277</v>
      </c>
      <c r="BM234" s="241" t="s">
        <v>1072</v>
      </c>
    </row>
    <row r="235" s="2" customFormat="1" ht="16.5" customHeight="1">
      <c r="A235" s="39"/>
      <c r="B235" s="40"/>
      <c r="C235" s="229" t="s">
        <v>692</v>
      </c>
      <c r="D235" s="229" t="s">
        <v>205</v>
      </c>
      <c r="E235" s="230" t="s">
        <v>1617</v>
      </c>
      <c r="F235" s="231" t="s">
        <v>1618</v>
      </c>
      <c r="G235" s="232" t="s">
        <v>220</v>
      </c>
      <c r="H235" s="233">
        <v>16</v>
      </c>
      <c r="I235" s="234"/>
      <c r="J235" s="235">
        <f>ROUND(I235*H235,2)</f>
        <v>0</v>
      </c>
      <c r="K235" s="236"/>
      <c r="L235" s="45"/>
      <c r="M235" s="237" t="s">
        <v>1</v>
      </c>
      <c r="N235" s="238" t="s">
        <v>41</v>
      </c>
      <c r="O235" s="92"/>
      <c r="P235" s="239">
        <f>O235*H235</f>
        <v>0</v>
      </c>
      <c r="Q235" s="239">
        <v>0</v>
      </c>
      <c r="R235" s="239">
        <f>Q235*H235</f>
        <v>0</v>
      </c>
      <c r="S235" s="239">
        <v>0</v>
      </c>
      <c r="T235" s="240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41" t="s">
        <v>277</v>
      </c>
      <c r="AT235" s="241" t="s">
        <v>205</v>
      </c>
      <c r="AU235" s="241" t="s">
        <v>85</v>
      </c>
      <c r="AY235" s="18" t="s">
        <v>203</v>
      </c>
      <c r="BE235" s="242">
        <f>IF(N235="základní",J235,0)</f>
        <v>0</v>
      </c>
      <c r="BF235" s="242">
        <f>IF(N235="snížená",J235,0)</f>
        <v>0</v>
      </c>
      <c r="BG235" s="242">
        <f>IF(N235="zákl. přenesená",J235,0)</f>
        <v>0</v>
      </c>
      <c r="BH235" s="242">
        <f>IF(N235="sníž. přenesená",J235,0)</f>
        <v>0</v>
      </c>
      <c r="BI235" s="242">
        <f>IF(N235="nulová",J235,0)</f>
        <v>0</v>
      </c>
      <c r="BJ235" s="18" t="s">
        <v>83</v>
      </c>
      <c r="BK235" s="242">
        <f>ROUND(I235*H235,2)</f>
        <v>0</v>
      </c>
      <c r="BL235" s="18" t="s">
        <v>277</v>
      </c>
      <c r="BM235" s="241" t="s">
        <v>1080</v>
      </c>
    </row>
    <row r="236" s="2" customFormat="1" ht="24.15" customHeight="1">
      <c r="A236" s="39"/>
      <c r="B236" s="40"/>
      <c r="C236" s="281" t="s">
        <v>698</v>
      </c>
      <c r="D236" s="281" t="s">
        <v>643</v>
      </c>
      <c r="E236" s="282" t="s">
        <v>1619</v>
      </c>
      <c r="F236" s="283" t="s">
        <v>1620</v>
      </c>
      <c r="G236" s="284" t="s">
        <v>220</v>
      </c>
      <c r="H236" s="285">
        <v>16</v>
      </c>
      <c r="I236" s="286"/>
      <c r="J236" s="287">
        <f>ROUND(I236*H236,2)</f>
        <v>0</v>
      </c>
      <c r="K236" s="288"/>
      <c r="L236" s="289"/>
      <c r="M236" s="290" t="s">
        <v>1</v>
      </c>
      <c r="N236" s="291" t="s">
        <v>41</v>
      </c>
      <c r="O236" s="92"/>
      <c r="P236" s="239">
        <f>O236*H236</f>
        <v>0</v>
      </c>
      <c r="Q236" s="239">
        <v>0</v>
      </c>
      <c r="R236" s="239">
        <f>Q236*H236</f>
        <v>0</v>
      </c>
      <c r="S236" s="239">
        <v>0</v>
      </c>
      <c r="T236" s="240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41" t="s">
        <v>214</v>
      </c>
      <c r="AT236" s="241" t="s">
        <v>643</v>
      </c>
      <c r="AU236" s="241" t="s">
        <v>85</v>
      </c>
      <c r="AY236" s="18" t="s">
        <v>203</v>
      </c>
      <c r="BE236" s="242">
        <f>IF(N236="základní",J236,0)</f>
        <v>0</v>
      </c>
      <c r="BF236" s="242">
        <f>IF(N236="snížená",J236,0)</f>
        <v>0</v>
      </c>
      <c r="BG236" s="242">
        <f>IF(N236="zákl. přenesená",J236,0)</f>
        <v>0</v>
      </c>
      <c r="BH236" s="242">
        <f>IF(N236="sníž. přenesená",J236,0)</f>
        <v>0</v>
      </c>
      <c r="BI236" s="242">
        <f>IF(N236="nulová",J236,0)</f>
        <v>0</v>
      </c>
      <c r="BJ236" s="18" t="s">
        <v>83</v>
      </c>
      <c r="BK236" s="242">
        <f>ROUND(I236*H236,2)</f>
        <v>0</v>
      </c>
      <c r="BL236" s="18" t="s">
        <v>277</v>
      </c>
      <c r="BM236" s="241" t="s">
        <v>363</v>
      </c>
    </row>
    <row r="237" s="2" customFormat="1" ht="21.75" customHeight="1">
      <c r="A237" s="39"/>
      <c r="B237" s="40"/>
      <c r="C237" s="229" t="s">
        <v>291</v>
      </c>
      <c r="D237" s="229" t="s">
        <v>205</v>
      </c>
      <c r="E237" s="230" t="s">
        <v>1621</v>
      </c>
      <c r="F237" s="231" t="s">
        <v>1622</v>
      </c>
      <c r="G237" s="232" t="s">
        <v>220</v>
      </c>
      <c r="H237" s="233">
        <v>8</v>
      </c>
      <c r="I237" s="234"/>
      <c r="J237" s="235">
        <f>ROUND(I237*H237,2)</f>
        <v>0</v>
      </c>
      <c r="K237" s="236"/>
      <c r="L237" s="45"/>
      <c r="M237" s="237" t="s">
        <v>1</v>
      </c>
      <c r="N237" s="238" t="s">
        <v>41</v>
      </c>
      <c r="O237" s="92"/>
      <c r="P237" s="239">
        <f>O237*H237</f>
        <v>0</v>
      </c>
      <c r="Q237" s="239">
        <v>0</v>
      </c>
      <c r="R237" s="239">
        <f>Q237*H237</f>
        <v>0</v>
      </c>
      <c r="S237" s="239">
        <v>0</v>
      </c>
      <c r="T237" s="240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41" t="s">
        <v>277</v>
      </c>
      <c r="AT237" s="241" t="s">
        <v>205</v>
      </c>
      <c r="AU237" s="241" t="s">
        <v>85</v>
      </c>
      <c r="AY237" s="18" t="s">
        <v>203</v>
      </c>
      <c r="BE237" s="242">
        <f>IF(N237="základní",J237,0)</f>
        <v>0</v>
      </c>
      <c r="BF237" s="242">
        <f>IF(N237="snížená",J237,0)</f>
        <v>0</v>
      </c>
      <c r="BG237" s="242">
        <f>IF(N237="zákl. přenesená",J237,0)</f>
        <v>0</v>
      </c>
      <c r="BH237" s="242">
        <f>IF(N237="sníž. přenesená",J237,0)</f>
        <v>0</v>
      </c>
      <c r="BI237" s="242">
        <f>IF(N237="nulová",J237,0)</f>
        <v>0</v>
      </c>
      <c r="BJ237" s="18" t="s">
        <v>83</v>
      </c>
      <c r="BK237" s="242">
        <f>ROUND(I237*H237,2)</f>
        <v>0</v>
      </c>
      <c r="BL237" s="18" t="s">
        <v>277</v>
      </c>
      <c r="BM237" s="241" t="s">
        <v>367</v>
      </c>
    </row>
    <row r="238" s="2" customFormat="1" ht="24.15" customHeight="1">
      <c r="A238" s="39"/>
      <c r="B238" s="40"/>
      <c r="C238" s="281" t="s">
        <v>708</v>
      </c>
      <c r="D238" s="281" t="s">
        <v>643</v>
      </c>
      <c r="E238" s="282" t="s">
        <v>1623</v>
      </c>
      <c r="F238" s="283" t="s">
        <v>1624</v>
      </c>
      <c r="G238" s="284" t="s">
        <v>220</v>
      </c>
      <c r="H238" s="285">
        <v>8</v>
      </c>
      <c r="I238" s="286"/>
      <c r="J238" s="287">
        <f>ROUND(I238*H238,2)</f>
        <v>0</v>
      </c>
      <c r="K238" s="288"/>
      <c r="L238" s="289"/>
      <c r="M238" s="290" t="s">
        <v>1</v>
      </c>
      <c r="N238" s="291" t="s">
        <v>41</v>
      </c>
      <c r="O238" s="92"/>
      <c r="P238" s="239">
        <f>O238*H238</f>
        <v>0</v>
      </c>
      <c r="Q238" s="239">
        <v>0</v>
      </c>
      <c r="R238" s="239">
        <f>Q238*H238</f>
        <v>0</v>
      </c>
      <c r="S238" s="239">
        <v>0</v>
      </c>
      <c r="T238" s="240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1" t="s">
        <v>214</v>
      </c>
      <c r="AT238" s="241" t="s">
        <v>643</v>
      </c>
      <c r="AU238" s="241" t="s">
        <v>85</v>
      </c>
      <c r="AY238" s="18" t="s">
        <v>203</v>
      </c>
      <c r="BE238" s="242">
        <f>IF(N238="základní",J238,0)</f>
        <v>0</v>
      </c>
      <c r="BF238" s="242">
        <f>IF(N238="snížená",J238,0)</f>
        <v>0</v>
      </c>
      <c r="BG238" s="242">
        <f>IF(N238="zákl. přenesená",J238,0)</f>
        <v>0</v>
      </c>
      <c r="BH238" s="242">
        <f>IF(N238="sníž. přenesená",J238,0)</f>
        <v>0</v>
      </c>
      <c r="BI238" s="242">
        <f>IF(N238="nulová",J238,0)</f>
        <v>0</v>
      </c>
      <c r="BJ238" s="18" t="s">
        <v>83</v>
      </c>
      <c r="BK238" s="242">
        <f>ROUND(I238*H238,2)</f>
        <v>0</v>
      </c>
      <c r="BL238" s="18" t="s">
        <v>277</v>
      </c>
      <c r="BM238" s="241" t="s">
        <v>1110</v>
      </c>
    </row>
    <row r="239" s="2" customFormat="1" ht="16.5" customHeight="1">
      <c r="A239" s="39"/>
      <c r="B239" s="40"/>
      <c r="C239" s="229" t="s">
        <v>297</v>
      </c>
      <c r="D239" s="229" t="s">
        <v>205</v>
      </c>
      <c r="E239" s="230" t="s">
        <v>1625</v>
      </c>
      <c r="F239" s="231" t="s">
        <v>1626</v>
      </c>
      <c r="G239" s="232" t="s">
        <v>220</v>
      </c>
      <c r="H239" s="233">
        <v>1</v>
      </c>
      <c r="I239" s="234"/>
      <c r="J239" s="235">
        <f>ROUND(I239*H239,2)</f>
        <v>0</v>
      </c>
      <c r="K239" s="236"/>
      <c r="L239" s="45"/>
      <c r="M239" s="237" t="s">
        <v>1</v>
      </c>
      <c r="N239" s="238" t="s">
        <v>41</v>
      </c>
      <c r="O239" s="92"/>
      <c r="P239" s="239">
        <f>O239*H239</f>
        <v>0</v>
      </c>
      <c r="Q239" s="239">
        <v>0</v>
      </c>
      <c r="R239" s="239">
        <f>Q239*H239</f>
        <v>0</v>
      </c>
      <c r="S239" s="239">
        <v>0</v>
      </c>
      <c r="T239" s="240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1" t="s">
        <v>277</v>
      </c>
      <c r="AT239" s="241" t="s">
        <v>205</v>
      </c>
      <c r="AU239" s="241" t="s">
        <v>85</v>
      </c>
      <c r="AY239" s="18" t="s">
        <v>203</v>
      </c>
      <c r="BE239" s="242">
        <f>IF(N239="základní",J239,0)</f>
        <v>0</v>
      </c>
      <c r="BF239" s="242">
        <f>IF(N239="snížená",J239,0)</f>
        <v>0</v>
      </c>
      <c r="BG239" s="242">
        <f>IF(N239="zákl. přenesená",J239,0)</f>
        <v>0</v>
      </c>
      <c r="BH239" s="242">
        <f>IF(N239="sníž. přenesená",J239,0)</f>
        <v>0</v>
      </c>
      <c r="BI239" s="242">
        <f>IF(N239="nulová",J239,0)</f>
        <v>0</v>
      </c>
      <c r="BJ239" s="18" t="s">
        <v>83</v>
      </c>
      <c r="BK239" s="242">
        <f>ROUND(I239*H239,2)</f>
        <v>0</v>
      </c>
      <c r="BL239" s="18" t="s">
        <v>277</v>
      </c>
      <c r="BM239" s="241" t="s">
        <v>377</v>
      </c>
    </row>
    <row r="240" s="2" customFormat="1" ht="24.15" customHeight="1">
      <c r="A240" s="39"/>
      <c r="B240" s="40"/>
      <c r="C240" s="281" t="s">
        <v>716</v>
      </c>
      <c r="D240" s="281" t="s">
        <v>643</v>
      </c>
      <c r="E240" s="282" t="s">
        <v>1627</v>
      </c>
      <c r="F240" s="283" t="s">
        <v>1628</v>
      </c>
      <c r="G240" s="284" t="s">
        <v>220</v>
      </c>
      <c r="H240" s="285">
        <v>1</v>
      </c>
      <c r="I240" s="286"/>
      <c r="J240" s="287">
        <f>ROUND(I240*H240,2)</f>
        <v>0</v>
      </c>
      <c r="K240" s="288"/>
      <c r="L240" s="289"/>
      <c r="M240" s="290" t="s">
        <v>1</v>
      </c>
      <c r="N240" s="291" t="s">
        <v>41</v>
      </c>
      <c r="O240" s="92"/>
      <c r="P240" s="239">
        <f>O240*H240</f>
        <v>0</v>
      </c>
      <c r="Q240" s="239">
        <v>0</v>
      </c>
      <c r="R240" s="239">
        <f>Q240*H240</f>
        <v>0</v>
      </c>
      <c r="S240" s="239">
        <v>0</v>
      </c>
      <c r="T240" s="240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41" t="s">
        <v>214</v>
      </c>
      <c r="AT240" s="241" t="s">
        <v>643</v>
      </c>
      <c r="AU240" s="241" t="s">
        <v>85</v>
      </c>
      <c r="AY240" s="18" t="s">
        <v>203</v>
      </c>
      <c r="BE240" s="242">
        <f>IF(N240="základní",J240,0)</f>
        <v>0</v>
      </c>
      <c r="BF240" s="242">
        <f>IF(N240="snížená",J240,0)</f>
        <v>0</v>
      </c>
      <c r="BG240" s="242">
        <f>IF(N240="zákl. přenesená",J240,0)</f>
        <v>0</v>
      </c>
      <c r="BH240" s="242">
        <f>IF(N240="sníž. přenesená",J240,0)</f>
        <v>0</v>
      </c>
      <c r="BI240" s="242">
        <f>IF(N240="nulová",J240,0)</f>
        <v>0</v>
      </c>
      <c r="BJ240" s="18" t="s">
        <v>83</v>
      </c>
      <c r="BK240" s="242">
        <f>ROUND(I240*H240,2)</f>
        <v>0</v>
      </c>
      <c r="BL240" s="18" t="s">
        <v>277</v>
      </c>
      <c r="BM240" s="241" t="s">
        <v>384</v>
      </c>
    </row>
    <row r="241" s="2" customFormat="1" ht="16.5" customHeight="1">
      <c r="A241" s="39"/>
      <c r="B241" s="40"/>
      <c r="C241" s="229" t="s">
        <v>302</v>
      </c>
      <c r="D241" s="229" t="s">
        <v>205</v>
      </c>
      <c r="E241" s="230" t="s">
        <v>1629</v>
      </c>
      <c r="F241" s="231" t="s">
        <v>1630</v>
      </c>
      <c r="G241" s="232" t="s">
        <v>220</v>
      </c>
      <c r="H241" s="233">
        <v>4</v>
      </c>
      <c r="I241" s="234"/>
      <c r="J241" s="235">
        <f>ROUND(I241*H241,2)</f>
        <v>0</v>
      </c>
      <c r="K241" s="236"/>
      <c r="L241" s="45"/>
      <c r="M241" s="237" t="s">
        <v>1</v>
      </c>
      <c r="N241" s="238" t="s">
        <v>41</v>
      </c>
      <c r="O241" s="92"/>
      <c r="P241" s="239">
        <f>O241*H241</f>
        <v>0</v>
      </c>
      <c r="Q241" s="239">
        <v>0</v>
      </c>
      <c r="R241" s="239">
        <f>Q241*H241</f>
        <v>0</v>
      </c>
      <c r="S241" s="239">
        <v>0</v>
      </c>
      <c r="T241" s="240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1" t="s">
        <v>277</v>
      </c>
      <c r="AT241" s="241" t="s">
        <v>205</v>
      </c>
      <c r="AU241" s="241" t="s">
        <v>85</v>
      </c>
      <c r="AY241" s="18" t="s">
        <v>203</v>
      </c>
      <c r="BE241" s="242">
        <f>IF(N241="základní",J241,0)</f>
        <v>0</v>
      </c>
      <c r="BF241" s="242">
        <f>IF(N241="snížená",J241,0)</f>
        <v>0</v>
      </c>
      <c r="BG241" s="242">
        <f>IF(N241="zákl. přenesená",J241,0)</f>
        <v>0</v>
      </c>
      <c r="BH241" s="242">
        <f>IF(N241="sníž. přenesená",J241,0)</f>
        <v>0</v>
      </c>
      <c r="BI241" s="242">
        <f>IF(N241="nulová",J241,0)</f>
        <v>0</v>
      </c>
      <c r="BJ241" s="18" t="s">
        <v>83</v>
      </c>
      <c r="BK241" s="242">
        <f>ROUND(I241*H241,2)</f>
        <v>0</v>
      </c>
      <c r="BL241" s="18" t="s">
        <v>277</v>
      </c>
      <c r="BM241" s="241" t="s">
        <v>389</v>
      </c>
    </row>
    <row r="242" s="2" customFormat="1" ht="24.15" customHeight="1">
      <c r="A242" s="39"/>
      <c r="B242" s="40"/>
      <c r="C242" s="281" t="s">
        <v>724</v>
      </c>
      <c r="D242" s="281" t="s">
        <v>643</v>
      </c>
      <c r="E242" s="282" t="s">
        <v>1631</v>
      </c>
      <c r="F242" s="283" t="s">
        <v>1632</v>
      </c>
      <c r="G242" s="284" t="s">
        <v>220</v>
      </c>
      <c r="H242" s="285">
        <v>3</v>
      </c>
      <c r="I242" s="286"/>
      <c r="J242" s="287">
        <f>ROUND(I242*H242,2)</f>
        <v>0</v>
      </c>
      <c r="K242" s="288"/>
      <c r="L242" s="289"/>
      <c r="M242" s="290" t="s">
        <v>1</v>
      </c>
      <c r="N242" s="291" t="s">
        <v>41</v>
      </c>
      <c r="O242" s="92"/>
      <c r="P242" s="239">
        <f>O242*H242</f>
        <v>0</v>
      </c>
      <c r="Q242" s="239">
        <v>0</v>
      </c>
      <c r="R242" s="239">
        <f>Q242*H242</f>
        <v>0</v>
      </c>
      <c r="S242" s="239">
        <v>0</v>
      </c>
      <c r="T242" s="240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41" t="s">
        <v>214</v>
      </c>
      <c r="AT242" s="241" t="s">
        <v>643</v>
      </c>
      <c r="AU242" s="241" t="s">
        <v>85</v>
      </c>
      <c r="AY242" s="18" t="s">
        <v>203</v>
      </c>
      <c r="BE242" s="242">
        <f>IF(N242="základní",J242,0)</f>
        <v>0</v>
      </c>
      <c r="BF242" s="242">
        <f>IF(N242="snížená",J242,0)</f>
        <v>0</v>
      </c>
      <c r="BG242" s="242">
        <f>IF(N242="zákl. přenesená",J242,0)</f>
        <v>0</v>
      </c>
      <c r="BH242" s="242">
        <f>IF(N242="sníž. přenesená",J242,0)</f>
        <v>0</v>
      </c>
      <c r="BI242" s="242">
        <f>IF(N242="nulová",J242,0)</f>
        <v>0</v>
      </c>
      <c r="BJ242" s="18" t="s">
        <v>83</v>
      </c>
      <c r="BK242" s="242">
        <f>ROUND(I242*H242,2)</f>
        <v>0</v>
      </c>
      <c r="BL242" s="18" t="s">
        <v>277</v>
      </c>
      <c r="BM242" s="241" t="s">
        <v>393</v>
      </c>
    </row>
    <row r="243" s="2" customFormat="1" ht="24.15" customHeight="1">
      <c r="A243" s="39"/>
      <c r="B243" s="40"/>
      <c r="C243" s="281" t="s">
        <v>305</v>
      </c>
      <c r="D243" s="281" t="s">
        <v>643</v>
      </c>
      <c r="E243" s="282" t="s">
        <v>1633</v>
      </c>
      <c r="F243" s="283" t="s">
        <v>1634</v>
      </c>
      <c r="G243" s="284" t="s">
        <v>220</v>
      </c>
      <c r="H243" s="285">
        <v>1</v>
      </c>
      <c r="I243" s="286"/>
      <c r="J243" s="287">
        <f>ROUND(I243*H243,2)</f>
        <v>0</v>
      </c>
      <c r="K243" s="288"/>
      <c r="L243" s="289"/>
      <c r="M243" s="290" t="s">
        <v>1</v>
      </c>
      <c r="N243" s="291" t="s">
        <v>41</v>
      </c>
      <c r="O243" s="92"/>
      <c r="P243" s="239">
        <f>O243*H243</f>
        <v>0</v>
      </c>
      <c r="Q243" s="239">
        <v>0</v>
      </c>
      <c r="R243" s="239">
        <f>Q243*H243</f>
        <v>0</v>
      </c>
      <c r="S243" s="239">
        <v>0</v>
      </c>
      <c r="T243" s="240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1" t="s">
        <v>214</v>
      </c>
      <c r="AT243" s="241" t="s">
        <v>643</v>
      </c>
      <c r="AU243" s="241" t="s">
        <v>85</v>
      </c>
      <c r="AY243" s="18" t="s">
        <v>203</v>
      </c>
      <c r="BE243" s="242">
        <f>IF(N243="základní",J243,0)</f>
        <v>0</v>
      </c>
      <c r="BF243" s="242">
        <f>IF(N243="snížená",J243,0)</f>
        <v>0</v>
      </c>
      <c r="BG243" s="242">
        <f>IF(N243="zákl. přenesená",J243,0)</f>
        <v>0</v>
      </c>
      <c r="BH243" s="242">
        <f>IF(N243="sníž. přenesená",J243,0)</f>
        <v>0</v>
      </c>
      <c r="BI243" s="242">
        <f>IF(N243="nulová",J243,0)</f>
        <v>0</v>
      </c>
      <c r="BJ243" s="18" t="s">
        <v>83</v>
      </c>
      <c r="BK243" s="242">
        <f>ROUND(I243*H243,2)</f>
        <v>0</v>
      </c>
      <c r="BL243" s="18" t="s">
        <v>277</v>
      </c>
      <c r="BM243" s="241" t="s">
        <v>410</v>
      </c>
    </row>
    <row r="244" s="2" customFormat="1" ht="16.5" customHeight="1">
      <c r="A244" s="39"/>
      <c r="B244" s="40"/>
      <c r="C244" s="229" t="s">
        <v>732</v>
      </c>
      <c r="D244" s="229" t="s">
        <v>205</v>
      </c>
      <c r="E244" s="230" t="s">
        <v>1635</v>
      </c>
      <c r="F244" s="231" t="s">
        <v>1636</v>
      </c>
      <c r="G244" s="232" t="s">
        <v>220</v>
      </c>
      <c r="H244" s="233">
        <v>2</v>
      </c>
      <c r="I244" s="234"/>
      <c r="J244" s="235">
        <f>ROUND(I244*H244,2)</f>
        <v>0</v>
      </c>
      <c r="K244" s="236"/>
      <c r="L244" s="45"/>
      <c r="M244" s="237" t="s">
        <v>1</v>
      </c>
      <c r="N244" s="238" t="s">
        <v>41</v>
      </c>
      <c r="O244" s="92"/>
      <c r="P244" s="239">
        <f>O244*H244</f>
        <v>0</v>
      </c>
      <c r="Q244" s="239">
        <v>0</v>
      </c>
      <c r="R244" s="239">
        <f>Q244*H244</f>
        <v>0</v>
      </c>
      <c r="S244" s="239">
        <v>0</v>
      </c>
      <c r="T244" s="240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1" t="s">
        <v>277</v>
      </c>
      <c r="AT244" s="241" t="s">
        <v>205</v>
      </c>
      <c r="AU244" s="241" t="s">
        <v>85</v>
      </c>
      <c r="AY244" s="18" t="s">
        <v>203</v>
      </c>
      <c r="BE244" s="242">
        <f>IF(N244="základní",J244,0)</f>
        <v>0</v>
      </c>
      <c r="BF244" s="242">
        <f>IF(N244="snížená",J244,0)</f>
        <v>0</v>
      </c>
      <c r="BG244" s="242">
        <f>IF(N244="zákl. přenesená",J244,0)</f>
        <v>0</v>
      </c>
      <c r="BH244" s="242">
        <f>IF(N244="sníž. přenesená",J244,0)</f>
        <v>0</v>
      </c>
      <c r="BI244" s="242">
        <f>IF(N244="nulová",J244,0)</f>
        <v>0</v>
      </c>
      <c r="BJ244" s="18" t="s">
        <v>83</v>
      </c>
      <c r="BK244" s="242">
        <f>ROUND(I244*H244,2)</f>
        <v>0</v>
      </c>
      <c r="BL244" s="18" t="s">
        <v>277</v>
      </c>
      <c r="BM244" s="241" t="s">
        <v>416</v>
      </c>
    </row>
    <row r="245" s="2" customFormat="1" ht="24.15" customHeight="1">
      <c r="A245" s="39"/>
      <c r="B245" s="40"/>
      <c r="C245" s="281" t="s">
        <v>309</v>
      </c>
      <c r="D245" s="281" t="s">
        <v>643</v>
      </c>
      <c r="E245" s="282" t="s">
        <v>1637</v>
      </c>
      <c r="F245" s="283" t="s">
        <v>1638</v>
      </c>
      <c r="G245" s="284" t="s">
        <v>220</v>
      </c>
      <c r="H245" s="285">
        <v>2</v>
      </c>
      <c r="I245" s="286"/>
      <c r="J245" s="287">
        <f>ROUND(I245*H245,2)</f>
        <v>0</v>
      </c>
      <c r="K245" s="288"/>
      <c r="L245" s="289"/>
      <c r="M245" s="290" t="s">
        <v>1</v>
      </c>
      <c r="N245" s="291" t="s">
        <v>41</v>
      </c>
      <c r="O245" s="92"/>
      <c r="P245" s="239">
        <f>O245*H245</f>
        <v>0</v>
      </c>
      <c r="Q245" s="239">
        <v>0</v>
      </c>
      <c r="R245" s="239">
        <f>Q245*H245</f>
        <v>0</v>
      </c>
      <c r="S245" s="239">
        <v>0</v>
      </c>
      <c r="T245" s="240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1" t="s">
        <v>214</v>
      </c>
      <c r="AT245" s="241" t="s">
        <v>643</v>
      </c>
      <c r="AU245" s="241" t="s">
        <v>85</v>
      </c>
      <c r="AY245" s="18" t="s">
        <v>203</v>
      </c>
      <c r="BE245" s="242">
        <f>IF(N245="základní",J245,0)</f>
        <v>0</v>
      </c>
      <c r="BF245" s="242">
        <f>IF(N245="snížená",J245,0)</f>
        <v>0</v>
      </c>
      <c r="BG245" s="242">
        <f>IF(N245="zákl. přenesená",J245,0)</f>
        <v>0</v>
      </c>
      <c r="BH245" s="242">
        <f>IF(N245="sníž. přenesená",J245,0)</f>
        <v>0</v>
      </c>
      <c r="BI245" s="242">
        <f>IF(N245="nulová",J245,0)</f>
        <v>0</v>
      </c>
      <c r="BJ245" s="18" t="s">
        <v>83</v>
      </c>
      <c r="BK245" s="242">
        <f>ROUND(I245*H245,2)</f>
        <v>0</v>
      </c>
      <c r="BL245" s="18" t="s">
        <v>277</v>
      </c>
      <c r="BM245" s="241" t="s">
        <v>1184</v>
      </c>
    </row>
    <row r="246" s="2" customFormat="1" ht="21.75" customHeight="1">
      <c r="A246" s="39"/>
      <c r="B246" s="40"/>
      <c r="C246" s="229" t="s">
        <v>740</v>
      </c>
      <c r="D246" s="229" t="s">
        <v>205</v>
      </c>
      <c r="E246" s="230" t="s">
        <v>1639</v>
      </c>
      <c r="F246" s="231" t="s">
        <v>1640</v>
      </c>
      <c r="G246" s="232" t="s">
        <v>220</v>
      </c>
      <c r="H246" s="233">
        <v>1</v>
      </c>
      <c r="I246" s="234"/>
      <c r="J246" s="235">
        <f>ROUND(I246*H246,2)</f>
        <v>0</v>
      </c>
      <c r="K246" s="236"/>
      <c r="L246" s="45"/>
      <c r="M246" s="237" t="s">
        <v>1</v>
      </c>
      <c r="N246" s="238" t="s">
        <v>41</v>
      </c>
      <c r="O246" s="92"/>
      <c r="P246" s="239">
        <f>O246*H246</f>
        <v>0</v>
      </c>
      <c r="Q246" s="239">
        <v>0</v>
      </c>
      <c r="R246" s="239">
        <f>Q246*H246</f>
        <v>0</v>
      </c>
      <c r="S246" s="239">
        <v>0</v>
      </c>
      <c r="T246" s="240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1" t="s">
        <v>277</v>
      </c>
      <c r="AT246" s="241" t="s">
        <v>205</v>
      </c>
      <c r="AU246" s="241" t="s">
        <v>85</v>
      </c>
      <c r="AY246" s="18" t="s">
        <v>203</v>
      </c>
      <c r="BE246" s="242">
        <f>IF(N246="základní",J246,0)</f>
        <v>0</v>
      </c>
      <c r="BF246" s="242">
        <f>IF(N246="snížená",J246,0)</f>
        <v>0</v>
      </c>
      <c r="BG246" s="242">
        <f>IF(N246="zákl. přenesená",J246,0)</f>
        <v>0</v>
      </c>
      <c r="BH246" s="242">
        <f>IF(N246="sníž. přenesená",J246,0)</f>
        <v>0</v>
      </c>
      <c r="BI246" s="242">
        <f>IF(N246="nulová",J246,0)</f>
        <v>0</v>
      </c>
      <c r="BJ246" s="18" t="s">
        <v>83</v>
      </c>
      <c r="BK246" s="242">
        <f>ROUND(I246*H246,2)</f>
        <v>0</v>
      </c>
      <c r="BL246" s="18" t="s">
        <v>277</v>
      </c>
      <c r="BM246" s="241" t="s">
        <v>421</v>
      </c>
    </row>
    <row r="247" s="2" customFormat="1" ht="21.75" customHeight="1">
      <c r="A247" s="39"/>
      <c r="B247" s="40"/>
      <c r="C247" s="229" t="s">
        <v>315</v>
      </c>
      <c r="D247" s="229" t="s">
        <v>205</v>
      </c>
      <c r="E247" s="230" t="s">
        <v>1641</v>
      </c>
      <c r="F247" s="231" t="s">
        <v>1642</v>
      </c>
      <c r="G247" s="232" t="s">
        <v>220</v>
      </c>
      <c r="H247" s="233">
        <v>4</v>
      </c>
      <c r="I247" s="234"/>
      <c r="J247" s="235">
        <f>ROUND(I247*H247,2)</f>
        <v>0</v>
      </c>
      <c r="K247" s="236"/>
      <c r="L247" s="45"/>
      <c r="M247" s="237" t="s">
        <v>1</v>
      </c>
      <c r="N247" s="238" t="s">
        <v>41</v>
      </c>
      <c r="O247" s="92"/>
      <c r="P247" s="239">
        <f>O247*H247</f>
        <v>0</v>
      </c>
      <c r="Q247" s="239">
        <v>0</v>
      </c>
      <c r="R247" s="239">
        <f>Q247*H247</f>
        <v>0</v>
      </c>
      <c r="S247" s="239">
        <v>0</v>
      </c>
      <c r="T247" s="240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41" t="s">
        <v>277</v>
      </c>
      <c r="AT247" s="241" t="s">
        <v>205</v>
      </c>
      <c r="AU247" s="241" t="s">
        <v>85</v>
      </c>
      <c r="AY247" s="18" t="s">
        <v>203</v>
      </c>
      <c r="BE247" s="242">
        <f>IF(N247="základní",J247,0)</f>
        <v>0</v>
      </c>
      <c r="BF247" s="242">
        <f>IF(N247="snížená",J247,0)</f>
        <v>0</v>
      </c>
      <c r="BG247" s="242">
        <f>IF(N247="zákl. přenesená",J247,0)</f>
        <v>0</v>
      </c>
      <c r="BH247" s="242">
        <f>IF(N247="sníž. přenesená",J247,0)</f>
        <v>0</v>
      </c>
      <c r="BI247" s="242">
        <f>IF(N247="nulová",J247,0)</f>
        <v>0</v>
      </c>
      <c r="BJ247" s="18" t="s">
        <v>83</v>
      </c>
      <c r="BK247" s="242">
        <f>ROUND(I247*H247,2)</f>
        <v>0</v>
      </c>
      <c r="BL247" s="18" t="s">
        <v>277</v>
      </c>
      <c r="BM247" s="241" t="s">
        <v>1208</v>
      </c>
    </row>
    <row r="248" s="2" customFormat="1" ht="21.75" customHeight="1">
      <c r="A248" s="39"/>
      <c r="B248" s="40"/>
      <c r="C248" s="229" t="s">
        <v>748</v>
      </c>
      <c r="D248" s="229" t="s">
        <v>205</v>
      </c>
      <c r="E248" s="230" t="s">
        <v>1643</v>
      </c>
      <c r="F248" s="231" t="s">
        <v>1644</v>
      </c>
      <c r="G248" s="232" t="s">
        <v>220</v>
      </c>
      <c r="H248" s="233">
        <v>2</v>
      </c>
      <c r="I248" s="234"/>
      <c r="J248" s="235">
        <f>ROUND(I248*H248,2)</f>
        <v>0</v>
      </c>
      <c r="K248" s="236"/>
      <c r="L248" s="45"/>
      <c r="M248" s="237" t="s">
        <v>1</v>
      </c>
      <c r="N248" s="238" t="s">
        <v>41</v>
      </c>
      <c r="O248" s="92"/>
      <c r="P248" s="239">
        <f>O248*H248</f>
        <v>0</v>
      </c>
      <c r="Q248" s="239">
        <v>0</v>
      </c>
      <c r="R248" s="239">
        <f>Q248*H248</f>
        <v>0</v>
      </c>
      <c r="S248" s="239">
        <v>0</v>
      </c>
      <c r="T248" s="240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1" t="s">
        <v>277</v>
      </c>
      <c r="AT248" s="241" t="s">
        <v>205</v>
      </c>
      <c r="AU248" s="241" t="s">
        <v>85</v>
      </c>
      <c r="AY248" s="18" t="s">
        <v>203</v>
      </c>
      <c r="BE248" s="242">
        <f>IF(N248="základní",J248,0)</f>
        <v>0</v>
      </c>
      <c r="BF248" s="242">
        <f>IF(N248="snížená",J248,0)</f>
        <v>0</v>
      </c>
      <c r="BG248" s="242">
        <f>IF(N248="zákl. přenesená",J248,0)</f>
        <v>0</v>
      </c>
      <c r="BH248" s="242">
        <f>IF(N248="sníž. přenesená",J248,0)</f>
        <v>0</v>
      </c>
      <c r="BI248" s="242">
        <f>IF(N248="nulová",J248,0)</f>
        <v>0</v>
      </c>
      <c r="BJ248" s="18" t="s">
        <v>83</v>
      </c>
      <c r="BK248" s="242">
        <f>ROUND(I248*H248,2)</f>
        <v>0</v>
      </c>
      <c r="BL248" s="18" t="s">
        <v>277</v>
      </c>
      <c r="BM248" s="241" t="s">
        <v>1220</v>
      </c>
    </row>
    <row r="249" s="2" customFormat="1" ht="21.75" customHeight="1">
      <c r="A249" s="39"/>
      <c r="B249" s="40"/>
      <c r="C249" s="229" t="s">
        <v>319</v>
      </c>
      <c r="D249" s="229" t="s">
        <v>205</v>
      </c>
      <c r="E249" s="230" t="s">
        <v>1645</v>
      </c>
      <c r="F249" s="231" t="s">
        <v>1646</v>
      </c>
      <c r="G249" s="232" t="s">
        <v>220</v>
      </c>
      <c r="H249" s="233">
        <v>1</v>
      </c>
      <c r="I249" s="234"/>
      <c r="J249" s="235">
        <f>ROUND(I249*H249,2)</f>
        <v>0</v>
      </c>
      <c r="K249" s="236"/>
      <c r="L249" s="45"/>
      <c r="M249" s="237" t="s">
        <v>1</v>
      </c>
      <c r="N249" s="238" t="s">
        <v>41</v>
      </c>
      <c r="O249" s="92"/>
      <c r="P249" s="239">
        <f>O249*H249</f>
        <v>0</v>
      </c>
      <c r="Q249" s="239">
        <v>0</v>
      </c>
      <c r="R249" s="239">
        <f>Q249*H249</f>
        <v>0</v>
      </c>
      <c r="S249" s="239">
        <v>0</v>
      </c>
      <c r="T249" s="240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1" t="s">
        <v>277</v>
      </c>
      <c r="AT249" s="241" t="s">
        <v>205</v>
      </c>
      <c r="AU249" s="241" t="s">
        <v>85</v>
      </c>
      <c r="AY249" s="18" t="s">
        <v>203</v>
      </c>
      <c r="BE249" s="242">
        <f>IF(N249="základní",J249,0)</f>
        <v>0</v>
      </c>
      <c r="BF249" s="242">
        <f>IF(N249="snížená",J249,0)</f>
        <v>0</v>
      </c>
      <c r="BG249" s="242">
        <f>IF(N249="zákl. přenesená",J249,0)</f>
        <v>0</v>
      </c>
      <c r="BH249" s="242">
        <f>IF(N249="sníž. přenesená",J249,0)</f>
        <v>0</v>
      </c>
      <c r="BI249" s="242">
        <f>IF(N249="nulová",J249,0)</f>
        <v>0</v>
      </c>
      <c r="BJ249" s="18" t="s">
        <v>83</v>
      </c>
      <c r="BK249" s="242">
        <f>ROUND(I249*H249,2)</f>
        <v>0</v>
      </c>
      <c r="BL249" s="18" t="s">
        <v>277</v>
      </c>
      <c r="BM249" s="241" t="s">
        <v>1230</v>
      </c>
    </row>
    <row r="250" s="2" customFormat="1" ht="21.75" customHeight="1">
      <c r="A250" s="39"/>
      <c r="B250" s="40"/>
      <c r="C250" s="229" t="s">
        <v>756</v>
      </c>
      <c r="D250" s="229" t="s">
        <v>205</v>
      </c>
      <c r="E250" s="230" t="s">
        <v>1647</v>
      </c>
      <c r="F250" s="231" t="s">
        <v>1648</v>
      </c>
      <c r="G250" s="232" t="s">
        <v>220</v>
      </c>
      <c r="H250" s="233">
        <v>4</v>
      </c>
      <c r="I250" s="234"/>
      <c r="J250" s="235">
        <f>ROUND(I250*H250,2)</f>
        <v>0</v>
      </c>
      <c r="K250" s="236"/>
      <c r="L250" s="45"/>
      <c r="M250" s="237" t="s">
        <v>1</v>
      </c>
      <c r="N250" s="238" t="s">
        <v>41</v>
      </c>
      <c r="O250" s="92"/>
      <c r="P250" s="239">
        <f>O250*H250</f>
        <v>0</v>
      </c>
      <c r="Q250" s="239">
        <v>0</v>
      </c>
      <c r="R250" s="239">
        <f>Q250*H250</f>
        <v>0</v>
      </c>
      <c r="S250" s="239">
        <v>0</v>
      </c>
      <c r="T250" s="240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1" t="s">
        <v>277</v>
      </c>
      <c r="AT250" s="241" t="s">
        <v>205</v>
      </c>
      <c r="AU250" s="241" t="s">
        <v>85</v>
      </c>
      <c r="AY250" s="18" t="s">
        <v>203</v>
      </c>
      <c r="BE250" s="242">
        <f>IF(N250="základní",J250,0)</f>
        <v>0</v>
      </c>
      <c r="BF250" s="242">
        <f>IF(N250="snížená",J250,0)</f>
        <v>0</v>
      </c>
      <c r="BG250" s="242">
        <f>IF(N250="zákl. přenesená",J250,0)</f>
        <v>0</v>
      </c>
      <c r="BH250" s="242">
        <f>IF(N250="sníž. přenesená",J250,0)</f>
        <v>0</v>
      </c>
      <c r="BI250" s="242">
        <f>IF(N250="nulová",J250,0)</f>
        <v>0</v>
      </c>
      <c r="BJ250" s="18" t="s">
        <v>83</v>
      </c>
      <c r="BK250" s="242">
        <f>ROUND(I250*H250,2)</f>
        <v>0</v>
      </c>
      <c r="BL250" s="18" t="s">
        <v>277</v>
      </c>
      <c r="BM250" s="241" t="s">
        <v>1240</v>
      </c>
    </row>
    <row r="251" s="2" customFormat="1" ht="21.75" customHeight="1">
      <c r="A251" s="39"/>
      <c r="B251" s="40"/>
      <c r="C251" s="229" t="s">
        <v>327</v>
      </c>
      <c r="D251" s="229" t="s">
        <v>205</v>
      </c>
      <c r="E251" s="230" t="s">
        <v>1649</v>
      </c>
      <c r="F251" s="231" t="s">
        <v>1650</v>
      </c>
      <c r="G251" s="232" t="s">
        <v>220</v>
      </c>
      <c r="H251" s="233">
        <v>2</v>
      </c>
      <c r="I251" s="234"/>
      <c r="J251" s="235">
        <f>ROUND(I251*H251,2)</f>
        <v>0</v>
      </c>
      <c r="K251" s="236"/>
      <c r="L251" s="45"/>
      <c r="M251" s="237" t="s">
        <v>1</v>
      </c>
      <c r="N251" s="238" t="s">
        <v>41</v>
      </c>
      <c r="O251" s="92"/>
      <c r="P251" s="239">
        <f>O251*H251</f>
        <v>0</v>
      </c>
      <c r="Q251" s="239">
        <v>0</v>
      </c>
      <c r="R251" s="239">
        <f>Q251*H251</f>
        <v>0</v>
      </c>
      <c r="S251" s="239">
        <v>0</v>
      </c>
      <c r="T251" s="240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1" t="s">
        <v>277</v>
      </c>
      <c r="AT251" s="241" t="s">
        <v>205</v>
      </c>
      <c r="AU251" s="241" t="s">
        <v>85</v>
      </c>
      <c r="AY251" s="18" t="s">
        <v>203</v>
      </c>
      <c r="BE251" s="242">
        <f>IF(N251="základní",J251,0)</f>
        <v>0</v>
      </c>
      <c r="BF251" s="242">
        <f>IF(N251="snížená",J251,0)</f>
        <v>0</v>
      </c>
      <c r="BG251" s="242">
        <f>IF(N251="zákl. přenesená",J251,0)</f>
        <v>0</v>
      </c>
      <c r="BH251" s="242">
        <f>IF(N251="sníž. přenesená",J251,0)</f>
        <v>0</v>
      </c>
      <c r="BI251" s="242">
        <f>IF(N251="nulová",J251,0)</f>
        <v>0</v>
      </c>
      <c r="BJ251" s="18" t="s">
        <v>83</v>
      </c>
      <c r="BK251" s="242">
        <f>ROUND(I251*H251,2)</f>
        <v>0</v>
      </c>
      <c r="BL251" s="18" t="s">
        <v>277</v>
      </c>
      <c r="BM251" s="241" t="s">
        <v>1248</v>
      </c>
    </row>
    <row r="252" s="2" customFormat="1" ht="24.15" customHeight="1">
      <c r="A252" s="39"/>
      <c r="B252" s="40"/>
      <c r="C252" s="229" t="s">
        <v>763</v>
      </c>
      <c r="D252" s="229" t="s">
        <v>205</v>
      </c>
      <c r="E252" s="230" t="s">
        <v>1651</v>
      </c>
      <c r="F252" s="231" t="s">
        <v>1652</v>
      </c>
      <c r="G252" s="232" t="s">
        <v>220</v>
      </c>
      <c r="H252" s="233">
        <v>1</v>
      </c>
      <c r="I252" s="234"/>
      <c r="J252" s="235">
        <f>ROUND(I252*H252,2)</f>
        <v>0</v>
      </c>
      <c r="K252" s="236"/>
      <c r="L252" s="45"/>
      <c r="M252" s="237" t="s">
        <v>1</v>
      </c>
      <c r="N252" s="238" t="s">
        <v>41</v>
      </c>
      <c r="O252" s="92"/>
      <c r="P252" s="239">
        <f>O252*H252</f>
        <v>0</v>
      </c>
      <c r="Q252" s="239">
        <v>0</v>
      </c>
      <c r="R252" s="239">
        <f>Q252*H252</f>
        <v>0</v>
      </c>
      <c r="S252" s="239">
        <v>0</v>
      </c>
      <c r="T252" s="240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41" t="s">
        <v>277</v>
      </c>
      <c r="AT252" s="241" t="s">
        <v>205</v>
      </c>
      <c r="AU252" s="241" t="s">
        <v>85</v>
      </c>
      <c r="AY252" s="18" t="s">
        <v>203</v>
      </c>
      <c r="BE252" s="242">
        <f>IF(N252="základní",J252,0)</f>
        <v>0</v>
      </c>
      <c r="BF252" s="242">
        <f>IF(N252="snížená",J252,0)</f>
        <v>0</v>
      </c>
      <c r="BG252" s="242">
        <f>IF(N252="zákl. přenesená",J252,0)</f>
        <v>0</v>
      </c>
      <c r="BH252" s="242">
        <f>IF(N252="sníž. přenesená",J252,0)</f>
        <v>0</v>
      </c>
      <c r="BI252" s="242">
        <f>IF(N252="nulová",J252,0)</f>
        <v>0</v>
      </c>
      <c r="BJ252" s="18" t="s">
        <v>83</v>
      </c>
      <c r="BK252" s="242">
        <f>ROUND(I252*H252,2)</f>
        <v>0</v>
      </c>
      <c r="BL252" s="18" t="s">
        <v>277</v>
      </c>
      <c r="BM252" s="241" t="s">
        <v>1259</v>
      </c>
    </row>
    <row r="253" s="2" customFormat="1" ht="21.75" customHeight="1">
      <c r="A253" s="39"/>
      <c r="B253" s="40"/>
      <c r="C253" s="229" t="s">
        <v>771</v>
      </c>
      <c r="D253" s="229" t="s">
        <v>205</v>
      </c>
      <c r="E253" s="230" t="s">
        <v>1653</v>
      </c>
      <c r="F253" s="231" t="s">
        <v>1654</v>
      </c>
      <c r="G253" s="232" t="s">
        <v>220</v>
      </c>
      <c r="H253" s="233">
        <v>4</v>
      </c>
      <c r="I253" s="234"/>
      <c r="J253" s="235">
        <f>ROUND(I253*H253,2)</f>
        <v>0</v>
      </c>
      <c r="K253" s="236"/>
      <c r="L253" s="45"/>
      <c r="M253" s="237" t="s">
        <v>1</v>
      </c>
      <c r="N253" s="238" t="s">
        <v>41</v>
      </c>
      <c r="O253" s="92"/>
      <c r="P253" s="239">
        <f>O253*H253</f>
        <v>0</v>
      </c>
      <c r="Q253" s="239">
        <v>0</v>
      </c>
      <c r="R253" s="239">
        <f>Q253*H253</f>
        <v>0</v>
      </c>
      <c r="S253" s="239">
        <v>0</v>
      </c>
      <c r="T253" s="240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1" t="s">
        <v>277</v>
      </c>
      <c r="AT253" s="241" t="s">
        <v>205</v>
      </c>
      <c r="AU253" s="241" t="s">
        <v>85</v>
      </c>
      <c r="AY253" s="18" t="s">
        <v>203</v>
      </c>
      <c r="BE253" s="242">
        <f>IF(N253="základní",J253,0)</f>
        <v>0</v>
      </c>
      <c r="BF253" s="242">
        <f>IF(N253="snížená",J253,0)</f>
        <v>0</v>
      </c>
      <c r="BG253" s="242">
        <f>IF(N253="zákl. přenesená",J253,0)</f>
        <v>0</v>
      </c>
      <c r="BH253" s="242">
        <f>IF(N253="sníž. přenesená",J253,0)</f>
        <v>0</v>
      </c>
      <c r="BI253" s="242">
        <f>IF(N253="nulová",J253,0)</f>
        <v>0</v>
      </c>
      <c r="BJ253" s="18" t="s">
        <v>83</v>
      </c>
      <c r="BK253" s="242">
        <f>ROUND(I253*H253,2)</f>
        <v>0</v>
      </c>
      <c r="BL253" s="18" t="s">
        <v>277</v>
      </c>
      <c r="BM253" s="241" t="s">
        <v>1267</v>
      </c>
    </row>
    <row r="254" s="2" customFormat="1" ht="24.15" customHeight="1">
      <c r="A254" s="39"/>
      <c r="B254" s="40"/>
      <c r="C254" s="229" t="s">
        <v>776</v>
      </c>
      <c r="D254" s="229" t="s">
        <v>205</v>
      </c>
      <c r="E254" s="230" t="s">
        <v>1655</v>
      </c>
      <c r="F254" s="231" t="s">
        <v>1656</v>
      </c>
      <c r="G254" s="232" t="s">
        <v>220</v>
      </c>
      <c r="H254" s="233">
        <v>2</v>
      </c>
      <c r="I254" s="234"/>
      <c r="J254" s="235">
        <f>ROUND(I254*H254,2)</f>
        <v>0</v>
      </c>
      <c r="K254" s="236"/>
      <c r="L254" s="45"/>
      <c r="M254" s="237" t="s">
        <v>1</v>
      </c>
      <c r="N254" s="238" t="s">
        <v>41</v>
      </c>
      <c r="O254" s="92"/>
      <c r="P254" s="239">
        <f>O254*H254</f>
        <v>0</v>
      </c>
      <c r="Q254" s="239">
        <v>0</v>
      </c>
      <c r="R254" s="239">
        <f>Q254*H254</f>
        <v>0</v>
      </c>
      <c r="S254" s="239">
        <v>0</v>
      </c>
      <c r="T254" s="240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1" t="s">
        <v>277</v>
      </c>
      <c r="AT254" s="241" t="s">
        <v>205</v>
      </c>
      <c r="AU254" s="241" t="s">
        <v>85</v>
      </c>
      <c r="AY254" s="18" t="s">
        <v>203</v>
      </c>
      <c r="BE254" s="242">
        <f>IF(N254="základní",J254,0)</f>
        <v>0</v>
      </c>
      <c r="BF254" s="242">
        <f>IF(N254="snížená",J254,0)</f>
        <v>0</v>
      </c>
      <c r="BG254" s="242">
        <f>IF(N254="zákl. přenesená",J254,0)</f>
        <v>0</v>
      </c>
      <c r="BH254" s="242">
        <f>IF(N254="sníž. přenesená",J254,0)</f>
        <v>0</v>
      </c>
      <c r="BI254" s="242">
        <f>IF(N254="nulová",J254,0)</f>
        <v>0</v>
      </c>
      <c r="BJ254" s="18" t="s">
        <v>83</v>
      </c>
      <c r="BK254" s="242">
        <f>ROUND(I254*H254,2)</f>
        <v>0</v>
      </c>
      <c r="BL254" s="18" t="s">
        <v>277</v>
      </c>
      <c r="BM254" s="241" t="s">
        <v>1276</v>
      </c>
    </row>
    <row r="255" s="2" customFormat="1" ht="16.5" customHeight="1">
      <c r="A255" s="39"/>
      <c r="B255" s="40"/>
      <c r="C255" s="229" t="s">
        <v>783</v>
      </c>
      <c r="D255" s="229" t="s">
        <v>205</v>
      </c>
      <c r="E255" s="230" t="s">
        <v>1657</v>
      </c>
      <c r="F255" s="231" t="s">
        <v>1658</v>
      </c>
      <c r="G255" s="232" t="s">
        <v>220</v>
      </c>
      <c r="H255" s="233">
        <v>18</v>
      </c>
      <c r="I255" s="234"/>
      <c r="J255" s="235">
        <f>ROUND(I255*H255,2)</f>
        <v>0</v>
      </c>
      <c r="K255" s="236"/>
      <c r="L255" s="45"/>
      <c r="M255" s="237" t="s">
        <v>1</v>
      </c>
      <c r="N255" s="238" t="s">
        <v>41</v>
      </c>
      <c r="O255" s="92"/>
      <c r="P255" s="239">
        <f>O255*H255</f>
        <v>0</v>
      </c>
      <c r="Q255" s="239">
        <v>0</v>
      </c>
      <c r="R255" s="239">
        <f>Q255*H255</f>
        <v>0</v>
      </c>
      <c r="S255" s="239">
        <v>0</v>
      </c>
      <c r="T255" s="240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1" t="s">
        <v>277</v>
      </c>
      <c r="AT255" s="241" t="s">
        <v>205</v>
      </c>
      <c r="AU255" s="241" t="s">
        <v>85</v>
      </c>
      <c r="AY255" s="18" t="s">
        <v>203</v>
      </c>
      <c r="BE255" s="242">
        <f>IF(N255="základní",J255,0)</f>
        <v>0</v>
      </c>
      <c r="BF255" s="242">
        <f>IF(N255="snížená",J255,0)</f>
        <v>0</v>
      </c>
      <c r="BG255" s="242">
        <f>IF(N255="zákl. přenesená",J255,0)</f>
        <v>0</v>
      </c>
      <c r="BH255" s="242">
        <f>IF(N255="sníž. přenesená",J255,0)</f>
        <v>0</v>
      </c>
      <c r="BI255" s="242">
        <f>IF(N255="nulová",J255,0)</f>
        <v>0</v>
      </c>
      <c r="BJ255" s="18" t="s">
        <v>83</v>
      </c>
      <c r="BK255" s="242">
        <f>ROUND(I255*H255,2)</f>
        <v>0</v>
      </c>
      <c r="BL255" s="18" t="s">
        <v>277</v>
      </c>
      <c r="BM255" s="241" t="s">
        <v>1287</v>
      </c>
    </row>
    <row r="256" s="2" customFormat="1" ht="16.5" customHeight="1">
      <c r="A256" s="39"/>
      <c r="B256" s="40"/>
      <c r="C256" s="229" t="s">
        <v>788</v>
      </c>
      <c r="D256" s="229" t="s">
        <v>205</v>
      </c>
      <c r="E256" s="230" t="s">
        <v>1659</v>
      </c>
      <c r="F256" s="231" t="s">
        <v>1660</v>
      </c>
      <c r="G256" s="232" t="s">
        <v>220</v>
      </c>
      <c r="H256" s="233">
        <v>18</v>
      </c>
      <c r="I256" s="234"/>
      <c r="J256" s="235">
        <f>ROUND(I256*H256,2)</f>
        <v>0</v>
      </c>
      <c r="K256" s="236"/>
      <c r="L256" s="45"/>
      <c r="M256" s="237" t="s">
        <v>1</v>
      </c>
      <c r="N256" s="238" t="s">
        <v>41</v>
      </c>
      <c r="O256" s="92"/>
      <c r="P256" s="239">
        <f>O256*H256</f>
        <v>0</v>
      </c>
      <c r="Q256" s="239">
        <v>0</v>
      </c>
      <c r="R256" s="239">
        <f>Q256*H256</f>
        <v>0</v>
      </c>
      <c r="S256" s="239">
        <v>0</v>
      </c>
      <c r="T256" s="240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1" t="s">
        <v>277</v>
      </c>
      <c r="AT256" s="241" t="s">
        <v>205</v>
      </c>
      <c r="AU256" s="241" t="s">
        <v>85</v>
      </c>
      <c r="AY256" s="18" t="s">
        <v>203</v>
      </c>
      <c r="BE256" s="242">
        <f>IF(N256="základní",J256,0)</f>
        <v>0</v>
      </c>
      <c r="BF256" s="242">
        <f>IF(N256="snížená",J256,0)</f>
        <v>0</v>
      </c>
      <c r="BG256" s="242">
        <f>IF(N256="zákl. přenesená",J256,0)</f>
        <v>0</v>
      </c>
      <c r="BH256" s="242">
        <f>IF(N256="sníž. přenesená",J256,0)</f>
        <v>0</v>
      </c>
      <c r="BI256" s="242">
        <f>IF(N256="nulová",J256,0)</f>
        <v>0</v>
      </c>
      <c r="BJ256" s="18" t="s">
        <v>83</v>
      </c>
      <c r="BK256" s="242">
        <f>ROUND(I256*H256,2)</f>
        <v>0</v>
      </c>
      <c r="BL256" s="18" t="s">
        <v>277</v>
      </c>
      <c r="BM256" s="241" t="s">
        <v>1296</v>
      </c>
    </row>
    <row r="257" s="2" customFormat="1" ht="16.5" customHeight="1">
      <c r="A257" s="39"/>
      <c r="B257" s="40"/>
      <c r="C257" s="229" t="s">
        <v>794</v>
      </c>
      <c r="D257" s="229" t="s">
        <v>205</v>
      </c>
      <c r="E257" s="230" t="s">
        <v>1661</v>
      </c>
      <c r="F257" s="231" t="s">
        <v>1662</v>
      </c>
      <c r="G257" s="232" t="s">
        <v>220</v>
      </c>
      <c r="H257" s="233">
        <v>60</v>
      </c>
      <c r="I257" s="234"/>
      <c r="J257" s="235">
        <f>ROUND(I257*H257,2)</f>
        <v>0</v>
      </c>
      <c r="K257" s="236"/>
      <c r="L257" s="45"/>
      <c r="M257" s="237" t="s">
        <v>1</v>
      </c>
      <c r="N257" s="238" t="s">
        <v>41</v>
      </c>
      <c r="O257" s="92"/>
      <c r="P257" s="239">
        <f>O257*H257</f>
        <v>0</v>
      </c>
      <c r="Q257" s="239">
        <v>0</v>
      </c>
      <c r="R257" s="239">
        <f>Q257*H257</f>
        <v>0</v>
      </c>
      <c r="S257" s="239">
        <v>0</v>
      </c>
      <c r="T257" s="240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1" t="s">
        <v>277</v>
      </c>
      <c r="AT257" s="241" t="s">
        <v>205</v>
      </c>
      <c r="AU257" s="241" t="s">
        <v>85</v>
      </c>
      <c r="AY257" s="18" t="s">
        <v>203</v>
      </c>
      <c r="BE257" s="242">
        <f>IF(N257="základní",J257,0)</f>
        <v>0</v>
      </c>
      <c r="BF257" s="242">
        <f>IF(N257="snížená",J257,0)</f>
        <v>0</v>
      </c>
      <c r="BG257" s="242">
        <f>IF(N257="zákl. přenesená",J257,0)</f>
        <v>0</v>
      </c>
      <c r="BH257" s="242">
        <f>IF(N257="sníž. přenesená",J257,0)</f>
        <v>0</v>
      </c>
      <c r="BI257" s="242">
        <f>IF(N257="nulová",J257,0)</f>
        <v>0</v>
      </c>
      <c r="BJ257" s="18" t="s">
        <v>83</v>
      </c>
      <c r="BK257" s="242">
        <f>ROUND(I257*H257,2)</f>
        <v>0</v>
      </c>
      <c r="BL257" s="18" t="s">
        <v>277</v>
      </c>
      <c r="BM257" s="241" t="s">
        <v>1305</v>
      </c>
    </row>
    <row r="258" s="2" customFormat="1" ht="16.5" customHeight="1">
      <c r="A258" s="39"/>
      <c r="B258" s="40"/>
      <c r="C258" s="229" t="s">
        <v>800</v>
      </c>
      <c r="D258" s="229" t="s">
        <v>205</v>
      </c>
      <c r="E258" s="230" t="s">
        <v>1663</v>
      </c>
      <c r="F258" s="231" t="s">
        <v>1664</v>
      </c>
      <c r="G258" s="232" t="s">
        <v>220</v>
      </c>
      <c r="H258" s="233">
        <v>7</v>
      </c>
      <c r="I258" s="234"/>
      <c r="J258" s="235">
        <f>ROUND(I258*H258,2)</f>
        <v>0</v>
      </c>
      <c r="K258" s="236"/>
      <c r="L258" s="45"/>
      <c r="M258" s="237" t="s">
        <v>1</v>
      </c>
      <c r="N258" s="238" t="s">
        <v>41</v>
      </c>
      <c r="O258" s="92"/>
      <c r="P258" s="239">
        <f>O258*H258</f>
        <v>0</v>
      </c>
      <c r="Q258" s="239">
        <v>0</v>
      </c>
      <c r="R258" s="239">
        <f>Q258*H258</f>
        <v>0</v>
      </c>
      <c r="S258" s="239">
        <v>0</v>
      </c>
      <c r="T258" s="240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41" t="s">
        <v>277</v>
      </c>
      <c r="AT258" s="241" t="s">
        <v>205</v>
      </c>
      <c r="AU258" s="241" t="s">
        <v>85</v>
      </c>
      <c r="AY258" s="18" t="s">
        <v>203</v>
      </c>
      <c r="BE258" s="242">
        <f>IF(N258="základní",J258,0)</f>
        <v>0</v>
      </c>
      <c r="BF258" s="242">
        <f>IF(N258="snížená",J258,0)</f>
        <v>0</v>
      </c>
      <c r="BG258" s="242">
        <f>IF(N258="zákl. přenesená",J258,0)</f>
        <v>0</v>
      </c>
      <c r="BH258" s="242">
        <f>IF(N258="sníž. přenesená",J258,0)</f>
        <v>0</v>
      </c>
      <c r="BI258" s="242">
        <f>IF(N258="nulová",J258,0)</f>
        <v>0</v>
      </c>
      <c r="BJ258" s="18" t="s">
        <v>83</v>
      </c>
      <c r="BK258" s="242">
        <f>ROUND(I258*H258,2)</f>
        <v>0</v>
      </c>
      <c r="BL258" s="18" t="s">
        <v>277</v>
      </c>
      <c r="BM258" s="241" t="s">
        <v>1323</v>
      </c>
    </row>
    <row r="259" s="2" customFormat="1" ht="24.15" customHeight="1">
      <c r="A259" s="39"/>
      <c r="B259" s="40"/>
      <c r="C259" s="229" t="s">
        <v>804</v>
      </c>
      <c r="D259" s="229" t="s">
        <v>205</v>
      </c>
      <c r="E259" s="230" t="s">
        <v>1665</v>
      </c>
      <c r="F259" s="231" t="s">
        <v>1666</v>
      </c>
      <c r="G259" s="232" t="s">
        <v>220</v>
      </c>
      <c r="H259" s="233">
        <v>175</v>
      </c>
      <c r="I259" s="234"/>
      <c r="J259" s="235">
        <f>ROUND(I259*H259,2)</f>
        <v>0</v>
      </c>
      <c r="K259" s="236"/>
      <c r="L259" s="45"/>
      <c r="M259" s="237" t="s">
        <v>1</v>
      </c>
      <c r="N259" s="238" t="s">
        <v>41</v>
      </c>
      <c r="O259" s="92"/>
      <c r="P259" s="239">
        <f>O259*H259</f>
        <v>0</v>
      </c>
      <c r="Q259" s="239">
        <v>0</v>
      </c>
      <c r="R259" s="239">
        <f>Q259*H259</f>
        <v>0</v>
      </c>
      <c r="S259" s="239">
        <v>0</v>
      </c>
      <c r="T259" s="240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1" t="s">
        <v>277</v>
      </c>
      <c r="AT259" s="241" t="s">
        <v>205</v>
      </c>
      <c r="AU259" s="241" t="s">
        <v>85</v>
      </c>
      <c r="AY259" s="18" t="s">
        <v>203</v>
      </c>
      <c r="BE259" s="242">
        <f>IF(N259="základní",J259,0)</f>
        <v>0</v>
      </c>
      <c r="BF259" s="242">
        <f>IF(N259="snížená",J259,0)</f>
        <v>0</v>
      </c>
      <c r="BG259" s="242">
        <f>IF(N259="zákl. přenesená",J259,0)</f>
        <v>0</v>
      </c>
      <c r="BH259" s="242">
        <f>IF(N259="sníž. přenesená",J259,0)</f>
        <v>0</v>
      </c>
      <c r="BI259" s="242">
        <f>IF(N259="nulová",J259,0)</f>
        <v>0</v>
      </c>
      <c r="BJ259" s="18" t="s">
        <v>83</v>
      </c>
      <c r="BK259" s="242">
        <f>ROUND(I259*H259,2)</f>
        <v>0</v>
      </c>
      <c r="BL259" s="18" t="s">
        <v>277</v>
      </c>
      <c r="BM259" s="241" t="s">
        <v>427</v>
      </c>
    </row>
    <row r="260" s="2" customFormat="1" ht="24.15" customHeight="1">
      <c r="A260" s="39"/>
      <c r="B260" s="40"/>
      <c r="C260" s="229" t="s">
        <v>807</v>
      </c>
      <c r="D260" s="229" t="s">
        <v>205</v>
      </c>
      <c r="E260" s="230" t="s">
        <v>1667</v>
      </c>
      <c r="F260" s="231" t="s">
        <v>1668</v>
      </c>
      <c r="G260" s="232" t="s">
        <v>1507</v>
      </c>
      <c r="H260" s="233">
        <v>15</v>
      </c>
      <c r="I260" s="234"/>
      <c r="J260" s="235">
        <f>ROUND(I260*H260,2)</f>
        <v>0</v>
      </c>
      <c r="K260" s="236"/>
      <c r="L260" s="45"/>
      <c r="M260" s="237" t="s">
        <v>1</v>
      </c>
      <c r="N260" s="238" t="s">
        <v>41</v>
      </c>
      <c r="O260" s="92"/>
      <c r="P260" s="239">
        <f>O260*H260</f>
        <v>0</v>
      </c>
      <c r="Q260" s="239">
        <v>0</v>
      </c>
      <c r="R260" s="239">
        <f>Q260*H260</f>
        <v>0</v>
      </c>
      <c r="S260" s="239">
        <v>0</v>
      </c>
      <c r="T260" s="240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41" t="s">
        <v>277</v>
      </c>
      <c r="AT260" s="241" t="s">
        <v>205</v>
      </c>
      <c r="AU260" s="241" t="s">
        <v>85</v>
      </c>
      <c r="AY260" s="18" t="s">
        <v>203</v>
      </c>
      <c r="BE260" s="242">
        <f>IF(N260="základní",J260,0)</f>
        <v>0</v>
      </c>
      <c r="BF260" s="242">
        <f>IF(N260="snížená",J260,0)</f>
        <v>0</v>
      </c>
      <c r="BG260" s="242">
        <f>IF(N260="zákl. přenesená",J260,0)</f>
        <v>0</v>
      </c>
      <c r="BH260" s="242">
        <f>IF(N260="sníž. přenesená",J260,0)</f>
        <v>0</v>
      </c>
      <c r="BI260" s="242">
        <f>IF(N260="nulová",J260,0)</f>
        <v>0</v>
      </c>
      <c r="BJ260" s="18" t="s">
        <v>83</v>
      </c>
      <c r="BK260" s="242">
        <f>ROUND(I260*H260,2)</f>
        <v>0</v>
      </c>
      <c r="BL260" s="18" t="s">
        <v>277</v>
      </c>
      <c r="BM260" s="241" t="s">
        <v>1340</v>
      </c>
    </row>
    <row r="261" s="2" customFormat="1" ht="24.15" customHeight="1">
      <c r="A261" s="39"/>
      <c r="B261" s="40"/>
      <c r="C261" s="229" t="s">
        <v>332</v>
      </c>
      <c r="D261" s="229" t="s">
        <v>205</v>
      </c>
      <c r="E261" s="230" t="s">
        <v>1669</v>
      </c>
      <c r="F261" s="231" t="s">
        <v>1670</v>
      </c>
      <c r="G261" s="232" t="s">
        <v>220</v>
      </c>
      <c r="H261" s="233">
        <v>160</v>
      </c>
      <c r="I261" s="234"/>
      <c r="J261" s="235">
        <f>ROUND(I261*H261,2)</f>
        <v>0</v>
      </c>
      <c r="K261" s="236"/>
      <c r="L261" s="45"/>
      <c r="M261" s="237" t="s">
        <v>1</v>
      </c>
      <c r="N261" s="238" t="s">
        <v>41</v>
      </c>
      <c r="O261" s="92"/>
      <c r="P261" s="239">
        <f>O261*H261</f>
        <v>0</v>
      </c>
      <c r="Q261" s="239">
        <v>0</v>
      </c>
      <c r="R261" s="239">
        <f>Q261*H261</f>
        <v>0</v>
      </c>
      <c r="S261" s="239">
        <v>0</v>
      </c>
      <c r="T261" s="240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1" t="s">
        <v>277</v>
      </c>
      <c r="AT261" s="241" t="s">
        <v>205</v>
      </c>
      <c r="AU261" s="241" t="s">
        <v>85</v>
      </c>
      <c r="AY261" s="18" t="s">
        <v>203</v>
      </c>
      <c r="BE261" s="242">
        <f>IF(N261="základní",J261,0)</f>
        <v>0</v>
      </c>
      <c r="BF261" s="242">
        <f>IF(N261="snížená",J261,0)</f>
        <v>0</v>
      </c>
      <c r="BG261" s="242">
        <f>IF(N261="zákl. přenesená",J261,0)</f>
        <v>0</v>
      </c>
      <c r="BH261" s="242">
        <f>IF(N261="sníž. přenesená",J261,0)</f>
        <v>0</v>
      </c>
      <c r="BI261" s="242">
        <f>IF(N261="nulová",J261,0)</f>
        <v>0</v>
      </c>
      <c r="BJ261" s="18" t="s">
        <v>83</v>
      </c>
      <c r="BK261" s="242">
        <f>ROUND(I261*H261,2)</f>
        <v>0</v>
      </c>
      <c r="BL261" s="18" t="s">
        <v>277</v>
      </c>
      <c r="BM261" s="241" t="s">
        <v>1671</v>
      </c>
    </row>
    <row r="262" s="2" customFormat="1" ht="24.15" customHeight="1">
      <c r="A262" s="39"/>
      <c r="B262" s="40"/>
      <c r="C262" s="229" t="s">
        <v>814</v>
      </c>
      <c r="D262" s="229" t="s">
        <v>205</v>
      </c>
      <c r="E262" s="230" t="s">
        <v>1672</v>
      </c>
      <c r="F262" s="231" t="s">
        <v>1673</v>
      </c>
      <c r="G262" s="232" t="s">
        <v>620</v>
      </c>
      <c r="H262" s="280"/>
      <c r="I262" s="234"/>
      <c r="J262" s="235">
        <f>ROUND(I262*H262,2)</f>
        <v>0</v>
      </c>
      <c r="K262" s="236"/>
      <c r="L262" s="45"/>
      <c r="M262" s="237" t="s">
        <v>1</v>
      </c>
      <c r="N262" s="238" t="s">
        <v>41</v>
      </c>
      <c r="O262" s="92"/>
      <c r="P262" s="239">
        <f>O262*H262</f>
        <v>0</v>
      </c>
      <c r="Q262" s="239">
        <v>0</v>
      </c>
      <c r="R262" s="239">
        <f>Q262*H262</f>
        <v>0</v>
      </c>
      <c r="S262" s="239">
        <v>0</v>
      </c>
      <c r="T262" s="240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1" t="s">
        <v>277</v>
      </c>
      <c r="AT262" s="241" t="s">
        <v>205</v>
      </c>
      <c r="AU262" s="241" t="s">
        <v>85</v>
      </c>
      <c r="AY262" s="18" t="s">
        <v>203</v>
      </c>
      <c r="BE262" s="242">
        <f>IF(N262="základní",J262,0)</f>
        <v>0</v>
      </c>
      <c r="BF262" s="242">
        <f>IF(N262="snížená",J262,0)</f>
        <v>0</v>
      </c>
      <c r="BG262" s="242">
        <f>IF(N262="zákl. přenesená",J262,0)</f>
        <v>0</v>
      </c>
      <c r="BH262" s="242">
        <f>IF(N262="sníž. přenesená",J262,0)</f>
        <v>0</v>
      </c>
      <c r="BI262" s="242">
        <f>IF(N262="nulová",J262,0)</f>
        <v>0</v>
      </c>
      <c r="BJ262" s="18" t="s">
        <v>83</v>
      </c>
      <c r="BK262" s="242">
        <f>ROUND(I262*H262,2)</f>
        <v>0</v>
      </c>
      <c r="BL262" s="18" t="s">
        <v>277</v>
      </c>
      <c r="BM262" s="241" t="s">
        <v>1674</v>
      </c>
    </row>
    <row r="263" s="12" customFormat="1" ht="22.8" customHeight="1">
      <c r="A263" s="12"/>
      <c r="B263" s="213"/>
      <c r="C263" s="214"/>
      <c r="D263" s="215" t="s">
        <v>75</v>
      </c>
      <c r="E263" s="227" t="s">
        <v>1675</v>
      </c>
      <c r="F263" s="227" t="s">
        <v>1676</v>
      </c>
      <c r="G263" s="214"/>
      <c r="H263" s="214"/>
      <c r="I263" s="217"/>
      <c r="J263" s="228">
        <f>BK263</f>
        <v>0</v>
      </c>
      <c r="K263" s="214"/>
      <c r="L263" s="219"/>
      <c r="M263" s="220"/>
      <c r="N263" s="221"/>
      <c r="O263" s="221"/>
      <c r="P263" s="222">
        <f>SUM(P264:P296)</f>
        <v>0</v>
      </c>
      <c r="Q263" s="221"/>
      <c r="R263" s="222">
        <f>SUM(R264:R296)</f>
        <v>0</v>
      </c>
      <c r="S263" s="221"/>
      <c r="T263" s="223">
        <f>SUM(T264:T296)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24" t="s">
        <v>85</v>
      </c>
      <c r="AT263" s="225" t="s">
        <v>75</v>
      </c>
      <c r="AU263" s="225" t="s">
        <v>83</v>
      </c>
      <c r="AY263" s="224" t="s">
        <v>203</v>
      </c>
      <c r="BK263" s="226">
        <f>SUM(BK264:BK296)</f>
        <v>0</v>
      </c>
    </row>
    <row r="264" s="2" customFormat="1" ht="16.5" customHeight="1">
      <c r="A264" s="39"/>
      <c r="B264" s="40"/>
      <c r="C264" s="229" t="s">
        <v>337</v>
      </c>
      <c r="D264" s="229" t="s">
        <v>205</v>
      </c>
      <c r="E264" s="230" t="s">
        <v>1677</v>
      </c>
      <c r="F264" s="231" t="s">
        <v>1678</v>
      </c>
      <c r="G264" s="232" t="s">
        <v>220</v>
      </c>
      <c r="H264" s="233">
        <v>350</v>
      </c>
      <c r="I264" s="234"/>
      <c r="J264" s="235">
        <f>ROUND(I264*H264,2)</f>
        <v>0</v>
      </c>
      <c r="K264" s="236"/>
      <c r="L264" s="45"/>
      <c r="M264" s="237" t="s">
        <v>1</v>
      </c>
      <c r="N264" s="238" t="s">
        <v>41</v>
      </c>
      <c r="O264" s="92"/>
      <c r="P264" s="239">
        <f>O264*H264</f>
        <v>0</v>
      </c>
      <c r="Q264" s="239">
        <v>0</v>
      </c>
      <c r="R264" s="239">
        <f>Q264*H264</f>
        <v>0</v>
      </c>
      <c r="S264" s="239">
        <v>0</v>
      </c>
      <c r="T264" s="240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1" t="s">
        <v>277</v>
      </c>
      <c r="AT264" s="241" t="s">
        <v>205</v>
      </c>
      <c r="AU264" s="241" t="s">
        <v>85</v>
      </c>
      <c r="AY264" s="18" t="s">
        <v>203</v>
      </c>
      <c r="BE264" s="242">
        <f>IF(N264="základní",J264,0)</f>
        <v>0</v>
      </c>
      <c r="BF264" s="242">
        <f>IF(N264="snížená",J264,0)</f>
        <v>0</v>
      </c>
      <c r="BG264" s="242">
        <f>IF(N264="zákl. přenesená",J264,0)</f>
        <v>0</v>
      </c>
      <c r="BH264" s="242">
        <f>IF(N264="sníž. přenesená",J264,0)</f>
        <v>0</v>
      </c>
      <c r="BI264" s="242">
        <f>IF(N264="nulová",J264,0)</f>
        <v>0</v>
      </c>
      <c r="BJ264" s="18" t="s">
        <v>83</v>
      </c>
      <c r="BK264" s="242">
        <f>ROUND(I264*H264,2)</f>
        <v>0</v>
      </c>
      <c r="BL264" s="18" t="s">
        <v>277</v>
      </c>
      <c r="BM264" s="241" t="s">
        <v>432</v>
      </c>
    </row>
    <row r="265" s="2" customFormat="1" ht="16.5" customHeight="1">
      <c r="A265" s="39"/>
      <c r="B265" s="40"/>
      <c r="C265" s="229" t="s">
        <v>821</v>
      </c>
      <c r="D265" s="229" t="s">
        <v>205</v>
      </c>
      <c r="E265" s="230" t="s">
        <v>1679</v>
      </c>
      <c r="F265" s="231" t="s">
        <v>1680</v>
      </c>
      <c r="G265" s="232" t="s">
        <v>213</v>
      </c>
      <c r="H265" s="233">
        <v>175</v>
      </c>
      <c r="I265" s="234"/>
      <c r="J265" s="235">
        <f>ROUND(I265*H265,2)</f>
        <v>0</v>
      </c>
      <c r="K265" s="236"/>
      <c r="L265" s="45"/>
      <c r="M265" s="237" t="s">
        <v>1</v>
      </c>
      <c r="N265" s="238" t="s">
        <v>41</v>
      </c>
      <c r="O265" s="92"/>
      <c r="P265" s="239">
        <f>O265*H265</f>
        <v>0</v>
      </c>
      <c r="Q265" s="239">
        <v>0</v>
      </c>
      <c r="R265" s="239">
        <f>Q265*H265</f>
        <v>0</v>
      </c>
      <c r="S265" s="239">
        <v>0</v>
      </c>
      <c r="T265" s="240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1" t="s">
        <v>277</v>
      </c>
      <c r="AT265" s="241" t="s">
        <v>205</v>
      </c>
      <c r="AU265" s="241" t="s">
        <v>85</v>
      </c>
      <c r="AY265" s="18" t="s">
        <v>203</v>
      </c>
      <c r="BE265" s="242">
        <f>IF(N265="základní",J265,0)</f>
        <v>0</v>
      </c>
      <c r="BF265" s="242">
        <f>IF(N265="snížená",J265,0)</f>
        <v>0</v>
      </c>
      <c r="BG265" s="242">
        <f>IF(N265="zákl. přenesená",J265,0)</f>
        <v>0</v>
      </c>
      <c r="BH265" s="242">
        <f>IF(N265="sníž. přenesená",J265,0)</f>
        <v>0</v>
      </c>
      <c r="BI265" s="242">
        <f>IF(N265="nulová",J265,0)</f>
        <v>0</v>
      </c>
      <c r="BJ265" s="18" t="s">
        <v>83</v>
      </c>
      <c r="BK265" s="242">
        <f>ROUND(I265*H265,2)</f>
        <v>0</v>
      </c>
      <c r="BL265" s="18" t="s">
        <v>277</v>
      </c>
      <c r="BM265" s="241" t="s">
        <v>436</v>
      </c>
    </row>
    <row r="266" s="2" customFormat="1" ht="33" customHeight="1">
      <c r="A266" s="39"/>
      <c r="B266" s="40"/>
      <c r="C266" s="229" t="s">
        <v>825</v>
      </c>
      <c r="D266" s="229" t="s">
        <v>205</v>
      </c>
      <c r="E266" s="230" t="s">
        <v>1681</v>
      </c>
      <c r="F266" s="231" t="s">
        <v>1682</v>
      </c>
      <c r="G266" s="232" t="s">
        <v>220</v>
      </c>
      <c r="H266" s="233">
        <v>1</v>
      </c>
      <c r="I266" s="234"/>
      <c r="J266" s="235">
        <f>ROUND(I266*H266,2)</f>
        <v>0</v>
      </c>
      <c r="K266" s="236"/>
      <c r="L266" s="45"/>
      <c r="M266" s="237" t="s">
        <v>1</v>
      </c>
      <c r="N266" s="238" t="s">
        <v>41</v>
      </c>
      <c r="O266" s="92"/>
      <c r="P266" s="239">
        <f>O266*H266</f>
        <v>0</v>
      </c>
      <c r="Q266" s="239">
        <v>0</v>
      </c>
      <c r="R266" s="239">
        <f>Q266*H266</f>
        <v>0</v>
      </c>
      <c r="S266" s="239">
        <v>0</v>
      </c>
      <c r="T266" s="240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1" t="s">
        <v>277</v>
      </c>
      <c r="AT266" s="241" t="s">
        <v>205</v>
      </c>
      <c r="AU266" s="241" t="s">
        <v>85</v>
      </c>
      <c r="AY266" s="18" t="s">
        <v>203</v>
      </c>
      <c r="BE266" s="242">
        <f>IF(N266="základní",J266,0)</f>
        <v>0</v>
      </c>
      <c r="BF266" s="242">
        <f>IF(N266="snížená",J266,0)</f>
        <v>0</v>
      </c>
      <c r="BG266" s="242">
        <f>IF(N266="zákl. přenesená",J266,0)</f>
        <v>0</v>
      </c>
      <c r="BH266" s="242">
        <f>IF(N266="sníž. přenesená",J266,0)</f>
        <v>0</v>
      </c>
      <c r="BI266" s="242">
        <f>IF(N266="nulová",J266,0)</f>
        <v>0</v>
      </c>
      <c r="BJ266" s="18" t="s">
        <v>83</v>
      </c>
      <c r="BK266" s="242">
        <f>ROUND(I266*H266,2)</f>
        <v>0</v>
      </c>
      <c r="BL266" s="18" t="s">
        <v>277</v>
      </c>
      <c r="BM266" s="241" t="s">
        <v>440</v>
      </c>
    </row>
    <row r="267" s="2" customFormat="1" ht="37.8" customHeight="1">
      <c r="A267" s="39"/>
      <c r="B267" s="40"/>
      <c r="C267" s="229" t="s">
        <v>829</v>
      </c>
      <c r="D267" s="229" t="s">
        <v>205</v>
      </c>
      <c r="E267" s="230" t="s">
        <v>1683</v>
      </c>
      <c r="F267" s="231" t="s">
        <v>1684</v>
      </c>
      <c r="G267" s="232" t="s">
        <v>220</v>
      </c>
      <c r="H267" s="233">
        <v>2</v>
      </c>
      <c r="I267" s="234"/>
      <c r="J267" s="235">
        <f>ROUND(I267*H267,2)</f>
        <v>0</v>
      </c>
      <c r="K267" s="236"/>
      <c r="L267" s="45"/>
      <c r="M267" s="237" t="s">
        <v>1</v>
      </c>
      <c r="N267" s="238" t="s">
        <v>41</v>
      </c>
      <c r="O267" s="92"/>
      <c r="P267" s="239">
        <f>O267*H267</f>
        <v>0</v>
      </c>
      <c r="Q267" s="239">
        <v>0</v>
      </c>
      <c r="R267" s="239">
        <f>Q267*H267</f>
        <v>0</v>
      </c>
      <c r="S267" s="239">
        <v>0</v>
      </c>
      <c r="T267" s="240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1" t="s">
        <v>277</v>
      </c>
      <c r="AT267" s="241" t="s">
        <v>205</v>
      </c>
      <c r="AU267" s="241" t="s">
        <v>85</v>
      </c>
      <c r="AY267" s="18" t="s">
        <v>203</v>
      </c>
      <c r="BE267" s="242">
        <f>IF(N267="základní",J267,0)</f>
        <v>0</v>
      </c>
      <c r="BF267" s="242">
        <f>IF(N267="snížená",J267,0)</f>
        <v>0</v>
      </c>
      <c r="BG267" s="242">
        <f>IF(N267="zákl. přenesená",J267,0)</f>
        <v>0</v>
      </c>
      <c r="BH267" s="242">
        <f>IF(N267="sníž. přenesená",J267,0)</f>
        <v>0</v>
      </c>
      <c r="BI267" s="242">
        <f>IF(N267="nulová",J267,0)</f>
        <v>0</v>
      </c>
      <c r="BJ267" s="18" t="s">
        <v>83</v>
      </c>
      <c r="BK267" s="242">
        <f>ROUND(I267*H267,2)</f>
        <v>0</v>
      </c>
      <c r="BL267" s="18" t="s">
        <v>277</v>
      </c>
      <c r="BM267" s="241" t="s">
        <v>1685</v>
      </c>
    </row>
    <row r="268" s="2" customFormat="1" ht="37.8" customHeight="1">
      <c r="A268" s="39"/>
      <c r="B268" s="40"/>
      <c r="C268" s="229" t="s">
        <v>833</v>
      </c>
      <c r="D268" s="229" t="s">
        <v>205</v>
      </c>
      <c r="E268" s="230" t="s">
        <v>1686</v>
      </c>
      <c r="F268" s="231" t="s">
        <v>1687</v>
      </c>
      <c r="G268" s="232" t="s">
        <v>220</v>
      </c>
      <c r="H268" s="233">
        <v>3</v>
      </c>
      <c r="I268" s="234"/>
      <c r="J268" s="235">
        <f>ROUND(I268*H268,2)</f>
        <v>0</v>
      </c>
      <c r="K268" s="236"/>
      <c r="L268" s="45"/>
      <c r="M268" s="237" t="s">
        <v>1</v>
      </c>
      <c r="N268" s="238" t="s">
        <v>41</v>
      </c>
      <c r="O268" s="92"/>
      <c r="P268" s="239">
        <f>O268*H268</f>
        <v>0</v>
      </c>
      <c r="Q268" s="239">
        <v>0</v>
      </c>
      <c r="R268" s="239">
        <f>Q268*H268</f>
        <v>0</v>
      </c>
      <c r="S268" s="239">
        <v>0</v>
      </c>
      <c r="T268" s="240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41" t="s">
        <v>277</v>
      </c>
      <c r="AT268" s="241" t="s">
        <v>205</v>
      </c>
      <c r="AU268" s="241" t="s">
        <v>85</v>
      </c>
      <c r="AY268" s="18" t="s">
        <v>203</v>
      </c>
      <c r="BE268" s="242">
        <f>IF(N268="základní",J268,0)</f>
        <v>0</v>
      </c>
      <c r="BF268" s="242">
        <f>IF(N268="snížená",J268,0)</f>
        <v>0</v>
      </c>
      <c r="BG268" s="242">
        <f>IF(N268="zákl. přenesená",J268,0)</f>
        <v>0</v>
      </c>
      <c r="BH268" s="242">
        <f>IF(N268="sníž. přenesená",J268,0)</f>
        <v>0</v>
      </c>
      <c r="BI268" s="242">
        <f>IF(N268="nulová",J268,0)</f>
        <v>0</v>
      </c>
      <c r="BJ268" s="18" t="s">
        <v>83</v>
      </c>
      <c r="BK268" s="242">
        <f>ROUND(I268*H268,2)</f>
        <v>0</v>
      </c>
      <c r="BL268" s="18" t="s">
        <v>277</v>
      </c>
      <c r="BM268" s="241" t="s">
        <v>444</v>
      </c>
    </row>
    <row r="269" s="2" customFormat="1" ht="37.8" customHeight="1">
      <c r="A269" s="39"/>
      <c r="B269" s="40"/>
      <c r="C269" s="229" t="s">
        <v>837</v>
      </c>
      <c r="D269" s="229" t="s">
        <v>205</v>
      </c>
      <c r="E269" s="230" t="s">
        <v>1688</v>
      </c>
      <c r="F269" s="231" t="s">
        <v>1689</v>
      </c>
      <c r="G269" s="232" t="s">
        <v>220</v>
      </c>
      <c r="H269" s="233">
        <v>1</v>
      </c>
      <c r="I269" s="234"/>
      <c r="J269" s="235">
        <f>ROUND(I269*H269,2)</f>
        <v>0</v>
      </c>
      <c r="K269" s="236"/>
      <c r="L269" s="45"/>
      <c r="M269" s="237" t="s">
        <v>1</v>
      </c>
      <c r="N269" s="238" t="s">
        <v>41</v>
      </c>
      <c r="O269" s="92"/>
      <c r="P269" s="239">
        <f>O269*H269</f>
        <v>0</v>
      </c>
      <c r="Q269" s="239">
        <v>0</v>
      </c>
      <c r="R269" s="239">
        <f>Q269*H269</f>
        <v>0</v>
      </c>
      <c r="S269" s="239">
        <v>0</v>
      </c>
      <c r="T269" s="240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41" t="s">
        <v>277</v>
      </c>
      <c r="AT269" s="241" t="s">
        <v>205</v>
      </c>
      <c r="AU269" s="241" t="s">
        <v>85</v>
      </c>
      <c r="AY269" s="18" t="s">
        <v>203</v>
      </c>
      <c r="BE269" s="242">
        <f>IF(N269="základní",J269,0)</f>
        <v>0</v>
      </c>
      <c r="BF269" s="242">
        <f>IF(N269="snížená",J269,0)</f>
        <v>0</v>
      </c>
      <c r="BG269" s="242">
        <f>IF(N269="zákl. přenesená",J269,0)</f>
        <v>0</v>
      </c>
      <c r="BH269" s="242">
        <f>IF(N269="sníž. přenesená",J269,0)</f>
        <v>0</v>
      </c>
      <c r="BI269" s="242">
        <f>IF(N269="nulová",J269,0)</f>
        <v>0</v>
      </c>
      <c r="BJ269" s="18" t="s">
        <v>83</v>
      </c>
      <c r="BK269" s="242">
        <f>ROUND(I269*H269,2)</f>
        <v>0</v>
      </c>
      <c r="BL269" s="18" t="s">
        <v>277</v>
      </c>
      <c r="BM269" s="241" t="s">
        <v>1690</v>
      </c>
    </row>
    <row r="270" s="2" customFormat="1" ht="37.8" customHeight="1">
      <c r="A270" s="39"/>
      <c r="B270" s="40"/>
      <c r="C270" s="229" t="s">
        <v>841</v>
      </c>
      <c r="D270" s="229" t="s">
        <v>205</v>
      </c>
      <c r="E270" s="230" t="s">
        <v>1691</v>
      </c>
      <c r="F270" s="231" t="s">
        <v>1692</v>
      </c>
      <c r="G270" s="232" t="s">
        <v>220</v>
      </c>
      <c r="H270" s="233">
        <v>3</v>
      </c>
      <c r="I270" s="234"/>
      <c r="J270" s="235">
        <f>ROUND(I270*H270,2)</f>
        <v>0</v>
      </c>
      <c r="K270" s="236"/>
      <c r="L270" s="45"/>
      <c r="M270" s="237" t="s">
        <v>1</v>
      </c>
      <c r="N270" s="238" t="s">
        <v>41</v>
      </c>
      <c r="O270" s="92"/>
      <c r="P270" s="239">
        <f>O270*H270</f>
        <v>0</v>
      </c>
      <c r="Q270" s="239">
        <v>0</v>
      </c>
      <c r="R270" s="239">
        <f>Q270*H270</f>
        <v>0</v>
      </c>
      <c r="S270" s="239">
        <v>0</v>
      </c>
      <c r="T270" s="240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41" t="s">
        <v>277</v>
      </c>
      <c r="AT270" s="241" t="s">
        <v>205</v>
      </c>
      <c r="AU270" s="241" t="s">
        <v>85</v>
      </c>
      <c r="AY270" s="18" t="s">
        <v>203</v>
      </c>
      <c r="BE270" s="242">
        <f>IF(N270="základní",J270,0)</f>
        <v>0</v>
      </c>
      <c r="BF270" s="242">
        <f>IF(N270="snížená",J270,0)</f>
        <v>0</v>
      </c>
      <c r="BG270" s="242">
        <f>IF(N270="zákl. přenesená",J270,0)</f>
        <v>0</v>
      </c>
      <c r="BH270" s="242">
        <f>IF(N270="sníž. přenesená",J270,0)</f>
        <v>0</v>
      </c>
      <c r="BI270" s="242">
        <f>IF(N270="nulová",J270,0)</f>
        <v>0</v>
      </c>
      <c r="BJ270" s="18" t="s">
        <v>83</v>
      </c>
      <c r="BK270" s="242">
        <f>ROUND(I270*H270,2)</f>
        <v>0</v>
      </c>
      <c r="BL270" s="18" t="s">
        <v>277</v>
      </c>
      <c r="BM270" s="241" t="s">
        <v>1693</v>
      </c>
    </row>
    <row r="271" s="2" customFormat="1" ht="37.8" customHeight="1">
      <c r="A271" s="39"/>
      <c r="B271" s="40"/>
      <c r="C271" s="229" t="s">
        <v>846</v>
      </c>
      <c r="D271" s="229" t="s">
        <v>205</v>
      </c>
      <c r="E271" s="230" t="s">
        <v>1694</v>
      </c>
      <c r="F271" s="231" t="s">
        <v>1695</v>
      </c>
      <c r="G271" s="232" t="s">
        <v>220</v>
      </c>
      <c r="H271" s="233">
        <v>10</v>
      </c>
      <c r="I271" s="234"/>
      <c r="J271" s="235">
        <f>ROUND(I271*H271,2)</f>
        <v>0</v>
      </c>
      <c r="K271" s="236"/>
      <c r="L271" s="45"/>
      <c r="M271" s="237" t="s">
        <v>1</v>
      </c>
      <c r="N271" s="238" t="s">
        <v>41</v>
      </c>
      <c r="O271" s="92"/>
      <c r="P271" s="239">
        <f>O271*H271</f>
        <v>0</v>
      </c>
      <c r="Q271" s="239">
        <v>0</v>
      </c>
      <c r="R271" s="239">
        <f>Q271*H271</f>
        <v>0</v>
      </c>
      <c r="S271" s="239">
        <v>0</v>
      </c>
      <c r="T271" s="240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1" t="s">
        <v>277</v>
      </c>
      <c r="AT271" s="241" t="s">
        <v>205</v>
      </c>
      <c r="AU271" s="241" t="s">
        <v>85</v>
      </c>
      <c r="AY271" s="18" t="s">
        <v>203</v>
      </c>
      <c r="BE271" s="242">
        <f>IF(N271="základní",J271,0)</f>
        <v>0</v>
      </c>
      <c r="BF271" s="242">
        <f>IF(N271="snížená",J271,0)</f>
        <v>0</v>
      </c>
      <c r="BG271" s="242">
        <f>IF(N271="zákl. přenesená",J271,0)</f>
        <v>0</v>
      </c>
      <c r="BH271" s="242">
        <f>IF(N271="sníž. přenesená",J271,0)</f>
        <v>0</v>
      </c>
      <c r="BI271" s="242">
        <f>IF(N271="nulová",J271,0)</f>
        <v>0</v>
      </c>
      <c r="BJ271" s="18" t="s">
        <v>83</v>
      </c>
      <c r="BK271" s="242">
        <f>ROUND(I271*H271,2)</f>
        <v>0</v>
      </c>
      <c r="BL271" s="18" t="s">
        <v>277</v>
      </c>
      <c r="BM271" s="241" t="s">
        <v>1696</v>
      </c>
    </row>
    <row r="272" s="2" customFormat="1" ht="37.8" customHeight="1">
      <c r="A272" s="39"/>
      <c r="B272" s="40"/>
      <c r="C272" s="229" t="s">
        <v>850</v>
      </c>
      <c r="D272" s="229" t="s">
        <v>205</v>
      </c>
      <c r="E272" s="230" t="s">
        <v>1697</v>
      </c>
      <c r="F272" s="231" t="s">
        <v>1698</v>
      </c>
      <c r="G272" s="232" t="s">
        <v>220</v>
      </c>
      <c r="H272" s="233">
        <v>2</v>
      </c>
      <c r="I272" s="234"/>
      <c r="J272" s="235">
        <f>ROUND(I272*H272,2)</f>
        <v>0</v>
      </c>
      <c r="K272" s="236"/>
      <c r="L272" s="45"/>
      <c r="M272" s="237" t="s">
        <v>1</v>
      </c>
      <c r="N272" s="238" t="s">
        <v>41</v>
      </c>
      <c r="O272" s="92"/>
      <c r="P272" s="239">
        <f>O272*H272</f>
        <v>0</v>
      </c>
      <c r="Q272" s="239">
        <v>0</v>
      </c>
      <c r="R272" s="239">
        <f>Q272*H272</f>
        <v>0</v>
      </c>
      <c r="S272" s="239">
        <v>0</v>
      </c>
      <c r="T272" s="240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41" t="s">
        <v>277</v>
      </c>
      <c r="AT272" s="241" t="s">
        <v>205</v>
      </c>
      <c r="AU272" s="241" t="s">
        <v>85</v>
      </c>
      <c r="AY272" s="18" t="s">
        <v>203</v>
      </c>
      <c r="BE272" s="242">
        <f>IF(N272="základní",J272,0)</f>
        <v>0</v>
      </c>
      <c r="BF272" s="242">
        <f>IF(N272="snížená",J272,0)</f>
        <v>0</v>
      </c>
      <c r="BG272" s="242">
        <f>IF(N272="zákl. přenesená",J272,0)</f>
        <v>0</v>
      </c>
      <c r="BH272" s="242">
        <f>IF(N272="sníž. přenesená",J272,0)</f>
        <v>0</v>
      </c>
      <c r="BI272" s="242">
        <f>IF(N272="nulová",J272,0)</f>
        <v>0</v>
      </c>
      <c r="BJ272" s="18" t="s">
        <v>83</v>
      </c>
      <c r="BK272" s="242">
        <f>ROUND(I272*H272,2)</f>
        <v>0</v>
      </c>
      <c r="BL272" s="18" t="s">
        <v>277</v>
      </c>
      <c r="BM272" s="241" t="s">
        <v>1699</v>
      </c>
    </row>
    <row r="273" s="2" customFormat="1" ht="33" customHeight="1">
      <c r="A273" s="39"/>
      <c r="B273" s="40"/>
      <c r="C273" s="229" t="s">
        <v>854</v>
      </c>
      <c r="D273" s="229" t="s">
        <v>205</v>
      </c>
      <c r="E273" s="230" t="s">
        <v>1700</v>
      </c>
      <c r="F273" s="231" t="s">
        <v>1701</v>
      </c>
      <c r="G273" s="232" t="s">
        <v>220</v>
      </c>
      <c r="H273" s="233">
        <v>9</v>
      </c>
      <c r="I273" s="234"/>
      <c r="J273" s="235">
        <f>ROUND(I273*H273,2)</f>
        <v>0</v>
      </c>
      <c r="K273" s="236"/>
      <c r="L273" s="45"/>
      <c r="M273" s="237" t="s">
        <v>1</v>
      </c>
      <c r="N273" s="238" t="s">
        <v>41</v>
      </c>
      <c r="O273" s="92"/>
      <c r="P273" s="239">
        <f>O273*H273</f>
        <v>0</v>
      </c>
      <c r="Q273" s="239">
        <v>0</v>
      </c>
      <c r="R273" s="239">
        <f>Q273*H273</f>
        <v>0</v>
      </c>
      <c r="S273" s="239">
        <v>0</v>
      </c>
      <c r="T273" s="240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41" t="s">
        <v>277</v>
      </c>
      <c r="AT273" s="241" t="s">
        <v>205</v>
      </c>
      <c r="AU273" s="241" t="s">
        <v>85</v>
      </c>
      <c r="AY273" s="18" t="s">
        <v>203</v>
      </c>
      <c r="BE273" s="242">
        <f>IF(N273="základní",J273,0)</f>
        <v>0</v>
      </c>
      <c r="BF273" s="242">
        <f>IF(N273="snížená",J273,0)</f>
        <v>0</v>
      </c>
      <c r="BG273" s="242">
        <f>IF(N273="zákl. přenesená",J273,0)</f>
        <v>0</v>
      </c>
      <c r="BH273" s="242">
        <f>IF(N273="sníž. přenesená",J273,0)</f>
        <v>0</v>
      </c>
      <c r="BI273" s="242">
        <f>IF(N273="nulová",J273,0)</f>
        <v>0</v>
      </c>
      <c r="BJ273" s="18" t="s">
        <v>83</v>
      </c>
      <c r="BK273" s="242">
        <f>ROUND(I273*H273,2)</f>
        <v>0</v>
      </c>
      <c r="BL273" s="18" t="s">
        <v>277</v>
      </c>
      <c r="BM273" s="241" t="s">
        <v>1702</v>
      </c>
    </row>
    <row r="274" s="2" customFormat="1" ht="33" customHeight="1">
      <c r="A274" s="39"/>
      <c r="B274" s="40"/>
      <c r="C274" s="229" t="s">
        <v>858</v>
      </c>
      <c r="D274" s="229" t="s">
        <v>205</v>
      </c>
      <c r="E274" s="230" t="s">
        <v>1703</v>
      </c>
      <c r="F274" s="231" t="s">
        <v>1704</v>
      </c>
      <c r="G274" s="232" t="s">
        <v>220</v>
      </c>
      <c r="H274" s="233">
        <v>1</v>
      </c>
      <c r="I274" s="234"/>
      <c r="J274" s="235">
        <f>ROUND(I274*H274,2)</f>
        <v>0</v>
      </c>
      <c r="K274" s="236"/>
      <c r="L274" s="45"/>
      <c r="M274" s="237" t="s">
        <v>1</v>
      </c>
      <c r="N274" s="238" t="s">
        <v>41</v>
      </c>
      <c r="O274" s="92"/>
      <c r="P274" s="239">
        <f>O274*H274</f>
        <v>0</v>
      </c>
      <c r="Q274" s="239">
        <v>0</v>
      </c>
      <c r="R274" s="239">
        <f>Q274*H274</f>
        <v>0</v>
      </c>
      <c r="S274" s="239">
        <v>0</v>
      </c>
      <c r="T274" s="240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1" t="s">
        <v>277</v>
      </c>
      <c r="AT274" s="241" t="s">
        <v>205</v>
      </c>
      <c r="AU274" s="241" t="s">
        <v>85</v>
      </c>
      <c r="AY274" s="18" t="s">
        <v>203</v>
      </c>
      <c r="BE274" s="242">
        <f>IF(N274="základní",J274,0)</f>
        <v>0</v>
      </c>
      <c r="BF274" s="242">
        <f>IF(N274="snížená",J274,0)</f>
        <v>0</v>
      </c>
      <c r="BG274" s="242">
        <f>IF(N274="zákl. přenesená",J274,0)</f>
        <v>0</v>
      </c>
      <c r="BH274" s="242">
        <f>IF(N274="sníž. přenesená",J274,0)</f>
        <v>0</v>
      </c>
      <c r="BI274" s="242">
        <f>IF(N274="nulová",J274,0)</f>
        <v>0</v>
      </c>
      <c r="BJ274" s="18" t="s">
        <v>83</v>
      </c>
      <c r="BK274" s="242">
        <f>ROUND(I274*H274,2)</f>
        <v>0</v>
      </c>
      <c r="BL274" s="18" t="s">
        <v>277</v>
      </c>
      <c r="BM274" s="241" t="s">
        <v>1705</v>
      </c>
    </row>
    <row r="275" s="2" customFormat="1" ht="37.8" customHeight="1">
      <c r="A275" s="39"/>
      <c r="B275" s="40"/>
      <c r="C275" s="229" t="s">
        <v>862</v>
      </c>
      <c r="D275" s="229" t="s">
        <v>205</v>
      </c>
      <c r="E275" s="230" t="s">
        <v>1706</v>
      </c>
      <c r="F275" s="231" t="s">
        <v>1707</v>
      </c>
      <c r="G275" s="232" t="s">
        <v>220</v>
      </c>
      <c r="H275" s="233">
        <v>1</v>
      </c>
      <c r="I275" s="234"/>
      <c r="J275" s="235">
        <f>ROUND(I275*H275,2)</f>
        <v>0</v>
      </c>
      <c r="K275" s="236"/>
      <c r="L275" s="45"/>
      <c r="M275" s="237" t="s">
        <v>1</v>
      </c>
      <c r="N275" s="238" t="s">
        <v>41</v>
      </c>
      <c r="O275" s="92"/>
      <c r="P275" s="239">
        <f>O275*H275</f>
        <v>0</v>
      </c>
      <c r="Q275" s="239">
        <v>0</v>
      </c>
      <c r="R275" s="239">
        <f>Q275*H275</f>
        <v>0</v>
      </c>
      <c r="S275" s="239">
        <v>0</v>
      </c>
      <c r="T275" s="240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1" t="s">
        <v>277</v>
      </c>
      <c r="AT275" s="241" t="s">
        <v>205</v>
      </c>
      <c r="AU275" s="241" t="s">
        <v>85</v>
      </c>
      <c r="AY275" s="18" t="s">
        <v>203</v>
      </c>
      <c r="BE275" s="242">
        <f>IF(N275="základní",J275,0)</f>
        <v>0</v>
      </c>
      <c r="BF275" s="242">
        <f>IF(N275="snížená",J275,0)</f>
        <v>0</v>
      </c>
      <c r="BG275" s="242">
        <f>IF(N275="zákl. přenesená",J275,0)</f>
        <v>0</v>
      </c>
      <c r="BH275" s="242">
        <f>IF(N275="sníž. přenesená",J275,0)</f>
        <v>0</v>
      </c>
      <c r="BI275" s="242">
        <f>IF(N275="nulová",J275,0)</f>
        <v>0</v>
      </c>
      <c r="BJ275" s="18" t="s">
        <v>83</v>
      </c>
      <c r="BK275" s="242">
        <f>ROUND(I275*H275,2)</f>
        <v>0</v>
      </c>
      <c r="BL275" s="18" t="s">
        <v>277</v>
      </c>
      <c r="BM275" s="241" t="s">
        <v>1708</v>
      </c>
    </row>
    <row r="276" s="2" customFormat="1" ht="37.8" customHeight="1">
      <c r="A276" s="39"/>
      <c r="B276" s="40"/>
      <c r="C276" s="229" t="s">
        <v>866</v>
      </c>
      <c r="D276" s="229" t="s">
        <v>205</v>
      </c>
      <c r="E276" s="230" t="s">
        <v>1709</v>
      </c>
      <c r="F276" s="231" t="s">
        <v>1710</v>
      </c>
      <c r="G276" s="232" t="s">
        <v>220</v>
      </c>
      <c r="H276" s="233">
        <v>4</v>
      </c>
      <c r="I276" s="234"/>
      <c r="J276" s="235">
        <f>ROUND(I276*H276,2)</f>
        <v>0</v>
      </c>
      <c r="K276" s="236"/>
      <c r="L276" s="45"/>
      <c r="M276" s="237" t="s">
        <v>1</v>
      </c>
      <c r="N276" s="238" t="s">
        <v>41</v>
      </c>
      <c r="O276" s="92"/>
      <c r="P276" s="239">
        <f>O276*H276</f>
        <v>0</v>
      </c>
      <c r="Q276" s="239">
        <v>0</v>
      </c>
      <c r="R276" s="239">
        <f>Q276*H276</f>
        <v>0</v>
      </c>
      <c r="S276" s="239">
        <v>0</v>
      </c>
      <c r="T276" s="240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41" t="s">
        <v>277</v>
      </c>
      <c r="AT276" s="241" t="s">
        <v>205</v>
      </c>
      <c r="AU276" s="241" t="s">
        <v>85</v>
      </c>
      <c r="AY276" s="18" t="s">
        <v>203</v>
      </c>
      <c r="BE276" s="242">
        <f>IF(N276="základní",J276,0)</f>
        <v>0</v>
      </c>
      <c r="BF276" s="242">
        <f>IF(N276="snížená",J276,0)</f>
        <v>0</v>
      </c>
      <c r="BG276" s="242">
        <f>IF(N276="zákl. přenesená",J276,0)</f>
        <v>0</v>
      </c>
      <c r="BH276" s="242">
        <f>IF(N276="sníž. přenesená",J276,0)</f>
        <v>0</v>
      </c>
      <c r="BI276" s="242">
        <f>IF(N276="nulová",J276,0)</f>
        <v>0</v>
      </c>
      <c r="BJ276" s="18" t="s">
        <v>83</v>
      </c>
      <c r="BK276" s="242">
        <f>ROUND(I276*H276,2)</f>
        <v>0</v>
      </c>
      <c r="BL276" s="18" t="s">
        <v>277</v>
      </c>
      <c r="BM276" s="241" t="s">
        <v>1711</v>
      </c>
    </row>
    <row r="277" s="2" customFormat="1" ht="37.8" customHeight="1">
      <c r="A277" s="39"/>
      <c r="B277" s="40"/>
      <c r="C277" s="229" t="s">
        <v>870</v>
      </c>
      <c r="D277" s="229" t="s">
        <v>205</v>
      </c>
      <c r="E277" s="230" t="s">
        <v>1712</v>
      </c>
      <c r="F277" s="231" t="s">
        <v>1713</v>
      </c>
      <c r="G277" s="232" t="s">
        <v>220</v>
      </c>
      <c r="H277" s="233">
        <v>2</v>
      </c>
      <c r="I277" s="234"/>
      <c r="J277" s="235">
        <f>ROUND(I277*H277,2)</f>
        <v>0</v>
      </c>
      <c r="K277" s="236"/>
      <c r="L277" s="45"/>
      <c r="M277" s="237" t="s">
        <v>1</v>
      </c>
      <c r="N277" s="238" t="s">
        <v>41</v>
      </c>
      <c r="O277" s="92"/>
      <c r="P277" s="239">
        <f>O277*H277</f>
        <v>0</v>
      </c>
      <c r="Q277" s="239">
        <v>0</v>
      </c>
      <c r="R277" s="239">
        <f>Q277*H277</f>
        <v>0</v>
      </c>
      <c r="S277" s="239">
        <v>0</v>
      </c>
      <c r="T277" s="240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41" t="s">
        <v>277</v>
      </c>
      <c r="AT277" s="241" t="s">
        <v>205</v>
      </c>
      <c r="AU277" s="241" t="s">
        <v>85</v>
      </c>
      <c r="AY277" s="18" t="s">
        <v>203</v>
      </c>
      <c r="BE277" s="242">
        <f>IF(N277="základní",J277,0)</f>
        <v>0</v>
      </c>
      <c r="BF277" s="242">
        <f>IF(N277="snížená",J277,0)</f>
        <v>0</v>
      </c>
      <c r="BG277" s="242">
        <f>IF(N277="zákl. přenesená",J277,0)</f>
        <v>0</v>
      </c>
      <c r="BH277" s="242">
        <f>IF(N277="sníž. přenesená",J277,0)</f>
        <v>0</v>
      </c>
      <c r="BI277" s="242">
        <f>IF(N277="nulová",J277,0)</f>
        <v>0</v>
      </c>
      <c r="BJ277" s="18" t="s">
        <v>83</v>
      </c>
      <c r="BK277" s="242">
        <f>ROUND(I277*H277,2)</f>
        <v>0</v>
      </c>
      <c r="BL277" s="18" t="s">
        <v>277</v>
      </c>
      <c r="BM277" s="241" t="s">
        <v>1714</v>
      </c>
    </row>
    <row r="278" s="2" customFormat="1" ht="37.8" customHeight="1">
      <c r="A278" s="39"/>
      <c r="B278" s="40"/>
      <c r="C278" s="229" t="s">
        <v>874</v>
      </c>
      <c r="D278" s="229" t="s">
        <v>205</v>
      </c>
      <c r="E278" s="230" t="s">
        <v>1715</v>
      </c>
      <c r="F278" s="231" t="s">
        <v>1716</v>
      </c>
      <c r="G278" s="232" t="s">
        <v>220</v>
      </c>
      <c r="H278" s="233">
        <v>44</v>
      </c>
      <c r="I278" s="234"/>
      <c r="J278" s="235">
        <f>ROUND(I278*H278,2)</f>
        <v>0</v>
      </c>
      <c r="K278" s="236"/>
      <c r="L278" s="45"/>
      <c r="M278" s="237" t="s">
        <v>1</v>
      </c>
      <c r="N278" s="238" t="s">
        <v>41</v>
      </c>
      <c r="O278" s="92"/>
      <c r="P278" s="239">
        <f>O278*H278</f>
        <v>0</v>
      </c>
      <c r="Q278" s="239">
        <v>0</v>
      </c>
      <c r="R278" s="239">
        <f>Q278*H278</f>
        <v>0</v>
      </c>
      <c r="S278" s="239">
        <v>0</v>
      </c>
      <c r="T278" s="240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41" t="s">
        <v>277</v>
      </c>
      <c r="AT278" s="241" t="s">
        <v>205</v>
      </c>
      <c r="AU278" s="241" t="s">
        <v>85</v>
      </c>
      <c r="AY278" s="18" t="s">
        <v>203</v>
      </c>
      <c r="BE278" s="242">
        <f>IF(N278="základní",J278,0)</f>
        <v>0</v>
      </c>
      <c r="BF278" s="242">
        <f>IF(N278="snížená",J278,0)</f>
        <v>0</v>
      </c>
      <c r="BG278" s="242">
        <f>IF(N278="zákl. přenesená",J278,0)</f>
        <v>0</v>
      </c>
      <c r="BH278" s="242">
        <f>IF(N278="sníž. přenesená",J278,0)</f>
        <v>0</v>
      </c>
      <c r="BI278" s="242">
        <f>IF(N278="nulová",J278,0)</f>
        <v>0</v>
      </c>
      <c r="BJ278" s="18" t="s">
        <v>83</v>
      </c>
      <c r="BK278" s="242">
        <f>ROUND(I278*H278,2)</f>
        <v>0</v>
      </c>
      <c r="BL278" s="18" t="s">
        <v>277</v>
      </c>
      <c r="BM278" s="241" t="s">
        <v>469</v>
      </c>
    </row>
    <row r="279" s="2" customFormat="1" ht="37.8" customHeight="1">
      <c r="A279" s="39"/>
      <c r="B279" s="40"/>
      <c r="C279" s="229" t="s">
        <v>878</v>
      </c>
      <c r="D279" s="229" t="s">
        <v>205</v>
      </c>
      <c r="E279" s="230" t="s">
        <v>1717</v>
      </c>
      <c r="F279" s="231" t="s">
        <v>1718</v>
      </c>
      <c r="G279" s="232" t="s">
        <v>220</v>
      </c>
      <c r="H279" s="233">
        <v>35</v>
      </c>
      <c r="I279" s="234"/>
      <c r="J279" s="235">
        <f>ROUND(I279*H279,2)</f>
        <v>0</v>
      </c>
      <c r="K279" s="236"/>
      <c r="L279" s="45"/>
      <c r="M279" s="237" t="s">
        <v>1</v>
      </c>
      <c r="N279" s="238" t="s">
        <v>41</v>
      </c>
      <c r="O279" s="92"/>
      <c r="P279" s="239">
        <f>O279*H279</f>
        <v>0</v>
      </c>
      <c r="Q279" s="239">
        <v>0</v>
      </c>
      <c r="R279" s="239">
        <f>Q279*H279</f>
        <v>0</v>
      </c>
      <c r="S279" s="239">
        <v>0</v>
      </c>
      <c r="T279" s="240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41" t="s">
        <v>277</v>
      </c>
      <c r="AT279" s="241" t="s">
        <v>205</v>
      </c>
      <c r="AU279" s="241" t="s">
        <v>85</v>
      </c>
      <c r="AY279" s="18" t="s">
        <v>203</v>
      </c>
      <c r="BE279" s="242">
        <f>IF(N279="základní",J279,0)</f>
        <v>0</v>
      </c>
      <c r="BF279" s="242">
        <f>IF(N279="snížená",J279,0)</f>
        <v>0</v>
      </c>
      <c r="BG279" s="242">
        <f>IF(N279="zákl. přenesená",J279,0)</f>
        <v>0</v>
      </c>
      <c r="BH279" s="242">
        <f>IF(N279="sníž. přenesená",J279,0)</f>
        <v>0</v>
      </c>
      <c r="BI279" s="242">
        <f>IF(N279="nulová",J279,0)</f>
        <v>0</v>
      </c>
      <c r="BJ279" s="18" t="s">
        <v>83</v>
      </c>
      <c r="BK279" s="242">
        <f>ROUND(I279*H279,2)</f>
        <v>0</v>
      </c>
      <c r="BL279" s="18" t="s">
        <v>277</v>
      </c>
      <c r="BM279" s="241" t="s">
        <v>473</v>
      </c>
    </row>
    <row r="280" s="2" customFormat="1" ht="37.8" customHeight="1">
      <c r="A280" s="39"/>
      <c r="B280" s="40"/>
      <c r="C280" s="229" t="s">
        <v>882</v>
      </c>
      <c r="D280" s="229" t="s">
        <v>205</v>
      </c>
      <c r="E280" s="230" t="s">
        <v>1719</v>
      </c>
      <c r="F280" s="231" t="s">
        <v>1720</v>
      </c>
      <c r="G280" s="232" t="s">
        <v>220</v>
      </c>
      <c r="H280" s="233">
        <v>6</v>
      </c>
      <c r="I280" s="234"/>
      <c r="J280" s="235">
        <f>ROUND(I280*H280,2)</f>
        <v>0</v>
      </c>
      <c r="K280" s="236"/>
      <c r="L280" s="45"/>
      <c r="M280" s="237" t="s">
        <v>1</v>
      </c>
      <c r="N280" s="238" t="s">
        <v>41</v>
      </c>
      <c r="O280" s="92"/>
      <c r="P280" s="239">
        <f>O280*H280</f>
        <v>0</v>
      </c>
      <c r="Q280" s="239">
        <v>0</v>
      </c>
      <c r="R280" s="239">
        <f>Q280*H280</f>
        <v>0</v>
      </c>
      <c r="S280" s="239">
        <v>0</v>
      </c>
      <c r="T280" s="240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41" t="s">
        <v>277</v>
      </c>
      <c r="AT280" s="241" t="s">
        <v>205</v>
      </c>
      <c r="AU280" s="241" t="s">
        <v>85</v>
      </c>
      <c r="AY280" s="18" t="s">
        <v>203</v>
      </c>
      <c r="BE280" s="242">
        <f>IF(N280="základní",J280,0)</f>
        <v>0</v>
      </c>
      <c r="BF280" s="242">
        <f>IF(N280="snížená",J280,0)</f>
        <v>0</v>
      </c>
      <c r="BG280" s="242">
        <f>IF(N280="zákl. přenesená",J280,0)</f>
        <v>0</v>
      </c>
      <c r="BH280" s="242">
        <f>IF(N280="sníž. přenesená",J280,0)</f>
        <v>0</v>
      </c>
      <c r="BI280" s="242">
        <f>IF(N280="nulová",J280,0)</f>
        <v>0</v>
      </c>
      <c r="BJ280" s="18" t="s">
        <v>83</v>
      </c>
      <c r="BK280" s="242">
        <f>ROUND(I280*H280,2)</f>
        <v>0</v>
      </c>
      <c r="BL280" s="18" t="s">
        <v>277</v>
      </c>
      <c r="BM280" s="241" t="s">
        <v>480</v>
      </c>
    </row>
    <row r="281" s="2" customFormat="1" ht="37.8" customHeight="1">
      <c r="A281" s="39"/>
      <c r="B281" s="40"/>
      <c r="C281" s="229" t="s">
        <v>886</v>
      </c>
      <c r="D281" s="229" t="s">
        <v>205</v>
      </c>
      <c r="E281" s="230" t="s">
        <v>1721</v>
      </c>
      <c r="F281" s="231" t="s">
        <v>1722</v>
      </c>
      <c r="G281" s="232" t="s">
        <v>220</v>
      </c>
      <c r="H281" s="233">
        <v>1</v>
      </c>
      <c r="I281" s="234"/>
      <c r="J281" s="235">
        <f>ROUND(I281*H281,2)</f>
        <v>0</v>
      </c>
      <c r="K281" s="236"/>
      <c r="L281" s="45"/>
      <c r="M281" s="237" t="s">
        <v>1</v>
      </c>
      <c r="N281" s="238" t="s">
        <v>41</v>
      </c>
      <c r="O281" s="92"/>
      <c r="P281" s="239">
        <f>O281*H281</f>
        <v>0</v>
      </c>
      <c r="Q281" s="239">
        <v>0</v>
      </c>
      <c r="R281" s="239">
        <f>Q281*H281</f>
        <v>0</v>
      </c>
      <c r="S281" s="239">
        <v>0</v>
      </c>
      <c r="T281" s="240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41" t="s">
        <v>277</v>
      </c>
      <c r="AT281" s="241" t="s">
        <v>205</v>
      </c>
      <c r="AU281" s="241" t="s">
        <v>85</v>
      </c>
      <c r="AY281" s="18" t="s">
        <v>203</v>
      </c>
      <c r="BE281" s="242">
        <f>IF(N281="základní",J281,0)</f>
        <v>0</v>
      </c>
      <c r="BF281" s="242">
        <f>IF(N281="snížená",J281,0)</f>
        <v>0</v>
      </c>
      <c r="BG281" s="242">
        <f>IF(N281="zákl. přenesená",J281,0)</f>
        <v>0</v>
      </c>
      <c r="BH281" s="242">
        <f>IF(N281="sníž. přenesená",J281,0)</f>
        <v>0</v>
      </c>
      <c r="BI281" s="242">
        <f>IF(N281="nulová",J281,0)</f>
        <v>0</v>
      </c>
      <c r="BJ281" s="18" t="s">
        <v>83</v>
      </c>
      <c r="BK281" s="242">
        <f>ROUND(I281*H281,2)</f>
        <v>0</v>
      </c>
      <c r="BL281" s="18" t="s">
        <v>277</v>
      </c>
      <c r="BM281" s="241" t="s">
        <v>485</v>
      </c>
    </row>
    <row r="282" s="2" customFormat="1" ht="37.8" customHeight="1">
      <c r="A282" s="39"/>
      <c r="B282" s="40"/>
      <c r="C282" s="229" t="s">
        <v>890</v>
      </c>
      <c r="D282" s="229" t="s">
        <v>205</v>
      </c>
      <c r="E282" s="230" t="s">
        <v>1723</v>
      </c>
      <c r="F282" s="231" t="s">
        <v>1724</v>
      </c>
      <c r="G282" s="232" t="s">
        <v>220</v>
      </c>
      <c r="H282" s="233">
        <v>3</v>
      </c>
      <c r="I282" s="234"/>
      <c r="J282" s="235">
        <f>ROUND(I282*H282,2)</f>
        <v>0</v>
      </c>
      <c r="K282" s="236"/>
      <c r="L282" s="45"/>
      <c r="M282" s="237" t="s">
        <v>1</v>
      </c>
      <c r="N282" s="238" t="s">
        <v>41</v>
      </c>
      <c r="O282" s="92"/>
      <c r="P282" s="239">
        <f>O282*H282</f>
        <v>0</v>
      </c>
      <c r="Q282" s="239">
        <v>0</v>
      </c>
      <c r="R282" s="239">
        <f>Q282*H282</f>
        <v>0</v>
      </c>
      <c r="S282" s="239">
        <v>0</v>
      </c>
      <c r="T282" s="240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41" t="s">
        <v>277</v>
      </c>
      <c r="AT282" s="241" t="s">
        <v>205</v>
      </c>
      <c r="AU282" s="241" t="s">
        <v>85</v>
      </c>
      <c r="AY282" s="18" t="s">
        <v>203</v>
      </c>
      <c r="BE282" s="242">
        <f>IF(N282="základní",J282,0)</f>
        <v>0</v>
      </c>
      <c r="BF282" s="242">
        <f>IF(N282="snížená",J282,0)</f>
        <v>0</v>
      </c>
      <c r="BG282" s="242">
        <f>IF(N282="zákl. přenesená",J282,0)</f>
        <v>0</v>
      </c>
      <c r="BH282" s="242">
        <f>IF(N282="sníž. přenesená",J282,0)</f>
        <v>0</v>
      </c>
      <c r="BI282" s="242">
        <f>IF(N282="nulová",J282,0)</f>
        <v>0</v>
      </c>
      <c r="BJ282" s="18" t="s">
        <v>83</v>
      </c>
      <c r="BK282" s="242">
        <f>ROUND(I282*H282,2)</f>
        <v>0</v>
      </c>
      <c r="BL282" s="18" t="s">
        <v>277</v>
      </c>
      <c r="BM282" s="241" t="s">
        <v>491</v>
      </c>
    </row>
    <row r="283" s="2" customFormat="1" ht="37.8" customHeight="1">
      <c r="A283" s="39"/>
      <c r="B283" s="40"/>
      <c r="C283" s="229" t="s">
        <v>894</v>
      </c>
      <c r="D283" s="229" t="s">
        <v>205</v>
      </c>
      <c r="E283" s="230" t="s">
        <v>1725</v>
      </c>
      <c r="F283" s="231" t="s">
        <v>1726</v>
      </c>
      <c r="G283" s="232" t="s">
        <v>220</v>
      </c>
      <c r="H283" s="233">
        <v>10</v>
      </c>
      <c r="I283" s="234"/>
      <c r="J283" s="235">
        <f>ROUND(I283*H283,2)</f>
        <v>0</v>
      </c>
      <c r="K283" s="236"/>
      <c r="L283" s="45"/>
      <c r="M283" s="237" t="s">
        <v>1</v>
      </c>
      <c r="N283" s="238" t="s">
        <v>41</v>
      </c>
      <c r="O283" s="92"/>
      <c r="P283" s="239">
        <f>O283*H283</f>
        <v>0</v>
      </c>
      <c r="Q283" s="239">
        <v>0</v>
      </c>
      <c r="R283" s="239">
        <f>Q283*H283</f>
        <v>0</v>
      </c>
      <c r="S283" s="239">
        <v>0</v>
      </c>
      <c r="T283" s="240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41" t="s">
        <v>277</v>
      </c>
      <c r="AT283" s="241" t="s">
        <v>205</v>
      </c>
      <c r="AU283" s="241" t="s">
        <v>85</v>
      </c>
      <c r="AY283" s="18" t="s">
        <v>203</v>
      </c>
      <c r="BE283" s="242">
        <f>IF(N283="základní",J283,0)</f>
        <v>0</v>
      </c>
      <c r="BF283" s="242">
        <f>IF(N283="snížená",J283,0)</f>
        <v>0</v>
      </c>
      <c r="BG283" s="242">
        <f>IF(N283="zákl. přenesená",J283,0)</f>
        <v>0</v>
      </c>
      <c r="BH283" s="242">
        <f>IF(N283="sníž. přenesená",J283,0)</f>
        <v>0</v>
      </c>
      <c r="BI283" s="242">
        <f>IF(N283="nulová",J283,0)</f>
        <v>0</v>
      </c>
      <c r="BJ283" s="18" t="s">
        <v>83</v>
      </c>
      <c r="BK283" s="242">
        <f>ROUND(I283*H283,2)</f>
        <v>0</v>
      </c>
      <c r="BL283" s="18" t="s">
        <v>277</v>
      </c>
      <c r="BM283" s="241" t="s">
        <v>495</v>
      </c>
    </row>
    <row r="284" s="2" customFormat="1" ht="37.8" customHeight="1">
      <c r="A284" s="39"/>
      <c r="B284" s="40"/>
      <c r="C284" s="229" t="s">
        <v>898</v>
      </c>
      <c r="D284" s="229" t="s">
        <v>205</v>
      </c>
      <c r="E284" s="230" t="s">
        <v>1727</v>
      </c>
      <c r="F284" s="231" t="s">
        <v>1728</v>
      </c>
      <c r="G284" s="232" t="s">
        <v>220</v>
      </c>
      <c r="H284" s="233">
        <v>2</v>
      </c>
      <c r="I284" s="234"/>
      <c r="J284" s="235">
        <f>ROUND(I284*H284,2)</f>
        <v>0</v>
      </c>
      <c r="K284" s="236"/>
      <c r="L284" s="45"/>
      <c r="M284" s="237" t="s">
        <v>1</v>
      </c>
      <c r="N284" s="238" t="s">
        <v>41</v>
      </c>
      <c r="O284" s="92"/>
      <c r="P284" s="239">
        <f>O284*H284</f>
        <v>0</v>
      </c>
      <c r="Q284" s="239">
        <v>0</v>
      </c>
      <c r="R284" s="239">
        <f>Q284*H284</f>
        <v>0</v>
      </c>
      <c r="S284" s="239">
        <v>0</v>
      </c>
      <c r="T284" s="240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41" t="s">
        <v>277</v>
      </c>
      <c r="AT284" s="241" t="s">
        <v>205</v>
      </c>
      <c r="AU284" s="241" t="s">
        <v>85</v>
      </c>
      <c r="AY284" s="18" t="s">
        <v>203</v>
      </c>
      <c r="BE284" s="242">
        <f>IF(N284="základní",J284,0)</f>
        <v>0</v>
      </c>
      <c r="BF284" s="242">
        <f>IF(N284="snížená",J284,0)</f>
        <v>0</v>
      </c>
      <c r="BG284" s="242">
        <f>IF(N284="zákl. přenesená",J284,0)</f>
        <v>0</v>
      </c>
      <c r="BH284" s="242">
        <f>IF(N284="sníž. přenesená",J284,0)</f>
        <v>0</v>
      </c>
      <c r="BI284" s="242">
        <f>IF(N284="nulová",J284,0)</f>
        <v>0</v>
      </c>
      <c r="BJ284" s="18" t="s">
        <v>83</v>
      </c>
      <c r="BK284" s="242">
        <f>ROUND(I284*H284,2)</f>
        <v>0</v>
      </c>
      <c r="BL284" s="18" t="s">
        <v>277</v>
      </c>
      <c r="BM284" s="241" t="s">
        <v>1729</v>
      </c>
    </row>
    <row r="285" s="2" customFormat="1" ht="37.8" customHeight="1">
      <c r="A285" s="39"/>
      <c r="B285" s="40"/>
      <c r="C285" s="229" t="s">
        <v>902</v>
      </c>
      <c r="D285" s="229" t="s">
        <v>205</v>
      </c>
      <c r="E285" s="230" t="s">
        <v>1730</v>
      </c>
      <c r="F285" s="231" t="s">
        <v>1731</v>
      </c>
      <c r="G285" s="232" t="s">
        <v>220</v>
      </c>
      <c r="H285" s="233">
        <v>10</v>
      </c>
      <c r="I285" s="234"/>
      <c r="J285" s="235">
        <f>ROUND(I285*H285,2)</f>
        <v>0</v>
      </c>
      <c r="K285" s="236"/>
      <c r="L285" s="45"/>
      <c r="M285" s="237" t="s">
        <v>1</v>
      </c>
      <c r="N285" s="238" t="s">
        <v>41</v>
      </c>
      <c r="O285" s="92"/>
      <c r="P285" s="239">
        <f>O285*H285</f>
        <v>0</v>
      </c>
      <c r="Q285" s="239">
        <v>0</v>
      </c>
      <c r="R285" s="239">
        <f>Q285*H285</f>
        <v>0</v>
      </c>
      <c r="S285" s="239">
        <v>0</v>
      </c>
      <c r="T285" s="240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41" t="s">
        <v>277</v>
      </c>
      <c r="AT285" s="241" t="s">
        <v>205</v>
      </c>
      <c r="AU285" s="241" t="s">
        <v>85</v>
      </c>
      <c r="AY285" s="18" t="s">
        <v>203</v>
      </c>
      <c r="BE285" s="242">
        <f>IF(N285="základní",J285,0)</f>
        <v>0</v>
      </c>
      <c r="BF285" s="242">
        <f>IF(N285="snížená",J285,0)</f>
        <v>0</v>
      </c>
      <c r="BG285" s="242">
        <f>IF(N285="zákl. přenesená",J285,0)</f>
        <v>0</v>
      </c>
      <c r="BH285" s="242">
        <f>IF(N285="sníž. přenesená",J285,0)</f>
        <v>0</v>
      </c>
      <c r="BI285" s="242">
        <f>IF(N285="nulová",J285,0)</f>
        <v>0</v>
      </c>
      <c r="BJ285" s="18" t="s">
        <v>83</v>
      </c>
      <c r="BK285" s="242">
        <f>ROUND(I285*H285,2)</f>
        <v>0</v>
      </c>
      <c r="BL285" s="18" t="s">
        <v>277</v>
      </c>
      <c r="BM285" s="241" t="s">
        <v>1732</v>
      </c>
    </row>
    <row r="286" s="2" customFormat="1" ht="37.8" customHeight="1">
      <c r="A286" s="39"/>
      <c r="B286" s="40"/>
      <c r="C286" s="229" t="s">
        <v>906</v>
      </c>
      <c r="D286" s="229" t="s">
        <v>205</v>
      </c>
      <c r="E286" s="230" t="s">
        <v>1733</v>
      </c>
      <c r="F286" s="231" t="s">
        <v>1734</v>
      </c>
      <c r="G286" s="232" t="s">
        <v>220</v>
      </c>
      <c r="H286" s="233">
        <v>6</v>
      </c>
      <c r="I286" s="234"/>
      <c r="J286" s="235">
        <f>ROUND(I286*H286,2)</f>
        <v>0</v>
      </c>
      <c r="K286" s="236"/>
      <c r="L286" s="45"/>
      <c r="M286" s="237" t="s">
        <v>1</v>
      </c>
      <c r="N286" s="238" t="s">
        <v>41</v>
      </c>
      <c r="O286" s="92"/>
      <c r="P286" s="239">
        <f>O286*H286</f>
        <v>0</v>
      </c>
      <c r="Q286" s="239">
        <v>0</v>
      </c>
      <c r="R286" s="239">
        <f>Q286*H286</f>
        <v>0</v>
      </c>
      <c r="S286" s="239">
        <v>0</v>
      </c>
      <c r="T286" s="240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41" t="s">
        <v>277</v>
      </c>
      <c r="AT286" s="241" t="s">
        <v>205</v>
      </c>
      <c r="AU286" s="241" t="s">
        <v>85</v>
      </c>
      <c r="AY286" s="18" t="s">
        <v>203</v>
      </c>
      <c r="BE286" s="242">
        <f>IF(N286="základní",J286,0)</f>
        <v>0</v>
      </c>
      <c r="BF286" s="242">
        <f>IF(N286="snížená",J286,0)</f>
        <v>0</v>
      </c>
      <c r="BG286" s="242">
        <f>IF(N286="zákl. přenesená",J286,0)</f>
        <v>0</v>
      </c>
      <c r="BH286" s="242">
        <f>IF(N286="sníž. přenesená",J286,0)</f>
        <v>0</v>
      </c>
      <c r="BI286" s="242">
        <f>IF(N286="nulová",J286,0)</f>
        <v>0</v>
      </c>
      <c r="BJ286" s="18" t="s">
        <v>83</v>
      </c>
      <c r="BK286" s="242">
        <f>ROUND(I286*H286,2)</f>
        <v>0</v>
      </c>
      <c r="BL286" s="18" t="s">
        <v>277</v>
      </c>
      <c r="BM286" s="241" t="s">
        <v>500</v>
      </c>
    </row>
    <row r="287" s="2" customFormat="1" ht="37.8" customHeight="1">
      <c r="A287" s="39"/>
      <c r="B287" s="40"/>
      <c r="C287" s="229" t="s">
        <v>910</v>
      </c>
      <c r="D287" s="229" t="s">
        <v>205</v>
      </c>
      <c r="E287" s="230" t="s">
        <v>1735</v>
      </c>
      <c r="F287" s="231" t="s">
        <v>1736</v>
      </c>
      <c r="G287" s="232" t="s">
        <v>220</v>
      </c>
      <c r="H287" s="233">
        <v>2</v>
      </c>
      <c r="I287" s="234"/>
      <c r="J287" s="235">
        <f>ROUND(I287*H287,2)</f>
        <v>0</v>
      </c>
      <c r="K287" s="236"/>
      <c r="L287" s="45"/>
      <c r="M287" s="237" t="s">
        <v>1</v>
      </c>
      <c r="N287" s="238" t="s">
        <v>41</v>
      </c>
      <c r="O287" s="92"/>
      <c r="P287" s="239">
        <f>O287*H287</f>
        <v>0</v>
      </c>
      <c r="Q287" s="239">
        <v>0</v>
      </c>
      <c r="R287" s="239">
        <f>Q287*H287</f>
        <v>0</v>
      </c>
      <c r="S287" s="239">
        <v>0</v>
      </c>
      <c r="T287" s="240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41" t="s">
        <v>277</v>
      </c>
      <c r="AT287" s="241" t="s">
        <v>205</v>
      </c>
      <c r="AU287" s="241" t="s">
        <v>85</v>
      </c>
      <c r="AY287" s="18" t="s">
        <v>203</v>
      </c>
      <c r="BE287" s="242">
        <f>IF(N287="základní",J287,0)</f>
        <v>0</v>
      </c>
      <c r="BF287" s="242">
        <f>IF(N287="snížená",J287,0)</f>
        <v>0</v>
      </c>
      <c r="BG287" s="242">
        <f>IF(N287="zákl. přenesená",J287,0)</f>
        <v>0</v>
      </c>
      <c r="BH287" s="242">
        <f>IF(N287="sníž. přenesená",J287,0)</f>
        <v>0</v>
      </c>
      <c r="BI287" s="242">
        <f>IF(N287="nulová",J287,0)</f>
        <v>0</v>
      </c>
      <c r="BJ287" s="18" t="s">
        <v>83</v>
      </c>
      <c r="BK287" s="242">
        <f>ROUND(I287*H287,2)</f>
        <v>0</v>
      </c>
      <c r="BL287" s="18" t="s">
        <v>277</v>
      </c>
      <c r="BM287" s="241" t="s">
        <v>1737</v>
      </c>
    </row>
    <row r="288" s="2" customFormat="1" ht="37.8" customHeight="1">
      <c r="A288" s="39"/>
      <c r="B288" s="40"/>
      <c r="C288" s="229" t="s">
        <v>914</v>
      </c>
      <c r="D288" s="229" t="s">
        <v>205</v>
      </c>
      <c r="E288" s="230" t="s">
        <v>1738</v>
      </c>
      <c r="F288" s="231" t="s">
        <v>1739</v>
      </c>
      <c r="G288" s="232" t="s">
        <v>220</v>
      </c>
      <c r="H288" s="233">
        <v>12</v>
      </c>
      <c r="I288" s="234"/>
      <c r="J288" s="235">
        <f>ROUND(I288*H288,2)</f>
        <v>0</v>
      </c>
      <c r="K288" s="236"/>
      <c r="L288" s="45"/>
      <c r="M288" s="237" t="s">
        <v>1</v>
      </c>
      <c r="N288" s="238" t="s">
        <v>41</v>
      </c>
      <c r="O288" s="92"/>
      <c r="P288" s="239">
        <f>O288*H288</f>
        <v>0</v>
      </c>
      <c r="Q288" s="239">
        <v>0</v>
      </c>
      <c r="R288" s="239">
        <f>Q288*H288</f>
        <v>0</v>
      </c>
      <c r="S288" s="239">
        <v>0</v>
      </c>
      <c r="T288" s="240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41" t="s">
        <v>277</v>
      </c>
      <c r="AT288" s="241" t="s">
        <v>205</v>
      </c>
      <c r="AU288" s="241" t="s">
        <v>85</v>
      </c>
      <c r="AY288" s="18" t="s">
        <v>203</v>
      </c>
      <c r="BE288" s="242">
        <f>IF(N288="základní",J288,0)</f>
        <v>0</v>
      </c>
      <c r="BF288" s="242">
        <f>IF(N288="snížená",J288,0)</f>
        <v>0</v>
      </c>
      <c r="BG288" s="242">
        <f>IF(N288="zákl. přenesená",J288,0)</f>
        <v>0</v>
      </c>
      <c r="BH288" s="242">
        <f>IF(N288="sníž. přenesená",J288,0)</f>
        <v>0</v>
      </c>
      <c r="BI288" s="242">
        <f>IF(N288="nulová",J288,0)</f>
        <v>0</v>
      </c>
      <c r="BJ288" s="18" t="s">
        <v>83</v>
      </c>
      <c r="BK288" s="242">
        <f>ROUND(I288*H288,2)</f>
        <v>0</v>
      </c>
      <c r="BL288" s="18" t="s">
        <v>277</v>
      </c>
      <c r="BM288" s="241" t="s">
        <v>503</v>
      </c>
    </row>
    <row r="289" s="2" customFormat="1" ht="37.8" customHeight="1">
      <c r="A289" s="39"/>
      <c r="B289" s="40"/>
      <c r="C289" s="229" t="s">
        <v>918</v>
      </c>
      <c r="D289" s="229" t="s">
        <v>205</v>
      </c>
      <c r="E289" s="230" t="s">
        <v>1740</v>
      </c>
      <c r="F289" s="231" t="s">
        <v>1741</v>
      </c>
      <c r="G289" s="232" t="s">
        <v>220</v>
      </c>
      <c r="H289" s="233">
        <v>1</v>
      </c>
      <c r="I289" s="234"/>
      <c r="J289" s="235">
        <f>ROUND(I289*H289,2)</f>
        <v>0</v>
      </c>
      <c r="K289" s="236"/>
      <c r="L289" s="45"/>
      <c r="M289" s="237" t="s">
        <v>1</v>
      </c>
      <c r="N289" s="238" t="s">
        <v>41</v>
      </c>
      <c r="O289" s="92"/>
      <c r="P289" s="239">
        <f>O289*H289</f>
        <v>0</v>
      </c>
      <c r="Q289" s="239">
        <v>0</v>
      </c>
      <c r="R289" s="239">
        <f>Q289*H289</f>
        <v>0</v>
      </c>
      <c r="S289" s="239">
        <v>0</v>
      </c>
      <c r="T289" s="240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41" t="s">
        <v>277</v>
      </c>
      <c r="AT289" s="241" t="s">
        <v>205</v>
      </c>
      <c r="AU289" s="241" t="s">
        <v>85</v>
      </c>
      <c r="AY289" s="18" t="s">
        <v>203</v>
      </c>
      <c r="BE289" s="242">
        <f>IF(N289="základní",J289,0)</f>
        <v>0</v>
      </c>
      <c r="BF289" s="242">
        <f>IF(N289="snížená",J289,0)</f>
        <v>0</v>
      </c>
      <c r="BG289" s="242">
        <f>IF(N289="zákl. přenesená",J289,0)</f>
        <v>0</v>
      </c>
      <c r="BH289" s="242">
        <f>IF(N289="sníž. přenesená",J289,0)</f>
        <v>0</v>
      </c>
      <c r="BI289" s="242">
        <f>IF(N289="nulová",J289,0)</f>
        <v>0</v>
      </c>
      <c r="BJ289" s="18" t="s">
        <v>83</v>
      </c>
      <c r="BK289" s="242">
        <f>ROUND(I289*H289,2)</f>
        <v>0</v>
      </c>
      <c r="BL289" s="18" t="s">
        <v>277</v>
      </c>
      <c r="BM289" s="241" t="s">
        <v>507</v>
      </c>
    </row>
    <row r="290" s="2" customFormat="1" ht="37.8" customHeight="1">
      <c r="A290" s="39"/>
      <c r="B290" s="40"/>
      <c r="C290" s="229" t="s">
        <v>922</v>
      </c>
      <c r="D290" s="229" t="s">
        <v>205</v>
      </c>
      <c r="E290" s="230" t="s">
        <v>1742</v>
      </c>
      <c r="F290" s="231" t="s">
        <v>1743</v>
      </c>
      <c r="G290" s="232" t="s">
        <v>220</v>
      </c>
      <c r="H290" s="233">
        <v>1</v>
      </c>
      <c r="I290" s="234"/>
      <c r="J290" s="235">
        <f>ROUND(I290*H290,2)</f>
        <v>0</v>
      </c>
      <c r="K290" s="236"/>
      <c r="L290" s="45"/>
      <c r="M290" s="237" t="s">
        <v>1</v>
      </c>
      <c r="N290" s="238" t="s">
        <v>41</v>
      </c>
      <c r="O290" s="92"/>
      <c r="P290" s="239">
        <f>O290*H290</f>
        <v>0</v>
      </c>
      <c r="Q290" s="239">
        <v>0</v>
      </c>
      <c r="R290" s="239">
        <f>Q290*H290</f>
        <v>0</v>
      </c>
      <c r="S290" s="239">
        <v>0</v>
      </c>
      <c r="T290" s="240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41" t="s">
        <v>277</v>
      </c>
      <c r="AT290" s="241" t="s">
        <v>205</v>
      </c>
      <c r="AU290" s="241" t="s">
        <v>85</v>
      </c>
      <c r="AY290" s="18" t="s">
        <v>203</v>
      </c>
      <c r="BE290" s="242">
        <f>IF(N290="základní",J290,0)</f>
        <v>0</v>
      </c>
      <c r="BF290" s="242">
        <f>IF(N290="snížená",J290,0)</f>
        <v>0</v>
      </c>
      <c r="BG290" s="242">
        <f>IF(N290="zákl. přenesená",J290,0)</f>
        <v>0</v>
      </c>
      <c r="BH290" s="242">
        <f>IF(N290="sníž. přenesená",J290,0)</f>
        <v>0</v>
      </c>
      <c r="BI290" s="242">
        <f>IF(N290="nulová",J290,0)</f>
        <v>0</v>
      </c>
      <c r="BJ290" s="18" t="s">
        <v>83</v>
      </c>
      <c r="BK290" s="242">
        <f>ROUND(I290*H290,2)</f>
        <v>0</v>
      </c>
      <c r="BL290" s="18" t="s">
        <v>277</v>
      </c>
      <c r="BM290" s="241" t="s">
        <v>511</v>
      </c>
    </row>
    <row r="291" s="2" customFormat="1" ht="37.8" customHeight="1">
      <c r="A291" s="39"/>
      <c r="B291" s="40"/>
      <c r="C291" s="229" t="s">
        <v>927</v>
      </c>
      <c r="D291" s="229" t="s">
        <v>205</v>
      </c>
      <c r="E291" s="230" t="s">
        <v>1744</v>
      </c>
      <c r="F291" s="231" t="s">
        <v>1745</v>
      </c>
      <c r="G291" s="232" t="s">
        <v>220</v>
      </c>
      <c r="H291" s="233">
        <v>1</v>
      </c>
      <c r="I291" s="234"/>
      <c r="J291" s="235">
        <f>ROUND(I291*H291,2)</f>
        <v>0</v>
      </c>
      <c r="K291" s="236"/>
      <c r="L291" s="45"/>
      <c r="M291" s="237" t="s">
        <v>1</v>
      </c>
      <c r="N291" s="238" t="s">
        <v>41</v>
      </c>
      <c r="O291" s="92"/>
      <c r="P291" s="239">
        <f>O291*H291</f>
        <v>0</v>
      </c>
      <c r="Q291" s="239">
        <v>0</v>
      </c>
      <c r="R291" s="239">
        <f>Q291*H291</f>
        <v>0</v>
      </c>
      <c r="S291" s="239">
        <v>0</v>
      </c>
      <c r="T291" s="240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41" t="s">
        <v>277</v>
      </c>
      <c r="AT291" s="241" t="s">
        <v>205</v>
      </c>
      <c r="AU291" s="241" t="s">
        <v>85</v>
      </c>
      <c r="AY291" s="18" t="s">
        <v>203</v>
      </c>
      <c r="BE291" s="242">
        <f>IF(N291="základní",J291,0)</f>
        <v>0</v>
      </c>
      <c r="BF291" s="242">
        <f>IF(N291="snížená",J291,0)</f>
        <v>0</v>
      </c>
      <c r="BG291" s="242">
        <f>IF(N291="zákl. přenesená",J291,0)</f>
        <v>0</v>
      </c>
      <c r="BH291" s="242">
        <f>IF(N291="sníž. přenesená",J291,0)</f>
        <v>0</v>
      </c>
      <c r="BI291" s="242">
        <f>IF(N291="nulová",J291,0)</f>
        <v>0</v>
      </c>
      <c r="BJ291" s="18" t="s">
        <v>83</v>
      </c>
      <c r="BK291" s="242">
        <f>ROUND(I291*H291,2)</f>
        <v>0</v>
      </c>
      <c r="BL291" s="18" t="s">
        <v>277</v>
      </c>
      <c r="BM291" s="241" t="s">
        <v>516</v>
      </c>
    </row>
    <row r="292" s="2" customFormat="1" ht="37.8" customHeight="1">
      <c r="A292" s="39"/>
      <c r="B292" s="40"/>
      <c r="C292" s="229" t="s">
        <v>932</v>
      </c>
      <c r="D292" s="229" t="s">
        <v>205</v>
      </c>
      <c r="E292" s="230" t="s">
        <v>1746</v>
      </c>
      <c r="F292" s="231" t="s">
        <v>1747</v>
      </c>
      <c r="G292" s="232" t="s">
        <v>220</v>
      </c>
      <c r="H292" s="233">
        <v>2</v>
      </c>
      <c r="I292" s="234"/>
      <c r="J292" s="235">
        <f>ROUND(I292*H292,2)</f>
        <v>0</v>
      </c>
      <c r="K292" s="236"/>
      <c r="L292" s="45"/>
      <c r="M292" s="237" t="s">
        <v>1</v>
      </c>
      <c r="N292" s="238" t="s">
        <v>41</v>
      </c>
      <c r="O292" s="92"/>
      <c r="P292" s="239">
        <f>O292*H292</f>
        <v>0</v>
      </c>
      <c r="Q292" s="239">
        <v>0</v>
      </c>
      <c r="R292" s="239">
        <f>Q292*H292</f>
        <v>0</v>
      </c>
      <c r="S292" s="239">
        <v>0</v>
      </c>
      <c r="T292" s="240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41" t="s">
        <v>277</v>
      </c>
      <c r="AT292" s="241" t="s">
        <v>205</v>
      </c>
      <c r="AU292" s="241" t="s">
        <v>85</v>
      </c>
      <c r="AY292" s="18" t="s">
        <v>203</v>
      </c>
      <c r="BE292" s="242">
        <f>IF(N292="základní",J292,0)</f>
        <v>0</v>
      </c>
      <c r="BF292" s="242">
        <f>IF(N292="snížená",J292,0)</f>
        <v>0</v>
      </c>
      <c r="BG292" s="242">
        <f>IF(N292="zákl. přenesená",J292,0)</f>
        <v>0</v>
      </c>
      <c r="BH292" s="242">
        <f>IF(N292="sníž. přenesená",J292,0)</f>
        <v>0</v>
      </c>
      <c r="BI292" s="242">
        <f>IF(N292="nulová",J292,0)</f>
        <v>0</v>
      </c>
      <c r="BJ292" s="18" t="s">
        <v>83</v>
      </c>
      <c r="BK292" s="242">
        <f>ROUND(I292*H292,2)</f>
        <v>0</v>
      </c>
      <c r="BL292" s="18" t="s">
        <v>277</v>
      </c>
      <c r="BM292" s="241" t="s">
        <v>520</v>
      </c>
    </row>
    <row r="293" s="2" customFormat="1" ht="16.5" customHeight="1">
      <c r="A293" s="39"/>
      <c r="B293" s="40"/>
      <c r="C293" s="281" t="s">
        <v>936</v>
      </c>
      <c r="D293" s="281" t="s">
        <v>643</v>
      </c>
      <c r="E293" s="282" t="s">
        <v>1748</v>
      </c>
      <c r="F293" s="283" t="s">
        <v>1749</v>
      </c>
      <c r="G293" s="284" t="s">
        <v>220</v>
      </c>
      <c r="H293" s="285">
        <v>32</v>
      </c>
      <c r="I293" s="286"/>
      <c r="J293" s="287">
        <f>ROUND(I293*H293,2)</f>
        <v>0</v>
      </c>
      <c r="K293" s="288"/>
      <c r="L293" s="289"/>
      <c r="M293" s="290" t="s">
        <v>1</v>
      </c>
      <c r="N293" s="291" t="s">
        <v>41</v>
      </c>
      <c r="O293" s="92"/>
      <c r="P293" s="239">
        <f>O293*H293</f>
        <v>0</v>
      </c>
      <c r="Q293" s="239">
        <v>0</v>
      </c>
      <c r="R293" s="239">
        <f>Q293*H293</f>
        <v>0</v>
      </c>
      <c r="S293" s="239">
        <v>0</v>
      </c>
      <c r="T293" s="240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41" t="s">
        <v>214</v>
      </c>
      <c r="AT293" s="241" t="s">
        <v>643</v>
      </c>
      <c r="AU293" s="241" t="s">
        <v>85</v>
      </c>
      <c r="AY293" s="18" t="s">
        <v>203</v>
      </c>
      <c r="BE293" s="242">
        <f>IF(N293="základní",J293,0)</f>
        <v>0</v>
      </c>
      <c r="BF293" s="242">
        <f>IF(N293="snížená",J293,0)</f>
        <v>0</v>
      </c>
      <c r="BG293" s="242">
        <f>IF(N293="zákl. přenesená",J293,0)</f>
        <v>0</v>
      </c>
      <c r="BH293" s="242">
        <f>IF(N293="sníž. přenesená",J293,0)</f>
        <v>0</v>
      </c>
      <c r="BI293" s="242">
        <f>IF(N293="nulová",J293,0)</f>
        <v>0</v>
      </c>
      <c r="BJ293" s="18" t="s">
        <v>83</v>
      </c>
      <c r="BK293" s="242">
        <f>ROUND(I293*H293,2)</f>
        <v>0</v>
      </c>
      <c r="BL293" s="18" t="s">
        <v>277</v>
      </c>
      <c r="BM293" s="241" t="s">
        <v>525</v>
      </c>
    </row>
    <row r="294" s="2" customFormat="1" ht="16.5" customHeight="1">
      <c r="A294" s="39"/>
      <c r="B294" s="40"/>
      <c r="C294" s="229" t="s">
        <v>940</v>
      </c>
      <c r="D294" s="229" t="s">
        <v>205</v>
      </c>
      <c r="E294" s="230" t="s">
        <v>1750</v>
      </c>
      <c r="F294" s="231" t="s">
        <v>1751</v>
      </c>
      <c r="G294" s="232" t="s">
        <v>220</v>
      </c>
      <c r="H294" s="233">
        <v>175</v>
      </c>
      <c r="I294" s="234"/>
      <c r="J294" s="235">
        <f>ROUND(I294*H294,2)</f>
        <v>0</v>
      </c>
      <c r="K294" s="236"/>
      <c r="L294" s="45"/>
      <c r="M294" s="237" t="s">
        <v>1</v>
      </c>
      <c r="N294" s="238" t="s">
        <v>41</v>
      </c>
      <c r="O294" s="92"/>
      <c r="P294" s="239">
        <f>O294*H294</f>
        <v>0</v>
      </c>
      <c r="Q294" s="239">
        <v>0</v>
      </c>
      <c r="R294" s="239">
        <f>Q294*H294</f>
        <v>0</v>
      </c>
      <c r="S294" s="239">
        <v>0</v>
      </c>
      <c r="T294" s="240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41" t="s">
        <v>277</v>
      </c>
      <c r="AT294" s="241" t="s">
        <v>205</v>
      </c>
      <c r="AU294" s="241" t="s">
        <v>85</v>
      </c>
      <c r="AY294" s="18" t="s">
        <v>203</v>
      </c>
      <c r="BE294" s="242">
        <f>IF(N294="základní",J294,0)</f>
        <v>0</v>
      </c>
      <c r="BF294" s="242">
        <f>IF(N294="snížená",J294,0)</f>
        <v>0</v>
      </c>
      <c r="BG294" s="242">
        <f>IF(N294="zákl. přenesená",J294,0)</f>
        <v>0</v>
      </c>
      <c r="BH294" s="242">
        <f>IF(N294="sníž. přenesená",J294,0)</f>
        <v>0</v>
      </c>
      <c r="BI294" s="242">
        <f>IF(N294="nulová",J294,0)</f>
        <v>0</v>
      </c>
      <c r="BJ294" s="18" t="s">
        <v>83</v>
      </c>
      <c r="BK294" s="242">
        <f>ROUND(I294*H294,2)</f>
        <v>0</v>
      </c>
      <c r="BL294" s="18" t="s">
        <v>277</v>
      </c>
      <c r="BM294" s="241" t="s">
        <v>529</v>
      </c>
    </row>
    <row r="295" s="2" customFormat="1" ht="33" customHeight="1">
      <c r="A295" s="39"/>
      <c r="B295" s="40"/>
      <c r="C295" s="229" t="s">
        <v>944</v>
      </c>
      <c r="D295" s="229" t="s">
        <v>205</v>
      </c>
      <c r="E295" s="230" t="s">
        <v>1752</v>
      </c>
      <c r="F295" s="231" t="s">
        <v>1753</v>
      </c>
      <c r="G295" s="232" t="s">
        <v>241</v>
      </c>
      <c r="H295" s="233">
        <v>28.533000000000001</v>
      </c>
      <c r="I295" s="234"/>
      <c r="J295" s="235">
        <f>ROUND(I295*H295,2)</f>
        <v>0</v>
      </c>
      <c r="K295" s="236"/>
      <c r="L295" s="45"/>
      <c r="M295" s="237" t="s">
        <v>1</v>
      </c>
      <c r="N295" s="238" t="s">
        <v>41</v>
      </c>
      <c r="O295" s="92"/>
      <c r="P295" s="239">
        <f>O295*H295</f>
        <v>0</v>
      </c>
      <c r="Q295" s="239">
        <v>0</v>
      </c>
      <c r="R295" s="239">
        <f>Q295*H295</f>
        <v>0</v>
      </c>
      <c r="S295" s="239">
        <v>0</v>
      </c>
      <c r="T295" s="240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41" t="s">
        <v>277</v>
      </c>
      <c r="AT295" s="241" t="s">
        <v>205</v>
      </c>
      <c r="AU295" s="241" t="s">
        <v>85</v>
      </c>
      <c r="AY295" s="18" t="s">
        <v>203</v>
      </c>
      <c r="BE295" s="242">
        <f>IF(N295="základní",J295,0)</f>
        <v>0</v>
      </c>
      <c r="BF295" s="242">
        <f>IF(N295="snížená",J295,0)</f>
        <v>0</v>
      </c>
      <c r="BG295" s="242">
        <f>IF(N295="zákl. přenesená",J295,0)</f>
        <v>0</v>
      </c>
      <c r="BH295" s="242">
        <f>IF(N295="sníž. přenesená",J295,0)</f>
        <v>0</v>
      </c>
      <c r="BI295" s="242">
        <f>IF(N295="nulová",J295,0)</f>
        <v>0</v>
      </c>
      <c r="BJ295" s="18" t="s">
        <v>83</v>
      </c>
      <c r="BK295" s="242">
        <f>ROUND(I295*H295,2)</f>
        <v>0</v>
      </c>
      <c r="BL295" s="18" t="s">
        <v>277</v>
      </c>
      <c r="BM295" s="241" t="s">
        <v>534</v>
      </c>
    </row>
    <row r="296" s="2" customFormat="1" ht="24.15" customHeight="1">
      <c r="A296" s="39"/>
      <c r="B296" s="40"/>
      <c r="C296" s="229" t="s">
        <v>948</v>
      </c>
      <c r="D296" s="229" t="s">
        <v>205</v>
      </c>
      <c r="E296" s="230" t="s">
        <v>1754</v>
      </c>
      <c r="F296" s="231" t="s">
        <v>1755</v>
      </c>
      <c r="G296" s="232" t="s">
        <v>620</v>
      </c>
      <c r="H296" s="280"/>
      <c r="I296" s="234"/>
      <c r="J296" s="235">
        <f>ROUND(I296*H296,2)</f>
        <v>0</v>
      </c>
      <c r="K296" s="236"/>
      <c r="L296" s="45"/>
      <c r="M296" s="237" t="s">
        <v>1</v>
      </c>
      <c r="N296" s="238" t="s">
        <v>41</v>
      </c>
      <c r="O296" s="92"/>
      <c r="P296" s="239">
        <f>O296*H296</f>
        <v>0</v>
      </c>
      <c r="Q296" s="239">
        <v>0</v>
      </c>
      <c r="R296" s="239">
        <f>Q296*H296</f>
        <v>0</v>
      </c>
      <c r="S296" s="239">
        <v>0</v>
      </c>
      <c r="T296" s="240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41" t="s">
        <v>277</v>
      </c>
      <c r="AT296" s="241" t="s">
        <v>205</v>
      </c>
      <c r="AU296" s="241" t="s">
        <v>85</v>
      </c>
      <c r="AY296" s="18" t="s">
        <v>203</v>
      </c>
      <c r="BE296" s="242">
        <f>IF(N296="základní",J296,0)</f>
        <v>0</v>
      </c>
      <c r="BF296" s="242">
        <f>IF(N296="snížená",J296,0)</f>
        <v>0</v>
      </c>
      <c r="BG296" s="242">
        <f>IF(N296="zákl. přenesená",J296,0)</f>
        <v>0</v>
      </c>
      <c r="BH296" s="242">
        <f>IF(N296="sníž. přenesená",J296,0)</f>
        <v>0</v>
      </c>
      <c r="BI296" s="242">
        <f>IF(N296="nulová",J296,0)</f>
        <v>0</v>
      </c>
      <c r="BJ296" s="18" t="s">
        <v>83</v>
      </c>
      <c r="BK296" s="242">
        <f>ROUND(I296*H296,2)</f>
        <v>0</v>
      </c>
      <c r="BL296" s="18" t="s">
        <v>277</v>
      </c>
      <c r="BM296" s="241" t="s">
        <v>539</v>
      </c>
    </row>
    <row r="297" s="12" customFormat="1" ht="22.8" customHeight="1">
      <c r="A297" s="12"/>
      <c r="B297" s="213"/>
      <c r="C297" s="214"/>
      <c r="D297" s="215" t="s">
        <v>75</v>
      </c>
      <c r="E297" s="227" t="s">
        <v>1252</v>
      </c>
      <c r="F297" s="227" t="s">
        <v>1253</v>
      </c>
      <c r="G297" s="214"/>
      <c r="H297" s="214"/>
      <c r="I297" s="217"/>
      <c r="J297" s="228">
        <f>BK297</f>
        <v>0</v>
      </c>
      <c r="K297" s="214"/>
      <c r="L297" s="219"/>
      <c r="M297" s="220"/>
      <c r="N297" s="221"/>
      <c r="O297" s="221"/>
      <c r="P297" s="222">
        <f>SUM(P298:P301)</f>
        <v>0</v>
      </c>
      <c r="Q297" s="221"/>
      <c r="R297" s="222">
        <f>SUM(R298:R301)</f>
        <v>0</v>
      </c>
      <c r="S297" s="221"/>
      <c r="T297" s="223">
        <f>SUM(T298:T301)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24" t="s">
        <v>85</v>
      </c>
      <c r="AT297" s="225" t="s">
        <v>75</v>
      </c>
      <c r="AU297" s="225" t="s">
        <v>83</v>
      </c>
      <c r="AY297" s="224" t="s">
        <v>203</v>
      </c>
      <c r="BK297" s="226">
        <f>SUM(BK298:BK301)</f>
        <v>0</v>
      </c>
    </row>
    <row r="298" s="2" customFormat="1" ht="33" customHeight="1">
      <c r="A298" s="39"/>
      <c r="B298" s="40"/>
      <c r="C298" s="229" t="s">
        <v>476</v>
      </c>
      <c r="D298" s="229" t="s">
        <v>205</v>
      </c>
      <c r="E298" s="230" t="s">
        <v>1756</v>
      </c>
      <c r="F298" s="231" t="s">
        <v>1757</v>
      </c>
      <c r="G298" s="232" t="s">
        <v>336</v>
      </c>
      <c r="H298" s="233">
        <v>1935</v>
      </c>
      <c r="I298" s="234"/>
      <c r="J298" s="235">
        <f>ROUND(I298*H298,2)</f>
        <v>0</v>
      </c>
      <c r="K298" s="236"/>
      <c r="L298" s="45"/>
      <c r="M298" s="237" t="s">
        <v>1</v>
      </c>
      <c r="N298" s="238" t="s">
        <v>41</v>
      </c>
      <c r="O298" s="92"/>
      <c r="P298" s="239">
        <f>O298*H298</f>
        <v>0</v>
      </c>
      <c r="Q298" s="239">
        <v>0</v>
      </c>
      <c r="R298" s="239">
        <f>Q298*H298</f>
        <v>0</v>
      </c>
      <c r="S298" s="239">
        <v>0</v>
      </c>
      <c r="T298" s="240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41" t="s">
        <v>277</v>
      </c>
      <c r="AT298" s="241" t="s">
        <v>205</v>
      </c>
      <c r="AU298" s="241" t="s">
        <v>85</v>
      </c>
      <c r="AY298" s="18" t="s">
        <v>203</v>
      </c>
      <c r="BE298" s="242">
        <f>IF(N298="základní",J298,0)</f>
        <v>0</v>
      </c>
      <c r="BF298" s="242">
        <f>IF(N298="snížená",J298,0)</f>
        <v>0</v>
      </c>
      <c r="BG298" s="242">
        <f>IF(N298="zákl. přenesená",J298,0)</f>
        <v>0</v>
      </c>
      <c r="BH298" s="242">
        <f>IF(N298="sníž. přenesená",J298,0)</f>
        <v>0</v>
      </c>
      <c r="BI298" s="242">
        <f>IF(N298="nulová",J298,0)</f>
        <v>0</v>
      </c>
      <c r="BJ298" s="18" t="s">
        <v>83</v>
      </c>
      <c r="BK298" s="242">
        <f>ROUND(I298*H298,2)</f>
        <v>0</v>
      </c>
      <c r="BL298" s="18" t="s">
        <v>277</v>
      </c>
      <c r="BM298" s="241" t="s">
        <v>544</v>
      </c>
    </row>
    <row r="299" s="2" customFormat="1" ht="24.15" customHeight="1">
      <c r="A299" s="39"/>
      <c r="B299" s="40"/>
      <c r="C299" s="229" t="s">
        <v>957</v>
      </c>
      <c r="D299" s="229" t="s">
        <v>205</v>
      </c>
      <c r="E299" s="230" t="s">
        <v>1758</v>
      </c>
      <c r="F299" s="231" t="s">
        <v>1759</v>
      </c>
      <c r="G299" s="232" t="s">
        <v>336</v>
      </c>
      <c r="H299" s="233">
        <v>590</v>
      </c>
      <c r="I299" s="234"/>
      <c r="J299" s="235">
        <f>ROUND(I299*H299,2)</f>
        <v>0</v>
      </c>
      <c r="K299" s="236"/>
      <c r="L299" s="45"/>
      <c r="M299" s="237" t="s">
        <v>1</v>
      </c>
      <c r="N299" s="238" t="s">
        <v>41</v>
      </c>
      <c r="O299" s="92"/>
      <c r="P299" s="239">
        <f>O299*H299</f>
        <v>0</v>
      </c>
      <c r="Q299" s="239">
        <v>0</v>
      </c>
      <c r="R299" s="239">
        <f>Q299*H299</f>
        <v>0</v>
      </c>
      <c r="S299" s="239">
        <v>0</v>
      </c>
      <c r="T299" s="240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41" t="s">
        <v>277</v>
      </c>
      <c r="AT299" s="241" t="s">
        <v>205</v>
      </c>
      <c r="AU299" s="241" t="s">
        <v>85</v>
      </c>
      <c r="AY299" s="18" t="s">
        <v>203</v>
      </c>
      <c r="BE299" s="242">
        <f>IF(N299="základní",J299,0)</f>
        <v>0</v>
      </c>
      <c r="BF299" s="242">
        <f>IF(N299="snížená",J299,0)</f>
        <v>0</v>
      </c>
      <c r="BG299" s="242">
        <f>IF(N299="zákl. přenesená",J299,0)</f>
        <v>0</v>
      </c>
      <c r="BH299" s="242">
        <f>IF(N299="sníž. přenesená",J299,0)</f>
        <v>0</v>
      </c>
      <c r="BI299" s="242">
        <f>IF(N299="nulová",J299,0)</f>
        <v>0</v>
      </c>
      <c r="BJ299" s="18" t="s">
        <v>83</v>
      </c>
      <c r="BK299" s="242">
        <f>ROUND(I299*H299,2)</f>
        <v>0</v>
      </c>
      <c r="BL299" s="18" t="s">
        <v>277</v>
      </c>
      <c r="BM299" s="241" t="s">
        <v>548</v>
      </c>
    </row>
    <row r="300" s="2" customFormat="1" ht="24.15" customHeight="1">
      <c r="A300" s="39"/>
      <c r="B300" s="40"/>
      <c r="C300" s="229" t="s">
        <v>966</v>
      </c>
      <c r="D300" s="229" t="s">
        <v>205</v>
      </c>
      <c r="E300" s="230" t="s">
        <v>1760</v>
      </c>
      <c r="F300" s="231" t="s">
        <v>1761</v>
      </c>
      <c r="G300" s="232" t="s">
        <v>336</v>
      </c>
      <c r="H300" s="233">
        <v>427</v>
      </c>
      <c r="I300" s="234"/>
      <c r="J300" s="235">
        <f>ROUND(I300*H300,2)</f>
        <v>0</v>
      </c>
      <c r="K300" s="236"/>
      <c r="L300" s="45"/>
      <c r="M300" s="237" t="s">
        <v>1</v>
      </c>
      <c r="N300" s="238" t="s">
        <v>41</v>
      </c>
      <c r="O300" s="92"/>
      <c r="P300" s="239">
        <f>O300*H300</f>
        <v>0</v>
      </c>
      <c r="Q300" s="239">
        <v>0</v>
      </c>
      <c r="R300" s="239">
        <f>Q300*H300</f>
        <v>0</v>
      </c>
      <c r="S300" s="239">
        <v>0</v>
      </c>
      <c r="T300" s="240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41" t="s">
        <v>277</v>
      </c>
      <c r="AT300" s="241" t="s">
        <v>205</v>
      </c>
      <c r="AU300" s="241" t="s">
        <v>85</v>
      </c>
      <c r="AY300" s="18" t="s">
        <v>203</v>
      </c>
      <c r="BE300" s="242">
        <f>IF(N300="základní",J300,0)</f>
        <v>0</v>
      </c>
      <c r="BF300" s="242">
        <f>IF(N300="snížená",J300,0)</f>
        <v>0</v>
      </c>
      <c r="BG300" s="242">
        <f>IF(N300="zákl. přenesená",J300,0)</f>
        <v>0</v>
      </c>
      <c r="BH300" s="242">
        <f>IF(N300="sníž. přenesená",J300,0)</f>
        <v>0</v>
      </c>
      <c r="BI300" s="242">
        <f>IF(N300="nulová",J300,0)</f>
        <v>0</v>
      </c>
      <c r="BJ300" s="18" t="s">
        <v>83</v>
      </c>
      <c r="BK300" s="242">
        <f>ROUND(I300*H300,2)</f>
        <v>0</v>
      </c>
      <c r="BL300" s="18" t="s">
        <v>277</v>
      </c>
      <c r="BM300" s="241" t="s">
        <v>553</v>
      </c>
    </row>
    <row r="301" s="2" customFormat="1" ht="24.15" customHeight="1">
      <c r="A301" s="39"/>
      <c r="B301" s="40"/>
      <c r="C301" s="229" t="s">
        <v>970</v>
      </c>
      <c r="D301" s="229" t="s">
        <v>205</v>
      </c>
      <c r="E301" s="230" t="s">
        <v>1762</v>
      </c>
      <c r="F301" s="231" t="s">
        <v>1763</v>
      </c>
      <c r="G301" s="232" t="s">
        <v>336</v>
      </c>
      <c r="H301" s="233">
        <v>125</v>
      </c>
      <c r="I301" s="234"/>
      <c r="J301" s="235">
        <f>ROUND(I301*H301,2)</f>
        <v>0</v>
      </c>
      <c r="K301" s="236"/>
      <c r="L301" s="45"/>
      <c r="M301" s="237" t="s">
        <v>1</v>
      </c>
      <c r="N301" s="238" t="s">
        <v>41</v>
      </c>
      <c r="O301" s="92"/>
      <c r="P301" s="239">
        <f>O301*H301</f>
        <v>0</v>
      </c>
      <c r="Q301" s="239">
        <v>0</v>
      </c>
      <c r="R301" s="239">
        <f>Q301*H301</f>
        <v>0</v>
      </c>
      <c r="S301" s="239">
        <v>0</v>
      </c>
      <c r="T301" s="240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41" t="s">
        <v>277</v>
      </c>
      <c r="AT301" s="241" t="s">
        <v>205</v>
      </c>
      <c r="AU301" s="241" t="s">
        <v>85</v>
      </c>
      <c r="AY301" s="18" t="s">
        <v>203</v>
      </c>
      <c r="BE301" s="242">
        <f>IF(N301="základní",J301,0)</f>
        <v>0</v>
      </c>
      <c r="BF301" s="242">
        <f>IF(N301="snížená",J301,0)</f>
        <v>0</v>
      </c>
      <c r="BG301" s="242">
        <f>IF(N301="zákl. přenesená",J301,0)</f>
        <v>0</v>
      </c>
      <c r="BH301" s="242">
        <f>IF(N301="sníž. přenesená",J301,0)</f>
        <v>0</v>
      </c>
      <c r="BI301" s="242">
        <f>IF(N301="nulová",J301,0)</f>
        <v>0</v>
      </c>
      <c r="BJ301" s="18" t="s">
        <v>83</v>
      </c>
      <c r="BK301" s="242">
        <f>ROUND(I301*H301,2)</f>
        <v>0</v>
      </c>
      <c r="BL301" s="18" t="s">
        <v>277</v>
      </c>
      <c r="BM301" s="241" t="s">
        <v>557</v>
      </c>
    </row>
    <row r="302" s="12" customFormat="1" ht="25.92" customHeight="1">
      <c r="A302" s="12"/>
      <c r="B302" s="213"/>
      <c r="C302" s="214"/>
      <c r="D302" s="215" t="s">
        <v>75</v>
      </c>
      <c r="E302" s="216" t="s">
        <v>1764</v>
      </c>
      <c r="F302" s="216" t="s">
        <v>1765</v>
      </c>
      <c r="G302" s="214"/>
      <c r="H302" s="214"/>
      <c r="I302" s="217"/>
      <c r="J302" s="218">
        <f>BK302</f>
        <v>0</v>
      </c>
      <c r="K302" s="214"/>
      <c r="L302" s="219"/>
      <c r="M302" s="220"/>
      <c r="N302" s="221"/>
      <c r="O302" s="221"/>
      <c r="P302" s="222">
        <f>SUM(P303:P304)</f>
        <v>0</v>
      </c>
      <c r="Q302" s="221"/>
      <c r="R302" s="222">
        <f>SUM(R303:R304)</f>
        <v>0</v>
      </c>
      <c r="S302" s="221"/>
      <c r="T302" s="223">
        <f>SUM(T303:T304)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224" t="s">
        <v>222</v>
      </c>
      <c r="AT302" s="225" t="s">
        <v>75</v>
      </c>
      <c r="AU302" s="225" t="s">
        <v>76</v>
      </c>
      <c r="AY302" s="224" t="s">
        <v>203</v>
      </c>
      <c r="BK302" s="226">
        <f>SUM(BK303:BK304)</f>
        <v>0</v>
      </c>
    </row>
    <row r="303" s="2" customFormat="1" ht="16.5" customHeight="1">
      <c r="A303" s="39"/>
      <c r="B303" s="40"/>
      <c r="C303" s="229" t="s">
        <v>974</v>
      </c>
      <c r="D303" s="229" t="s">
        <v>205</v>
      </c>
      <c r="E303" s="230" t="s">
        <v>80</v>
      </c>
      <c r="F303" s="231" t="s">
        <v>1766</v>
      </c>
      <c r="G303" s="232" t="s">
        <v>1524</v>
      </c>
      <c r="H303" s="233">
        <v>1</v>
      </c>
      <c r="I303" s="234"/>
      <c r="J303" s="235">
        <f>ROUND(I303*H303,2)</f>
        <v>0</v>
      </c>
      <c r="K303" s="236"/>
      <c r="L303" s="45"/>
      <c r="M303" s="237" t="s">
        <v>1</v>
      </c>
      <c r="N303" s="238" t="s">
        <v>41</v>
      </c>
      <c r="O303" s="92"/>
      <c r="P303" s="239">
        <f>O303*H303</f>
        <v>0</v>
      </c>
      <c r="Q303" s="239">
        <v>0</v>
      </c>
      <c r="R303" s="239">
        <f>Q303*H303</f>
        <v>0</v>
      </c>
      <c r="S303" s="239">
        <v>0</v>
      </c>
      <c r="T303" s="240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41" t="s">
        <v>209</v>
      </c>
      <c r="AT303" s="241" t="s">
        <v>205</v>
      </c>
      <c r="AU303" s="241" t="s">
        <v>83</v>
      </c>
      <c r="AY303" s="18" t="s">
        <v>203</v>
      </c>
      <c r="BE303" s="242">
        <f>IF(N303="základní",J303,0)</f>
        <v>0</v>
      </c>
      <c r="BF303" s="242">
        <f>IF(N303="snížená",J303,0)</f>
        <v>0</v>
      </c>
      <c r="BG303" s="242">
        <f>IF(N303="zákl. přenesená",J303,0)</f>
        <v>0</v>
      </c>
      <c r="BH303" s="242">
        <f>IF(N303="sníž. přenesená",J303,0)</f>
        <v>0</v>
      </c>
      <c r="BI303" s="242">
        <f>IF(N303="nulová",J303,0)</f>
        <v>0</v>
      </c>
      <c r="BJ303" s="18" t="s">
        <v>83</v>
      </c>
      <c r="BK303" s="242">
        <f>ROUND(I303*H303,2)</f>
        <v>0</v>
      </c>
      <c r="BL303" s="18" t="s">
        <v>209</v>
      </c>
      <c r="BM303" s="241" t="s">
        <v>1767</v>
      </c>
    </row>
    <row r="304" s="2" customFormat="1" ht="16.5" customHeight="1">
      <c r="A304" s="39"/>
      <c r="B304" s="40"/>
      <c r="C304" s="229" t="s">
        <v>979</v>
      </c>
      <c r="D304" s="229" t="s">
        <v>205</v>
      </c>
      <c r="E304" s="230" t="s">
        <v>134</v>
      </c>
      <c r="F304" s="231" t="s">
        <v>1768</v>
      </c>
      <c r="G304" s="232" t="s">
        <v>1524</v>
      </c>
      <c r="H304" s="233">
        <v>1</v>
      </c>
      <c r="I304" s="234"/>
      <c r="J304" s="235">
        <f>ROUND(I304*H304,2)</f>
        <v>0</v>
      </c>
      <c r="K304" s="236"/>
      <c r="L304" s="45"/>
      <c r="M304" s="306" t="s">
        <v>1</v>
      </c>
      <c r="N304" s="307" t="s">
        <v>41</v>
      </c>
      <c r="O304" s="308"/>
      <c r="P304" s="309">
        <f>O304*H304</f>
        <v>0</v>
      </c>
      <c r="Q304" s="309">
        <v>0</v>
      </c>
      <c r="R304" s="309">
        <f>Q304*H304</f>
        <v>0</v>
      </c>
      <c r="S304" s="309">
        <v>0</v>
      </c>
      <c r="T304" s="310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41" t="s">
        <v>209</v>
      </c>
      <c r="AT304" s="241" t="s">
        <v>205</v>
      </c>
      <c r="AU304" s="241" t="s">
        <v>83</v>
      </c>
      <c r="AY304" s="18" t="s">
        <v>203</v>
      </c>
      <c r="BE304" s="242">
        <f>IF(N304="základní",J304,0)</f>
        <v>0</v>
      </c>
      <c r="BF304" s="242">
        <f>IF(N304="snížená",J304,0)</f>
        <v>0</v>
      </c>
      <c r="BG304" s="242">
        <f>IF(N304="zákl. přenesená",J304,0)</f>
        <v>0</v>
      </c>
      <c r="BH304" s="242">
        <f>IF(N304="sníž. přenesená",J304,0)</f>
        <v>0</v>
      </c>
      <c r="BI304" s="242">
        <f>IF(N304="nulová",J304,0)</f>
        <v>0</v>
      </c>
      <c r="BJ304" s="18" t="s">
        <v>83</v>
      </c>
      <c r="BK304" s="242">
        <f>ROUND(I304*H304,2)</f>
        <v>0</v>
      </c>
      <c r="BL304" s="18" t="s">
        <v>209</v>
      </c>
      <c r="BM304" s="241" t="s">
        <v>1769</v>
      </c>
    </row>
    <row r="305" s="2" customFormat="1" ht="6.96" customHeight="1">
      <c r="A305" s="39"/>
      <c r="B305" s="67"/>
      <c r="C305" s="68"/>
      <c r="D305" s="68"/>
      <c r="E305" s="68"/>
      <c r="F305" s="68"/>
      <c r="G305" s="68"/>
      <c r="H305" s="68"/>
      <c r="I305" s="68"/>
      <c r="J305" s="68"/>
      <c r="K305" s="68"/>
      <c r="L305" s="45"/>
      <c r="M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</row>
  </sheetData>
  <sheetProtection sheet="1" autoFilter="0" formatColumns="0" formatRows="0" objects="1" scenarios="1" spinCount="100000" saltValue="wvY4pz+8AZS5dFQ310UQZC7VNY2XBEGg5hJTBLRnNnxHaFDDi8XOGC7xg8cMSnM1pa+X+Li7XAVzbfSKcJvxWw==" hashValue="AStubnroN05a83y/TF2UGMBb0+BjD8ZBX5vgtSvC+TFosxjfrsYRqjUmbLxuGvwPrNxb6j/1qjbNnpbz/j91yA==" algorithmName="SHA-512" password="99DC"/>
  <autoFilter ref="C132:K30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1:H121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157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Objekty OU, část D a DM</v>
      </c>
      <c r="F7" s="152"/>
      <c r="G7" s="152"/>
      <c r="H7" s="152"/>
      <c r="L7" s="21"/>
    </row>
    <row r="8" s="1" customFormat="1" ht="12" customHeight="1">
      <c r="B8" s="21"/>
      <c r="D8" s="152" t="s">
        <v>158</v>
      </c>
      <c r="L8" s="21"/>
    </row>
    <row r="9" s="2" customFormat="1" ht="16.5" customHeight="1">
      <c r="A9" s="39"/>
      <c r="B9" s="45"/>
      <c r="C9" s="39"/>
      <c r="D9" s="39"/>
      <c r="E9" s="153" t="s">
        <v>159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160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4" t="s">
        <v>1770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31. 8. 2018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31</v>
      </c>
      <c r="F23" s="39"/>
      <c r="G23" s="39"/>
      <c r="H23" s="39"/>
      <c r="I23" s="152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33</v>
      </c>
      <c r="E25" s="39"/>
      <c r="F25" s="39"/>
      <c r="G25" s="39"/>
      <c r="H25" s="39"/>
      <c r="I25" s="152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2" t="s">
        <v>27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34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07.25" customHeight="1">
      <c r="A29" s="156"/>
      <c r="B29" s="157"/>
      <c r="C29" s="156"/>
      <c r="D29" s="156"/>
      <c r="E29" s="158" t="s">
        <v>162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36</v>
      </c>
      <c r="E32" s="39"/>
      <c r="F32" s="39"/>
      <c r="G32" s="39"/>
      <c r="H32" s="39"/>
      <c r="I32" s="39"/>
      <c r="J32" s="162">
        <f>ROUND(J132,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38</v>
      </c>
      <c r="G34" s="39"/>
      <c r="H34" s="39"/>
      <c r="I34" s="163" t="s">
        <v>37</v>
      </c>
      <c r="J34" s="163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40</v>
      </c>
      <c r="E35" s="152" t="s">
        <v>41</v>
      </c>
      <c r="F35" s="165">
        <f>ROUND((SUM(BE132:BE320)),  2)</f>
        <v>0</v>
      </c>
      <c r="G35" s="39"/>
      <c r="H35" s="39"/>
      <c r="I35" s="166">
        <v>0.20999999999999999</v>
      </c>
      <c r="J35" s="165">
        <f>ROUND(((SUM(BE132:BE320))*I35),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5">
        <f>ROUND((SUM(BF132:BF320)),  2)</f>
        <v>0</v>
      </c>
      <c r="G36" s="39"/>
      <c r="H36" s="39"/>
      <c r="I36" s="166">
        <v>0.12</v>
      </c>
      <c r="J36" s="165">
        <f>ROUND(((SUM(BF132:BF320))*I36),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5">
        <f>ROUND((SUM(BG132:BG320)),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5">
        <f>ROUND((SUM(BH132:BH320)),  2)</f>
        <v>0</v>
      </c>
      <c r="G38" s="39"/>
      <c r="H38" s="39"/>
      <c r="I38" s="166">
        <v>0.12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5">
        <f>ROUND((SUM(BI132:BI320)),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46</v>
      </c>
      <c r="E41" s="169"/>
      <c r="F41" s="169"/>
      <c r="G41" s="170" t="s">
        <v>47</v>
      </c>
      <c r="H41" s="171" t="s">
        <v>48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Objekty OU, část D a DM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158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159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160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D.1.4.2 - Zdravotně technické instalace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31. 8. 2018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Ostravská univerzita</v>
      </c>
      <c r="G93" s="41"/>
      <c r="H93" s="41"/>
      <c r="I93" s="33" t="s">
        <v>30</v>
      </c>
      <c r="J93" s="37" t="str">
        <f>E23</f>
        <v>Marpo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33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164</v>
      </c>
      <c r="D96" s="187"/>
      <c r="E96" s="187"/>
      <c r="F96" s="187"/>
      <c r="G96" s="187"/>
      <c r="H96" s="187"/>
      <c r="I96" s="187"/>
      <c r="J96" s="188" t="s">
        <v>165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166</v>
      </c>
      <c r="D98" s="41"/>
      <c r="E98" s="41"/>
      <c r="F98" s="41"/>
      <c r="G98" s="41"/>
      <c r="H98" s="41"/>
      <c r="I98" s="41"/>
      <c r="J98" s="111">
        <f>J132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167</v>
      </c>
    </row>
    <row r="99" s="9" customFormat="1" ht="24.96" customHeight="1">
      <c r="A99" s="9"/>
      <c r="B99" s="190"/>
      <c r="C99" s="191"/>
      <c r="D99" s="192" t="s">
        <v>168</v>
      </c>
      <c r="E99" s="193"/>
      <c r="F99" s="193"/>
      <c r="G99" s="193"/>
      <c r="H99" s="193"/>
      <c r="I99" s="193"/>
      <c r="J99" s="194">
        <f>J133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4"/>
      <c r="D100" s="197" t="s">
        <v>169</v>
      </c>
      <c r="E100" s="198"/>
      <c r="F100" s="198"/>
      <c r="G100" s="198"/>
      <c r="H100" s="198"/>
      <c r="I100" s="198"/>
      <c r="J100" s="199">
        <f>J134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170</v>
      </c>
      <c r="E101" s="198"/>
      <c r="F101" s="198"/>
      <c r="G101" s="198"/>
      <c r="H101" s="198"/>
      <c r="I101" s="198"/>
      <c r="J101" s="199">
        <f>J145</f>
        <v>0</v>
      </c>
      <c r="K101" s="134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4"/>
      <c r="D102" s="197" t="s">
        <v>171</v>
      </c>
      <c r="E102" s="198"/>
      <c r="F102" s="198"/>
      <c r="G102" s="198"/>
      <c r="H102" s="198"/>
      <c r="I102" s="198"/>
      <c r="J102" s="199">
        <f>J152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4"/>
      <c r="D103" s="197" t="s">
        <v>1423</v>
      </c>
      <c r="E103" s="198"/>
      <c r="F103" s="198"/>
      <c r="G103" s="198"/>
      <c r="H103" s="198"/>
      <c r="I103" s="198"/>
      <c r="J103" s="199">
        <f>J156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90"/>
      <c r="C104" s="191"/>
      <c r="D104" s="192" t="s">
        <v>175</v>
      </c>
      <c r="E104" s="193"/>
      <c r="F104" s="193"/>
      <c r="G104" s="193"/>
      <c r="H104" s="193"/>
      <c r="I104" s="193"/>
      <c r="J104" s="194">
        <f>J178</f>
        <v>0</v>
      </c>
      <c r="K104" s="191"/>
      <c r="L104" s="19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6"/>
      <c r="C105" s="134"/>
      <c r="D105" s="197" t="s">
        <v>177</v>
      </c>
      <c r="E105" s="198"/>
      <c r="F105" s="198"/>
      <c r="G105" s="198"/>
      <c r="H105" s="198"/>
      <c r="I105" s="198"/>
      <c r="J105" s="199">
        <f>J179</f>
        <v>0</v>
      </c>
      <c r="K105" s="134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34"/>
      <c r="D106" s="197" t="s">
        <v>1771</v>
      </c>
      <c r="E106" s="198"/>
      <c r="F106" s="198"/>
      <c r="G106" s="198"/>
      <c r="H106" s="198"/>
      <c r="I106" s="198"/>
      <c r="J106" s="199">
        <f>J199</f>
        <v>0</v>
      </c>
      <c r="K106" s="134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6"/>
      <c r="C107" s="134"/>
      <c r="D107" s="197" t="s">
        <v>1772</v>
      </c>
      <c r="E107" s="198"/>
      <c r="F107" s="198"/>
      <c r="G107" s="198"/>
      <c r="H107" s="198"/>
      <c r="I107" s="198"/>
      <c r="J107" s="199">
        <f>J227</f>
        <v>0</v>
      </c>
      <c r="K107" s="134"/>
      <c r="L107" s="20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6"/>
      <c r="C108" s="134"/>
      <c r="D108" s="197" t="s">
        <v>1773</v>
      </c>
      <c r="E108" s="198"/>
      <c r="F108" s="198"/>
      <c r="G108" s="198"/>
      <c r="H108" s="198"/>
      <c r="I108" s="198"/>
      <c r="J108" s="199">
        <f>J293</f>
        <v>0</v>
      </c>
      <c r="K108" s="134"/>
      <c r="L108" s="20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6"/>
      <c r="C109" s="134"/>
      <c r="D109" s="197" t="s">
        <v>1774</v>
      </c>
      <c r="E109" s="198"/>
      <c r="F109" s="198"/>
      <c r="G109" s="198"/>
      <c r="H109" s="198"/>
      <c r="I109" s="198"/>
      <c r="J109" s="199">
        <f>J316</f>
        <v>0</v>
      </c>
      <c r="K109" s="134"/>
      <c r="L109" s="20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90"/>
      <c r="C110" s="191"/>
      <c r="D110" s="192" t="s">
        <v>1428</v>
      </c>
      <c r="E110" s="193"/>
      <c r="F110" s="193"/>
      <c r="G110" s="193"/>
      <c r="H110" s="193"/>
      <c r="I110" s="193"/>
      <c r="J110" s="194">
        <f>J318</f>
        <v>0</v>
      </c>
      <c r="K110" s="191"/>
      <c r="L110" s="195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188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185" t="str">
        <f>E7</f>
        <v>Objekty OU, část D a DM</v>
      </c>
      <c r="F120" s="33"/>
      <c r="G120" s="33"/>
      <c r="H120" s="33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" customFormat="1" ht="12" customHeight="1">
      <c r="B121" s="22"/>
      <c r="C121" s="33" t="s">
        <v>158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="2" customFormat="1" ht="16.5" customHeight="1">
      <c r="A122" s="39"/>
      <c r="B122" s="40"/>
      <c r="C122" s="41"/>
      <c r="D122" s="41"/>
      <c r="E122" s="185" t="s">
        <v>159</v>
      </c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160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6.5" customHeight="1">
      <c r="A124" s="39"/>
      <c r="B124" s="40"/>
      <c r="C124" s="41"/>
      <c r="D124" s="41"/>
      <c r="E124" s="77" t="str">
        <f>E11</f>
        <v>D.1.4.2 - Zdravotně technické instalace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20</v>
      </c>
      <c r="D126" s="41"/>
      <c r="E126" s="41"/>
      <c r="F126" s="28" t="str">
        <f>F14</f>
        <v xml:space="preserve"> </v>
      </c>
      <c r="G126" s="41"/>
      <c r="H126" s="41"/>
      <c r="I126" s="33" t="s">
        <v>22</v>
      </c>
      <c r="J126" s="80" t="str">
        <f>IF(J14="","",J14)</f>
        <v>31. 8. 2018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3" t="s">
        <v>24</v>
      </c>
      <c r="D128" s="41"/>
      <c r="E128" s="41"/>
      <c r="F128" s="28" t="str">
        <f>E17</f>
        <v>Ostravská univerzita</v>
      </c>
      <c r="G128" s="41"/>
      <c r="H128" s="41"/>
      <c r="I128" s="33" t="s">
        <v>30</v>
      </c>
      <c r="J128" s="37" t="str">
        <f>E23</f>
        <v>Marpo s.r.o.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28</v>
      </c>
      <c r="D129" s="41"/>
      <c r="E129" s="41"/>
      <c r="F129" s="28" t="str">
        <f>IF(E20="","",E20)</f>
        <v>Vyplň údaj</v>
      </c>
      <c r="G129" s="41"/>
      <c r="H129" s="41"/>
      <c r="I129" s="33" t="s">
        <v>33</v>
      </c>
      <c r="J129" s="37" t="str">
        <f>E26</f>
        <v xml:space="preserve"> 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0.32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11" customFormat="1" ht="29.28" customHeight="1">
      <c r="A131" s="201"/>
      <c r="B131" s="202"/>
      <c r="C131" s="203" t="s">
        <v>189</v>
      </c>
      <c r="D131" s="204" t="s">
        <v>61</v>
      </c>
      <c r="E131" s="204" t="s">
        <v>57</v>
      </c>
      <c r="F131" s="204" t="s">
        <v>58</v>
      </c>
      <c r="G131" s="204" t="s">
        <v>190</v>
      </c>
      <c r="H131" s="204" t="s">
        <v>191</v>
      </c>
      <c r="I131" s="204" t="s">
        <v>192</v>
      </c>
      <c r="J131" s="205" t="s">
        <v>165</v>
      </c>
      <c r="K131" s="206" t="s">
        <v>193</v>
      </c>
      <c r="L131" s="207"/>
      <c r="M131" s="101" t="s">
        <v>1</v>
      </c>
      <c r="N131" s="102" t="s">
        <v>40</v>
      </c>
      <c r="O131" s="102" t="s">
        <v>194</v>
      </c>
      <c r="P131" s="102" t="s">
        <v>195</v>
      </c>
      <c r="Q131" s="102" t="s">
        <v>196</v>
      </c>
      <c r="R131" s="102" t="s">
        <v>197</v>
      </c>
      <c r="S131" s="102" t="s">
        <v>198</v>
      </c>
      <c r="T131" s="103" t="s">
        <v>199</v>
      </c>
      <c r="U131" s="201"/>
      <c r="V131" s="201"/>
      <c r="W131" s="201"/>
      <c r="X131" s="201"/>
      <c r="Y131" s="201"/>
      <c r="Z131" s="201"/>
      <c r="AA131" s="201"/>
      <c r="AB131" s="201"/>
      <c r="AC131" s="201"/>
      <c r="AD131" s="201"/>
      <c r="AE131" s="201"/>
    </row>
    <row r="132" s="2" customFormat="1" ht="22.8" customHeight="1">
      <c r="A132" s="39"/>
      <c r="B132" s="40"/>
      <c r="C132" s="108" t="s">
        <v>200</v>
      </c>
      <c r="D132" s="41"/>
      <c r="E132" s="41"/>
      <c r="F132" s="41"/>
      <c r="G132" s="41"/>
      <c r="H132" s="41"/>
      <c r="I132" s="41"/>
      <c r="J132" s="208">
        <f>BK132</f>
        <v>0</v>
      </c>
      <c r="K132" s="41"/>
      <c r="L132" s="45"/>
      <c r="M132" s="104"/>
      <c r="N132" s="209"/>
      <c r="O132" s="105"/>
      <c r="P132" s="210">
        <f>P133+P178+P318</f>
        <v>0</v>
      </c>
      <c r="Q132" s="105"/>
      <c r="R132" s="210">
        <f>R133+R178+R318</f>
        <v>0</v>
      </c>
      <c r="S132" s="105"/>
      <c r="T132" s="211">
        <f>T133+T178+T318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75</v>
      </c>
      <c r="AU132" s="18" t="s">
        <v>167</v>
      </c>
      <c r="BK132" s="212">
        <f>BK133+BK178+BK318</f>
        <v>0</v>
      </c>
    </row>
    <row r="133" s="12" customFormat="1" ht="25.92" customHeight="1">
      <c r="A133" s="12"/>
      <c r="B133" s="213"/>
      <c r="C133" s="214"/>
      <c r="D133" s="215" t="s">
        <v>75</v>
      </c>
      <c r="E133" s="216" t="s">
        <v>201</v>
      </c>
      <c r="F133" s="216" t="s">
        <v>202</v>
      </c>
      <c r="G133" s="214"/>
      <c r="H133" s="214"/>
      <c r="I133" s="217"/>
      <c r="J133" s="218">
        <f>BK133</f>
        <v>0</v>
      </c>
      <c r="K133" s="214"/>
      <c r="L133" s="219"/>
      <c r="M133" s="220"/>
      <c r="N133" s="221"/>
      <c r="O133" s="221"/>
      <c r="P133" s="222">
        <f>P134+P145+P152+P156</f>
        <v>0</v>
      </c>
      <c r="Q133" s="221"/>
      <c r="R133" s="222">
        <f>R134+R145+R152+R156</f>
        <v>0</v>
      </c>
      <c r="S133" s="221"/>
      <c r="T133" s="223">
        <f>T134+T145+T152+T156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4" t="s">
        <v>83</v>
      </c>
      <c r="AT133" s="225" t="s">
        <v>75</v>
      </c>
      <c r="AU133" s="225" t="s">
        <v>76</v>
      </c>
      <c r="AY133" s="224" t="s">
        <v>203</v>
      </c>
      <c r="BK133" s="226">
        <f>BK134+BK145+BK152+BK156</f>
        <v>0</v>
      </c>
    </row>
    <row r="134" s="12" customFormat="1" ht="22.8" customHeight="1">
      <c r="A134" s="12"/>
      <c r="B134" s="213"/>
      <c r="C134" s="214"/>
      <c r="D134" s="215" t="s">
        <v>75</v>
      </c>
      <c r="E134" s="227" t="s">
        <v>108</v>
      </c>
      <c r="F134" s="227" t="s">
        <v>204</v>
      </c>
      <c r="G134" s="214"/>
      <c r="H134" s="214"/>
      <c r="I134" s="217"/>
      <c r="J134" s="228">
        <f>BK134</f>
        <v>0</v>
      </c>
      <c r="K134" s="214"/>
      <c r="L134" s="219"/>
      <c r="M134" s="220"/>
      <c r="N134" s="221"/>
      <c r="O134" s="221"/>
      <c r="P134" s="222">
        <f>SUM(P135:P144)</f>
        <v>0</v>
      </c>
      <c r="Q134" s="221"/>
      <c r="R134" s="222">
        <f>SUM(R135:R144)</f>
        <v>0</v>
      </c>
      <c r="S134" s="221"/>
      <c r="T134" s="223">
        <f>SUM(T135:T144)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4" t="s">
        <v>83</v>
      </c>
      <c r="AT134" s="225" t="s">
        <v>75</v>
      </c>
      <c r="AU134" s="225" t="s">
        <v>83</v>
      </c>
      <c r="AY134" s="224" t="s">
        <v>203</v>
      </c>
      <c r="BK134" s="226">
        <f>SUM(BK135:BK144)</f>
        <v>0</v>
      </c>
    </row>
    <row r="135" s="2" customFormat="1" ht="24.15" customHeight="1">
      <c r="A135" s="39"/>
      <c r="B135" s="40"/>
      <c r="C135" s="229" t="s">
        <v>83</v>
      </c>
      <c r="D135" s="229" t="s">
        <v>205</v>
      </c>
      <c r="E135" s="230" t="s">
        <v>1775</v>
      </c>
      <c r="F135" s="231" t="s">
        <v>1776</v>
      </c>
      <c r="G135" s="232" t="s">
        <v>220</v>
      </c>
      <c r="H135" s="233">
        <v>21</v>
      </c>
      <c r="I135" s="234"/>
      <c r="J135" s="235">
        <f>ROUND(I135*H135,2)</f>
        <v>0</v>
      </c>
      <c r="K135" s="236"/>
      <c r="L135" s="45"/>
      <c r="M135" s="237" t="s">
        <v>1</v>
      </c>
      <c r="N135" s="238" t="s">
        <v>41</v>
      </c>
      <c r="O135" s="92"/>
      <c r="P135" s="239">
        <f>O135*H135</f>
        <v>0</v>
      </c>
      <c r="Q135" s="239">
        <v>0</v>
      </c>
      <c r="R135" s="239">
        <f>Q135*H135</f>
        <v>0</v>
      </c>
      <c r="S135" s="239">
        <v>0</v>
      </c>
      <c r="T135" s="24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1" t="s">
        <v>209</v>
      </c>
      <c r="AT135" s="241" t="s">
        <v>205</v>
      </c>
      <c r="AU135" s="241" t="s">
        <v>85</v>
      </c>
      <c r="AY135" s="18" t="s">
        <v>203</v>
      </c>
      <c r="BE135" s="242">
        <f>IF(N135="základní",J135,0)</f>
        <v>0</v>
      </c>
      <c r="BF135" s="242">
        <f>IF(N135="snížená",J135,0)</f>
        <v>0</v>
      </c>
      <c r="BG135" s="242">
        <f>IF(N135="zákl. přenesená",J135,0)</f>
        <v>0</v>
      </c>
      <c r="BH135" s="242">
        <f>IF(N135="sníž. přenesená",J135,0)</f>
        <v>0</v>
      </c>
      <c r="BI135" s="242">
        <f>IF(N135="nulová",J135,0)</f>
        <v>0</v>
      </c>
      <c r="BJ135" s="18" t="s">
        <v>83</v>
      </c>
      <c r="BK135" s="242">
        <f>ROUND(I135*H135,2)</f>
        <v>0</v>
      </c>
      <c r="BL135" s="18" t="s">
        <v>209</v>
      </c>
      <c r="BM135" s="241" t="s">
        <v>85</v>
      </c>
    </row>
    <row r="136" s="2" customFormat="1" ht="24.15" customHeight="1">
      <c r="A136" s="39"/>
      <c r="B136" s="40"/>
      <c r="C136" s="229" t="s">
        <v>85</v>
      </c>
      <c r="D136" s="229" t="s">
        <v>205</v>
      </c>
      <c r="E136" s="230" t="s">
        <v>1777</v>
      </c>
      <c r="F136" s="231" t="s">
        <v>1778</v>
      </c>
      <c r="G136" s="232" t="s">
        <v>220</v>
      </c>
      <c r="H136" s="233">
        <v>3</v>
      </c>
      <c r="I136" s="234"/>
      <c r="J136" s="235">
        <f>ROUND(I136*H136,2)</f>
        <v>0</v>
      </c>
      <c r="K136" s="236"/>
      <c r="L136" s="45"/>
      <c r="M136" s="237" t="s">
        <v>1</v>
      </c>
      <c r="N136" s="238" t="s">
        <v>41</v>
      </c>
      <c r="O136" s="92"/>
      <c r="P136" s="239">
        <f>O136*H136</f>
        <v>0</v>
      </c>
      <c r="Q136" s="239">
        <v>0</v>
      </c>
      <c r="R136" s="239">
        <f>Q136*H136</f>
        <v>0</v>
      </c>
      <c r="S136" s="239">
        <v>0</v>
      </c>
      <c r="T136" s="24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1" t="s">
        <v>209</v>
      </c>
      <c r="AT136" s="241" t="s">
        <v>205</v>
      </c>
      <c r="AU136" s="241" t="s">
        <v>85</v>
      </c>
      <c r="AY136" s="18" t="s">
        <v>203</v>
      </c>
      <c r="BE136" s="242">
        <f>IF(N136="základní",J136,0)</f>
        <v>0</v>
      </c>
      <c r="BF136" s="242">
        <f>IF(N136="snížená",J136,0)</f>
        <v>0</v>
      </c>
      <c r="BG136" s="242">
        <f>IF(N136="zákl. přenesená",J136,0)</f>
        <v>0</v>
      </c>
      <c r="BH136" s="242">
        <f>IF(N136="sníž. přenesená",J136,0)</f>
        <v>0</v>
      </c>
      <c r="BI136" s="242">
        <f>IF(N136="nulová",J136,0)</f>
        <v>0</v>
      </c>
      <c r="BJ136" s="18" t="s">
        <v>83</v>
      </c>
      <c r="BK136" s="242">
        <f>ROUND(I136*H136,2)</f>
        <v>0</v>
      </c>
      <c r="BL136" s="18" t="s">
        <v>209</v>
      </c>
      <c r="BM136" s="241" t="s">
        <v>209</v>
      </c>
    </row>
    <row r="137" s="2" customFormat="1" ht="24.15" customHeight="1">
      <c r="A137" s="39"/>
      <c r="B137" s="40"/>
      <c r="C137" s="229" t="s">
        <v>108</v>
      </c>
      <c r="D137" s="229" t="s">
        <v>205</v>
      </c>
      <c r="E137" s="230" t="s">
        <v>1779</v>
      </c>
      <c r="F137" s="231" t="s">
        <v>1780</v>
      </c>
      <c r="G137" s="232" t="s">
        <v>220</v>
      </c>
      <c r="H137" s="233">
        <v>6</v>
      </c>
      <c r="I137" s="234"/>
      <c r="J137" s="235">
        <f>ROUND(I137*H137,2)</f>
        <v>0</v>
      </c>
      <c r="K137" s="236"/>
      <c r="L137" s="45"/>
      <c r="M137" s="237" t="s">
        <v>1</v>
      </c>
      <c r="N137" s="238" t="s">
        <v>41</v>
      </c>
      <c r="O137" s="92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1" t="s">
        <v>209</v>
      </c>
      <c r="AT137" s="241" t="s">
        <v>205</v>
      </c>
      <c r="AU137" s="241" t="s">
        <v>85</v>
      </c>
      <c r="AY137" s="18" t="s">
        <v>203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8" t="s">
        <v>83</v>
      </c>
      <c r="BK137" s="242">
        <f>ROUND(I137*H137,2)</f>
        <v>0</v>
      </c>
      <c r="BL137" s="18" t="s">
        <v>209</v>
      </c>
      <c r="BM137" s="241" t="s">
        <v>226</v>
      </c>
    </row>
    <row r="138" s="2" customFormat="1" ht="24.15" customHeight="1">
      <c r="A138" s="39"/>
      <c r="B138" s="40"/>
      <c r="C138" s="229" t="s">
        <v>209</v>
      </c>
      <c r="D138" s="229" t="s">
        <v>205</v>
      </c>
      <c r="E138" s="230" t="s">
        <v>1429</v>
      </c>
      <c r="F138" s="231" t="s">
        <v>1430</v>
      </c>
      <c r="G138" s="232" t="s">
        <v>220</v>
      </c>
      <c r="H138" s="233">
        <v>7</v>
      </c>
      <c r="I138" s="234"/>
      <c r="J138" s="235">
        <f>ROUND(I138*H138,2)</f>
        <v>0</v>
      </c>
      <c r="K138" s="236"/>
      <c r="L138" s="45"/>
      <c r="M138" s="237" t="s">
        <v>1</v>
      </c>
      <c r="N138" s="238" t="s">
        <v>41</v>
      </c>
      <c r="O138" s="92"/>
      <c r="P138" s="239">
        <f>O138*H138</f>
        <v>0</v>
      </c>
      <c r="Q138" s="239">
        <v>0</v>
      </c>
      <c r="R138" s="239">
        <f>Q138*H138</f>
        <v>0</v>
      </c>
      <c r="S138" s="239">
        <v>0</v>
      </c>
      <c r="T138" s="24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1" t="s">
        <v>209</v>
      </c>
      <c r="AT138" s="241" t="s">
        <v>205</v>
      </c>
      <c r="AU138" s="241" t="s">
        <v>85</v>
      </c>
      <c r="AY138" s="18" t="s">
        <v>203</v>
      </c>
      <c r="BE138" s="242">
        <f>IF(N138="základní",J138,0)</f>
        <v>0</v>
      </c>
      <c r="BF138" s="242">
        <f>IF(N138="snížená",J138,0)</f>
        <v>0</v>
      </c>
      <c r="BG138" s="242">
        <f>IF(N138="zákl. přenesená",J138,0)</f>
        <v>0</v>
      </c>
      <c r="BH138" s="242">
        <f>IF(N138="sníž. přenesená",J138,0)</f>
        <v>0</v>
      </c>
      <c r="BI138" s="242">
        <f>IF(N138="nulová",J138,0)</f>
        <v>0</v>
      </c>
      <c r="BJ138" s="18" t="s">
        <v>83</v>
      </c>
      <c r="BK138" s="242">
        <f>ROUND(I138*H138,2)</f>
        <v>0</v>
      </c>
      <c r="BL138" s="18" t="s">
        <v>209</v>
      </c>
      <c r="BM138" s="241" t="s">
        <v>234</v>
      </c>
    </row>
    <row r="139" s="2" customFormat="1" ht="24.15" customHeight="1">
      <c r="A139" s="39"/>
      <c r="B139" s="40"/>
      <c r="C139" s="229" t="s">
        <v>222</v>
      </c>
      <c r="D139" s="229" t="s">
        <v>205</v>
      </c>
      <c r="E139" s="230" t="s">
        <v>1431</v>
      </c>
      <c r="F139" s="231" t="s">
        <v>1432</v>
      </c>
      <c r="G139" s="232" t="s">
        <v>220</v>
      </c>
      <c r="H139" s="233">
        <v>2</v>
      </c>
      <c r="I139" s="234"/>
      <c r="J139" s="235">
        <f>ROUND(I139*H139,2)</f>
        <v>0</v>
      </c>
      <c r="K139" s="236"/>
      <c r="L139" s="45"/>
      <c r="M139" s="237" t="s">
        <v>1</v>
      </c>
      <c r="N139" s="238" t="s">
        <v>41</v>
      </c>
      <c r="O139" s="92"/>
      <c r="P139" s="239">
        <f>O139*H139</f>
        <v>0</v>
      </c>
      <c r="Q139" s="239">
        <v>0</v>
      </c>
      <c r="R139" s="239">
        <f>Q139*H139</f>
        <v>0</v>
      </c>
      <c r="S139" s="239">
        <v>0</v>
      </c>
      <c r="T139" s="24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1" t="s">
        <v>209</v>
      </c>
      <c r="AT139" s="241" t="s">
        <v>205</v>
      </c>
      <c r="AU139" s="241" t="s">
        <v>85</v>
      </c>
      <c r="AY139" s="18" t="s">
        <v>203</v>
      </c>
      <c r="BE139" s="242">
        <f>IF(N139="základní",J139,0)</f>
        <v>0</v>
      </c>
      <c r="BF139" s="242">
        <f>IF(N139="snížená",J139,0)</f>
        <v>0</v>
      </c>
      <c r="BG139" s="242">
        <f>IF(N139="zákl. přenesená",J139,0)</f>
        <v>0</v>
      </c>
      <c r="BH139" s="242">
        <f>IF(N139="sníž. přenesená",J139,0)</f>
        <v>0</v>
      </c>
      <c r="BI139" s="242">
        <f>IF(N139="nulová",J139,0)</f>
        <v>0</v>
      </c>
      <c r="BJ139" s="18" t="s">
        <v>83</v>
      </c>
      <c r="BK139" s="242">
        <f>ROUND(I139*H139,2)</f>
        <v>0</v>
      </c>
      <c r="BL139" s="18" t="s">
        <v>209</v>
      </c>
      <c r="BM139" s="241" t="s">
        <v>248</v>
      </c>
    </row>
    <row r="140" s="2" customFormat="1" ht="24.15" customHeight="1">
      <c r="A140" s="39"/>
      <c r="B140" s="40"/>
      <c r="C140" s="229" t="s">
        <v>226</v>
      </c>
      <c r="D140" s="229" t="s">
        <v>205</v>
      </c>
      <c r="E140" s="230" t="s">
        <v>1433</v>
      </c>
      <c r="F140" s="231" t="s">
        <v>1434</v>
      </c>
      <c r="G140" s="232" t="s">
        <v>220</v>
      </c>
      <c r="H140" s="233">
        <v>2</v>
      </c>
      <c r="I140" s="234"/>
      <c r="J140" s="235">
        <f>ROUND(I140*H140,2)</f>
        <v>0</v>
      </c>
      <c r="K140" s="236"/>
      <c r="L140" s="45"/>
      <c r="M140" s="237" t="s">
        <v>1</v>
      </c>
      <c r="N140" s="238" t="s">
        <v>41</v>
      </c>
      <c r="O140" s="92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1" t="s">
        <v>209</v>
      </c>
      <c r="AT140" s="241" t="s">
        <v>205</v>
      </c>
      <c r="AU140" s="241" t="s">
        <v>85</v>
      </c>
      <c r="AY140" s="18" t="s">
        <v>203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8" t="s">
        <v>83</v>
      </c>
      <c r="BK140" s="242">
        <f>ROUND(I140*H140,2)</f>
        <v>0</v>
      </c>
      <c r="BL140" s="18" t="s">
        <v>209</v>
      </c>
      <c r="BM140" s="241" t="s">
        <v>8</v>
      </c>
    </row>
    <row r="141" s="2" customFormat="1" ht="24.15" customHeight="1">
      <c r="A141" s="39"/>
      <c r="B141" s="40"/>
      <c r="C141" s="229" t="s">
        <v>230</v>
      </c>
      <c r="D141" s="229" t="s">
        <v>205</v>
      </c>
      <c r="E141" s="230" t="s">
        <v>1435</v>
      </c>
      <c r="F141" s="231" t="s">
        <v>1436</v>
      </c>
      <c r="G141" s="232" t="s">
        <v>220</v>
      </c>
      <c r="H141" s="233">
        <v>11</v>
      </c>
      <c r="I141" s="234"/>
      <c r="J141" s="235">
        <f>ROUND(I141*H141,2)</f>
        <v>0</v>
      </c>
      <c r="K141" s="236"/>
      <c r="L141" s="45"/>
      <c r="M141" s="237" t="s">
        <v>1</v>
      </c>
      <c r="N141" s="238" t="s">
        <v>41</v>
      </c>
      <c r="O141" s="92"/>
      <c r="P141" s="239">
        <f>O141*H141</f>
        <v>0</v>
      </c>
      <c r="Q141" s="239">
        <v>0</v>
      </c>
      <c r="R141" s="239">
        <f>Q141*H141</f>
        <v>0</v>
      </c>
      <c r="S141" s="239">
        <v>0</v>
      </c>
      <c r="T141" s="24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1" t="s">
        <v>209</v>
      </c>
      <c r="AT141" s="241" t="s">
        <v>205</v>
      </c>
      <c r="AU141" s="241" t="s">
        <v>85</v>
      </c>
      <c r="AY141" s="18" t="s">
        <v>203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8" t="s">
        <v>83</v>
      </c>
      <c r="BK141" s="242">
        <f>ROUND(I141*H141,2)</f>
        <v>0</v>
      </c>
      <c r="BL141" s="18" t="s">
        <v>209</v>
      </c>
      <c r="BM141" s="241" t="s">
        <v>267</v>
      </c>
    </row>
    <row r="142" s="2" customFormat="1" ht="24.15" customHeight="1">
      <c r="A142" s="39"/>
      <c r="B142" s="40"/>
      <c r="C142" s="229" t="s">
        <v>234</v>
      </c>
      <c r="D142" s="229" t="s">
        <v>205</v>
      </c>
      <c r="E142" s="230" t="s">
        <v>1437</v>
      </c>
      <c r="F142" s="231" t="s">
        <v>1438</v>
      </c>
      <c r="G142" s="232" t="s">
        <v>220</v>
      </c>
      <c r="H142" s="233">
        <v>12</v>
      </c>
      <c r="I142" s="234"/>
      <c r="J142" s="235">
        <f>ROUND(I142*H142,2)</f>
        <v>0</v>
      </c>
      <c r="K142" s="236"/>
      <c r="L142" s="45"/>
      <c r="M142" s="237" t="s">
        <v>1</v>
      </c>
      <c r="N142" s="238" t="s">
        <v>41</v>
      </c>
      <c r="O142" s="92"/>
      <c r="P142" s="239">
        <f>O142*H142</f>
        <v>0</v>
      </c>
      <c r="Q142" s="239">
        <v>0</v>
      </c>
      <c r="R142" s="239">
        <f>Q142*H142</f>
        <v>0</v>
      </c>
      <c r="S142" s="239">
        <v>0</v>
      </c>
      <c r="T142" s="24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1" t="s">
        <v>209</v>
      </c>
      <c r="AT142" s="241" t="s">
        <v>205</v>
      </c>
      <c r="AU142" s="241" t="s">
        <v>85</v>
      </c>
      <c r="AY142" s="18" t="s">
        <v>203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18" t="s">
        <v>83</v>
      </c>
      <c r="BK142" s="242">
        <f>ROUND(I142*H142,2)</f>
        <v>0</v>
      </c>
      <c r="BL142" s="18" t="s">
        <v>209</v>
      </c>
      <c r="BM142" s="241" t="s">
        <v>277</v>
      </c>
    </row>
    <row r="143" s="2" customFormat="1" ht="33" customHeight="1">
      <c r="A143" s="39"/>
      <c r="B143" s="40"/>
      <c r="C143" s="229" t="s">
        <v>238</v>
      </c>
      <c r="D143" s="229" t="s">
        <v>205</v>
      </c>
      <c r="E143" s="230" t="s">
        <v>1781</v>
      </c>
      <c r="F143" s="231" t="s">
        <v>1782</v>
      </c>
      <c r="G143" s="232" t="s">
        <v>220</v>
      </c>
      <c r="H143" s="233">
        <v>1</v>
      </c>
      <c r="I143" s="234"/>
      <c r="J143" s="235">
        <f>ROUND(I143*H143,2)</f>
        <v>0</v>
      </c>
      <c r="K143" s="236"/>
      <c r="L143" s="45"/>
      <c r="M143" s="237" t="s">
        <v>1</v>
      </c>
      <c r="N143" s="238" t="s">
        <v>41</v>
      </c>
      <c r="O143" s="92"/>
      <c r="P143" s="239">
        <f>O143*H143</f>
        <v>0</v>
      </c>
      <c r="Q143" s="239">
        <v>0</v>
      </c>
      <c r="R143" s="239">
        <f>Q143*H143</f>
        <v>0</v>
      </c>
      <c r="S143" s="239">
        <v>0</v>
      </c>
      <c r="T143" s="24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209</v>
      </c>
      <c r="AT143" s="241" t="s">
        <v>205</v>
      </c>
      <c r="AU143" s="241" t="s">
        <v>85</v>
      </c>
      <c r="AY143" s="18" t="s">
        <v>203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83</v>
      </c>
      <c r="BK143" s="242">
        <f>ROUND(I143*H143,2)</f>
        <v>0</v>
      </c>
      <c r="BL143" s="18" t="s">
        <v>209</v>
      </c>
      <c r="BM143" s="241" t="s">
        <v>288</v>
      </c>
    </row>
    <row r="144" s="2" customFormat="1" ht="24.15" customHeight="1">
      <c r="A144" s="39"/>
      <c r="B144" s="40"/>
      <c r="C144" s="229" t="s">
        <v>248</v>
      </c>
      <c r="D144" s="229" t="s">
        <v>205</v>
      </c>
      <c r="E144" s="230" t="s">
        <v>262</v>
      </c>
      <c r="F144" s="231" t="s">
        <v>1439</v>
      </c>
      <c r="G144" s="232" t="s">
        <v>213</v>
      </c>
      <c r="H144" s="233">
        <v>57.799999999999997</v>
      </c>
      <c r="I144" s="234"/>
      <c r="J144" s="235">
        <f>ROUND(I144*H144,2)</f>
        <v>0</v>
      </c>
      <c r="K144" s="236"/>
      <c r="L144" s="45"/>
      <c r="M144" s="237" t="s">
        <v>1</v>
      </c>
      <c r="N144" s="238" t="s">
        <v>41</v>
      </c>
      <c r="O144" s="92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1" t="s">
        <v>209</v>
      </c>
      <c r="AT144" s="241" t="s">
        <v>205</v>
      </c>
      <c r="AU144" s="241" t="s">
        <v>85</v>
      </c>
      <c r="AY144" s="18" t="s">
        <v>203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8" t="s">
        <v>83</v>
      </c>
      <c r="BK144" s="242">
        <f>ROUND(I144*H144,2)</f>
        <v>0</v>
      </c>
      <c r="BL144" s="18" t="s">
        <v>209</v>
      </c>
      <c r="BM144" s="241" t="s">
        <v>299</v>
      </c>
    </row>
    <row r="145" s="12" customFormat="1" ht="22.8" customHeight="1">
      <c r="A145" s="12"/>
      <c r="B145" s="213"/>
      <c r="C145" s="214"/>
      <c r="D145" s="215" t="s">
        <v>75</v>
      </c>
      <c r="E145" s="227" t="s">
        <v>209</v>
      </c>
      <c r="F145" s="227" t="s">
        <v>271</v>
      </c>
      <c r="G145" s="214"/>
      <c r="H145" s="214"/>
      <c r="I145" s="217"/>
      <c r="J145" s="228">
        <f>BK145</f>
        <v>0</v>
      </c>
      <c r="K145" s="214"/>
      <c r="L145" s="219"/>
      <c r="M145" s="220"/>
      <c r="N145" s="221"/>
      <c r="O145" s="221"/>
      <c r="P145" s="222">
        <f>SUM(P146:P151)</f>
        <v>0</v>
      </c>
      <c r="Q145" s="221"/>
      <c r="R145" s="222">
        <f>SUM(R146:R151)</f>
        <v>0</v>
      </c>
      <c r="S145" s="221"/>
      <c r="T145" s="223">
        <f>SUM(T146:T151)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4" t="s">
        <v>83</v>
      </c>
      <c r="AT145" s="225" t="s">
        <v>75</v>
      </c>
      <c r="AU145" s="225" t="s">
        <v>83</v>
      </c>
      <c r="AY145" s="224" t="s">
        <v>203</v>
      </c>
      <c r="BK145" s="226">
        <f>SUM(BK146:BK151)</f>
        <v>0</v>
      </c>
    </row>
    <row r="146" s="2" customFormat="1" ht="24.15" customHeight="1">
      <c r="A146" s="39"/>
      <c r="B146" s="40"/>
      <c r="C146" s="229" t="s">
        <v>253</v>
      </c>
      <c r="D146" s="229" t="s">
        <v>205</v>
      </c>
      <c r="E146" s="230" t="s">
        <v>658</v>
      </c>
      <c r="F146" s="231" t="s">
        <v>1783</v>
      </c>
      <c r="G146" s="232" t="s">
        <v>220</v>
      </c>
      <c r="H146" s="233">
        <v>12</v>
      </c>
      <c r="I146" s="234"/>
      <c r="J146" s="235">
        <f>ROUND(I146*H146,2)</f>
        <v>0</v>
      </c>
      <c r="K146" s="236"/>
      <c r="L146" s="45"/>
      <c r="M146" s="237" t="s">
        <v>1</v>
      </c>
      <c r="N146" s="238" t="s">
        <v>41</v>
      </c>
      <c r="O146" s="92"/>
      <c r="P146" s="239">
        <f>O146*H146</f>
        <v>0</v>
      </c>
      <c r="Q146" s="239">
        <v>0</v>
      </c>
      <c r="R146" s="239">
        <f>Q146*H146</f>
        <v>0</v>
      </c>
      <c r="S146" s="239">
        <v>0</v>
      </c>
      <c r="T146" s="24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1" t="s">
        <v>209</v>
      </c>
      <c r="AT146" s="241" t="s">
        <v>205</v>
      </c>
      <c r="AU146" s="241" t="s">
        <v>85</v>
      </c>
      <c r="AY146" s="18" t="s">
        <v>203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8" t="s">
        <v>83</v>
      </c>
      <c r="BK146" s="242">
        <f>ROUND(I146*H146,2)</f>
        <v>0</v>
      </c>
      <c r="BL146" s="18" t="s">
        <v>209</v>
      </c>
      <c r="BM146" s="241" t="s">
        <v>306</v>
      </c>
    </row>
    <row r="147" s="2" customFormat="1" ht="16.5" customHeight="1">
      <c r="A147" s="39"/>
      <c r="B147" s="40"/>
      <c r="C147" s="229" t="s">
        <v>8</v>
      </c>
      <c r="D147" s="229" t="s">
        <v>205</v>
      </c>
      <c r="E147" s="230" t="s">
        <v>1440</v>
      </c>
      <c r="F147" s="231" t="s">
        <v>1784</v>
      </c>
      <c r="G147" s="232" t="s">
        <v>220</v>
      </c>
      <c r="H147" s="233">
        <v>28</v>
      </c>
      <c r="I147" s="234"/>
      <c r="J147" s="235">
        <f>ROUND(I147*H147,2)</f>
        <v>0</v>
      </c>
      <c r="K147" s="236"/>
      <c r="L147" s="45"/>
      <c r="M147" s="237" t="s">
        <v>1</v>
      </c>
      <c r="N147" s="238" t="s">
        <v>41</v>
      </c>
      <c r="O147" s="92"/>
      <c r="P147" s="239">
        <f>O147*H147</f>
        <v>0</v>
      </c>
      <c r="Q147" s="239">
        <v>0</v>
      </c>
      <c r="R147" s="239">
        <f>Q147*H147</f>
        <v>0</v>
      </c>
      <c r="S147" s="239">
        <v>0</v>
      </c>
      <c r="T147" s="24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1" t="s">
        <v>209</v>
      </c>
      <c r="AT147" s="241" t="s">
        <v>205</v>
      </c>
      <c r="AU147" s="241" t="s">
        <v>85</v>
      </c>
      <c r="AY147" s="18" t="s">
        <v>203</v>
      </c>
      <c r="BE147" s="242">
        <f>IF(N147="základní",J147,0)</f>
        <v>0</v>
      </c>
      <c r="BF147" s="242">
        <f>IF(N147="snížená",J147,0)</f>
        <v>0</v>
      </c>
      <c r="BG147" s="242">
        <f>IF(N147="zákl. přenesená",J147,0)</f>
        <v>0</v>
      </c>
      <c r="BH147" s="242">
        <f>IF(N147="sníž. přenesená",J147,0)</f>
        <v>0</v>
      </c>
      <c r="BI147" s="242">
        <f>IF(N147="nulová",J147,0)</f>
        <v>0</v>
      </c>
      <c r="BJ147" s="18" t="s">
        <v>83</v>
      </c>
      <c r="BK147" s="242">
        <f>ROUND(I147*H147,2)</f>
        <v>0</v>
      </c>
      <c r="BL147" s="18" t="s">
        <v>209</v>
      </c>
      <c r="BM147" s="241" t="s">
        <v>316</v>
      </c>
    </row>
    <row r="148" s="2" customFormat="1" ht="24.15" customHeight="1">
      <c r="A148" s="39"/>
      <c r="B148" s="40"/>
      <c r="C148" s="229" t="s">
        <v>261</v>
      </c>
      <c r="D148" s="229" t="s">
        <v>205</v>
      </c>
      <c r="E148" s="230" t="s">
        <v>1442</v>
      </c>
      <c r="F148" s="231" t="s">
        <v>1785</v>
      </c>
      <c r="G148" s="232" t="s">
        <v>220</v>
      </c>
      <c r="H148" s="233">
        <v>91</v>
      </c>
      <c r="I148" s="234"/>
      <c r="J148" s="235">
        <f>ROUND(I148*H148,2)</f>
        <v>0</v>
      </c>
      <c r="K148" s="236"/>
      <c r="L148" s="45"/>
      <c r="M148" s="237" t="s">
        <v>1</v>
      </c>
      <c r="N148" s="238" t="s">
        <v>41</v>
      </c>
      <c r="O148" s="92"/>
      <c r="P148" s="239">
        <f>O148*H148</f>
        <v>0</v>
      </c>
      <c r="Q148" s="239">
        <v>0</v>
      </c>
      <c r="R148" s="239">
        <f>Q148*H148</f>
        <v>0</v>
      </c>
      <c r="S148" s="239">
        <v>0</v>
      </c>
      <c r="T148" s="24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1" t="s">
        <v>209</v>
      </c>
      <c r="AT148" s="241" t="s">
        <v>205</v>
      </c>
      <c r="AU148" s="241" t="s">
        <v>85</v>
      </c>
      <c r="AY148" s="18" t="s">
        <v>203</v>
      </c>
      <c r="BE148" s="242">
        <f>IF(N148="základní",J148,0)</f>
        <v>0</v>
      </c>
      <c r="BF148" s="242">
        <f>IF(N148="snížená",J148,0)</f>
        <v>0</v>
      </c>
      <c r="BG148" s="242">
        <f>IF(N148="zákl. přenesená",J148,0)</f>
        <v>0</v>
      </c>
      <c r="BH148" s="242">
        <f>IF(N148="sníž. přenesená",J148,0)</f>
        <v>0</v>
      </c>
      <c r="BI148" s="242">
        <f>IF(N148="nulová",J148,0)</f>
        <v>0</v>
      </c>
      <c r="BJ148" s="18" t="s">
        <v>83</v>
      </c>
      <c r="BK148" s="242">
        <f>ROUND(I148*H148,2)</f>
        <v>0</v>
      </c>
      <c r="BL148" s="18" t="s">
        <v>209</v>
      </c>
      <c r="BM148" s="241" t="s">
        <v>329</v>
      </c>
    </row>
    <row r="149" s="2" customFormat="1" ht="24.15" customHeight="1">
      <c r="A149" s="39"/>
      <c r="B149" s="40"/>
      <c r="C149" s="229" t="s">
        <v>267</v>
      </c>
      <c r="D149" s="229" t="s">
        <v>205</v>
      </c>
      <c r="E149" s="230" t="s">
        <v>1786</v>
      </c>
      <c r="F149" s="231" t="s">
        <v>1787</v>
      </c>
      <c r="G149" s="232" t="s">
        <v>220</v>
      </c>
      <c r="H149" s="233">
        <v>41</v>
      </c>
      <c r="I149" s="234"/>
      <c r="J149" s="235">
        <f>ROUND(I149*H149,2)</f>
        <v>0</v>
      </c>
      <c r="K149" s="236"/>
      <c r="L149" s="45"/>
      <c r="M149" s="237" t="s">
        <v>1</v>
      </c>
      <c r="N149" s="238" t="s">
        <v>41</v>
      </c>
      <c r="O149" s="92"/>
      <c r="P149" s="239">
        <f>O149*H149</f>
        <v>0</v>
      </c>
      <c r="Q149" s="239">
        <v>0</v>
      </c>
      <c r="R149" s="239">
        <f>Q149*H149</f>
        <v>0</v>
      </c>
      <c r="S149" s="239">
        <v>0</v>
      </c>
      <c r="T149" s="24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1" t="s">
        <v>209</v>
      </c>
      <c r="AT149" s="241" t="s">
        <v>205</v>
      </c>
      <c r="AU149" s="241" t="s">
        <v>85</v>
      </c>
      <c r="AY149" s="18" t="s">
        <v>203</v>
      </c>
      <c r="BE149" s="242">
        <f>IF(N149="základní",J149,0)</f>
        <v>0</v>
      </c>
      <c r="BF149" s="242">
        <f>IF(N149="snížená",J149,0)</f>
        <v>0</v>
      </c>
      <c r="BG149" s="242">
        <f>IF(N149="zákl. přenesená",J149,0)</f>
        <v>0</v>
      </c>
      <c r="BH149" s="242">
        <f>IF(N149="sníž. přenesená",J149,0)</f>
        <v>0</v>
      </c>
      <c r="BI149" s="242">
        <f>IF(N149="nulová",J149,0)</f>
        <v>0</v>
      </c>
      <c r="BJ149" s="18" t="s">
        <v>83</v>
      </c>
      <c r="BK149" s="242">
        <f>ROUND(I149*H149,2)</f>
        <v>0</v>
      </c>
      <c r="BL149" s="18" t="s">
        <v>209</v>
      </c>
      <c r="BM149" s="241" t="s">
        <v>338</v>
      </c>
    </row>
    <row r="150" s="2" customFormat="1" ht="16.5" customHeight="1">
      <c r="A150" s="39"/>
      <c r="B150" s="40"/>
      <c r="C150" s="229" t="s">
        <v>272</v>
      </c>
      <c r="D150" s="229" t="s">
        <v>205</v>
      </c>
      <c r="E150" s="230" t="s">
        <v>1788</v>
      </c>
      <c r="F150" s="231" t="s">
        <v>1789</v>
      </c>
      <c r="G150" s="232" t="s">
        <v>208</v>
      </c>
      <c r="H150" s="233">
        <v>9</v>
      </c>
      <c r="I150" s="234"/>
      <c r="J150" s="235">
        <f>ROUND(I150*H150,2)</f>
        <v>0</v>
      </c>
      <c r="K150" s="236"/>
      <c r="L150" s="45"/>
      <c r="M150" s="237" t="s">
        <v>1</v>
      </c>
      <c r="N150" s="238" t="s">
        <v>41</v>
      </c>
      <c r="O150" s="92"/>
      <c r="P150" s="239">
        <f>O150*H150</f>
        <v>0</v>
      </c>
      <c r="Q150" s="239">
        <v>0</v>
      </c>
      <c r="R150" s="239">
        <f>Q150*H150</f>
        <v>0</v>
      </c>
      <c r="S150" s="239">
        <v>0</v>
      </c>
      <c r="T150" s="24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209</v>
      </c>
      <c r="AT150" s="241" t="s">
        <v>205</v>
      </c>
      <c r="AU150" s="241" t="s">
        <v>85</v>
      </c>
      <c r="AY150" s="18" t="s">
        <v>203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83</v>
      </c>
      <c r="BK150" s="242">
        <f>ROUND(I150*H150,2)</f>
        <v>0</v>
      </c>
      <c r="BL150" s="18" t="s">
        <v>209</v>
      </c>
      <c r="BM150" s="241" t="s">
        <v>210</v>
      </c>
    </row>
    <row r="151" s="2" customFormat="1" ht="33" customHeight="1">
      <c r="A151" s="39"/>
      <c r="B151" s="40"/>
      <c r="C151" s="229" t="s">
        <v>277</v>
      </c>
      <c r="D151" s="229" t="s">
        <v>205</v>
      </c>
      <c r="E151" s="230" t="s">
        <v>1790</v>
      </c>
      <c r="F151" s="231" t="s">
        <v>1791</v>
      </c>
      <c r="G151" s="232" t="s">
        <v>336</v>
      </c>
      <c r="H151" s="233">
        <v>30</v>
      </c>
      <c r="I151" s="234"/>
      <c r="J151" s="235">
        <f>ROUND(I151*H151,2)</f>
        <v>0</v>
      </c>
      <c r="K151" s="236"/>
      <c r="L151" s="45"/>
      <c r="M151" s="237" t="s">
        <v>1</v>
      </c>
      <c r="N151" s="238" t="s">
        <v>41</v>
      </c>
      <c r="O151" s="92"/>
      <c r="P151" s="239">
        <f>O151*H151</f>
        <v>0</v>
      </c>
      <c r="Q151" s="239">
        <v>0</v>
      </c>
      <c r="R151" s="239">
        <f>Q151*H151</f>
        <v>0</v>
      </c>
      <c r="S151" s="239">
        <v>0</v>
      </c>
      <c r="T151" s="24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1" t="s">
        <v>209</v>
      </c>
      <c r="AT151" s="241" t="s">
        <v>205</v>
      </c>
      <c r="AU151" s="241" t="s">
        <v>85</v>
      </c>
      <c r="AY151" s="18" t="s">
        <v>203</v>
      </c>
      <c r="BE151" s="242">
        <f>IF(N151="základní",J151,0)</f>
        <v>0</v>
      </c>
      <c r="BF151" s="242">
        <f>IF(N151="snížená",J151,0)</f>
        <v>0</v>
      </c>
      <c r="BG151" s="242">
        <f>IF(N151="zákl. přenesená",J151,0)</f>
        <v>0</v>
      </c>
      <c r="BH151" s="242">
        <f>IF(N151="sníž. přenesená",J151,0)</f>
        <v>0</v>
      </c>
      <c r="BI151" s="242">
        <f>IF(N151="nulová",J151,0)</f>
        <v>0</v>
      </c>
      <c r="BJ151" s="18" t="s">
        <v>83</v>
      </c>
      <c r="BK151" s="242">
        <f>ROUND(I151*H151,2)</f>
        <v>0</v>
      </c>
      <c r="BL151" s="18" t="s">
        <v>209</v>
      </c>
      <c r="BM151" s="241" t="s">
        <v>214</v>
      </c>
    </row>
    <row r="152" s="12" customFormat="1" ht="22.8" customHeight="1">
      <c r="A152" s="12"/>
      <c r="B152" s="213"/>
      <c r="C152" s="214"/>
      <c r="D152" s="215" t="s">
        <v>75</v>
      </c>
      <c r="E152" s="227" t="s">
        <v>226</v>
      </c>
      <c r="F152" s="227" t="s">
        <v>287</v>
      </c>
      <c r="G152" s="214"/>
      <c r="H152" s="214"/>
      <c r="I152" s="217"/>
      <c r="J152" s="228">
        <f>BK152</f>
        <v>0</v>
      </c>
      <c r="K152" s="214"/>
      <c r="L152" s="219"/>
      <c r="M152" s="220"/>
      <c r="N152" s="221"/>
      <c r="O152" s="221"/>
      <c r="P152" s="222">
        <f>SUM(P153:P155)</f>
        <v>0</v>
      </c>
      <c r="Q152" s="221"/>
      <c r="R152" s="222">
        <f>SUM(R153:R155)</f>
        <v>0</v>
      </c>
      <c r="S152" s="221"/>
      <c r="T152" s="223">
        <f>SUM(T153:T155)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4" t="s">
        <v>83</v>
      </c>
      <c r="AT152" s="225" t="s">
        <v>75</v>
      </c>
      <c r="AU152" s="225" t="s">
        <v>83</v>
      </c>
      <c r="AY152" s="224" t="s">
        <v>203</v>
      </c>
      <c r="BK152" s="226">
        <f>SUM(BK153:BK155)</f>
        <v>0</v>
      </c>
    </row>
    <row r="153" s="2" customFormat="1" ht="24.15" customHeight="1">
      <c r="A153" s="39"/>
      <c r="B153" s="40"/>
      <c r="C153" s="229" t="s">
        <v>283</v>
      </c>
      <c r="D153" s="229" t="s">
        <v>205</v>
      </c>
      <c r="E153" s="230" t="s">
        <v>1792</v>
      </c>
      <c r="F153" s="231" t="s">
        <v>1793</v>
      </c>
      <c r="G153" s="232" t="s">
        <v>213</v>
      </c>
      <c r="H153" s="233">
        <v>39.450000000000003</v>
      </c>
      <c r="I153" s="234"/>
      <c r="J153" s="235">
        <f>ROUND(I153*H153,2)</f>
        <v>0</v>
      </c>
      <c r="K153" s="236"/>
      <c r="L153" s="45"/>
      <c r="M153" s="237" t="s">
        <v>1</v>
      </c>
      <c r="N153" s="238" t="s">
        <v>41</v>
      </c>
      <c r="O153" s="92"/>
      <c r="P153" s="239">
        <f>O153*H153</f>
        <v>0</v>
      </c>
      <c r="Q153" s="239">
        <v>0</v>
      </c>
      <c r="R153" s="239">
        <f>Q153*H153</f>
        <v>0</v>
      </c>
      <c r="S153" s="239">
        <v>0</v>
      </c>
      <c r="T153" s="24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1" t="s">
        <v>209</v>
      </c>
      <c r="AT153" s="241" t="s">
        <v>205</v>
      </c>
      <c r="AU153" s="241" t="s">
        <v>85</v>
      </c>
      <c r="AY153" s="18" t="s">
        <v>203</v>
      </c>
      <c r="BE153" s="242">
        <f>IF(N153="základní",J153,0)</f>
        <v>0</v>
      </c>
      <c r="BF153" s="242">
        <f>IF(N153="snížená",J153,0)</f>
        <v>0</v>
      </c>
      <c r="BG153" s="242">
        <f>IF(N153="zákl. přenesená",J153,0)</f>
        <v>0</v>
      </c>
      <c r="BH153" s="242">
        <f>IF(N153="sníž. přenesená",J153,0)</f>
        <v>0</v>
      </c>
      <c r="BI153" s="242">
        <f>IF(N153="nulová",J153,0)</f>
        <v>0</v>
      </c>
      <c r="BJ153" s="18" t="s">
        <v>83</v>
      </c>
      <c r="BK153" s="242">
        <f>ROUND(I153*H153,2)</f>
        <v>0</v>
      </c>
      <c r="BL153" s="18" t="s">
        <v>209</v>
      </c>
      <c r="BM153" s="241" t="s">
        <v>381</v>
      </c>
    </row>
    <row r="154" s="2" customFormat="1" ht="24.15" customHeight="1">
      <c r="A154" s="39"/>
      <c r="B154" s="40"/>
      <c r="C154" s="229" t="s">
        <v>288</v>
      </c>
      <c r="D154" s="229" t="s">
        <v>205</v>
      </c>
      <c r="E154" s="230" t="s">
        <v>1446</v>
      </c>
      <c r="F154" s="231" t="s">
        <v>1447</v>
      </c>
      <c r="G154" s="232" t="s">
        <v>213</v>
      </c>
      <c r="H154" s="233">
        <v>22.399999999999999</v>
      </c>
      <c r="I154" s="234"/>
      <c r="J154" s="235">
        <f>ROUND(I154*H154,2)</f>
        <v>0</v>
      </c>
      <c r="K154" s="236"/>
      <c r="L154" s="45"/>
      <c r="M154" s="237" t="s">
        <v>1</v>
      </c>
      <c r="N154" s="238" t="s">
        <v>41</v>
      </c>
      <c r="O154" s="92"/>
      <c r="P154" s="239">
        <f>O154*H154</f>
        <v>0</v>
      </c>
      <c r="Q154" s="239">
        <v>0</v>
      </c>
      <c r="R154" s="239">
        <f>Q154*H154</f>
        <v>0</v>
      </c>
      <c r="S154" s="239">
        <v>0</v>
      </c>
      <c r="T154" s="24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1" t="s">
        <v>209</v>
      </c>
      <c r="AT154" s="241" t="s">
        <v>205</v>
      </c>
      <c r="AU154" s="241" t="s">
        <v>85</v>
      </c>
      <c r="AY154" s="18" t="s">
        <v>203</v>
      </c>
      <c r="BE154" s="242">
        <f>IF(N154="základní",J154,0)</f>
        <v>0</v>
      </c>
      <c r="BF154" s="242">
        <f>IF(N154="snížená",J154,0)</f>
        <v>0</v>
      </c>
      <c r="BG154" s="242">
        <f>IF(N154="zákl. přenesená",J154,0)</f>
        <v>0</v>
      </c>
      <c r="BH154" s="242">
        <f>IF(N154="sníž. přenesená",J154,0)</f>
        <v>0</v>
      </c>
      <c r="BI154" s="242">
        <f>IF(N154="nulová",J154,0)</f>
        <v>0</v>
      </c>
      <c r="BJ154" s="18" t="s">
        <v>83</v>
      </c>
      <c r="BK154" s="242">
        <f>ROUND(I154*H154,2)</f>
        <v>0</v>
      </c>
      <c r="BL154" s="18" t="s">
        <v>209</v>
      </c>
      <c r="BM154" s="241" t="s">
        <v>217</v>
      </c>
    </row>
    <row r="155" s="2" customFormat="1" ht="24.15" customHeight="1">
      <c r="A155" s="39"/>
      <c r="B155" s="40"/>
      <c r="C155" s="229" t="s">
        <v>294</v>
      </c>
      <c r="D155" s="229" t="s">
        <v>205</v>
      </c>
      <c r="E155" s="230" t="s">
        <v>1448</v>
      </c>
      <c r="F155" s="231" t="s">
        <v>1449</v>
      </c>
      <c r="G155" s="232" t="s">
        <v>220</v>
      </c>
      <c r="H155" s="233">
        <v>130</v>
      </c>
      <c r="I155" s="234"/>
      <c r="J155" s="235">
        <f>ROUND(I155*H155,2)</f>
        <v>0</v>
      </c>
      <c r="K155" s="236"/>
      <c r="L155" s="45"/>
      <c r="M155" s="237" t="s">
        <v>1</v>
      </c>
      <c r="N155" s="238" t="s">
        <v>41</v>
      </c>
      <c r="O155" s="92"/>
      <c r="P155" s="239">
        <f>O155*H155</f>
        <v>0</v>
      </c>
      <c r="Q155" s="239">
        <v>0</v>
      </c>
      <c r="R155" s="239">
        <f>Q155*H155</f>
        <v>0</v>
      </c>
      <c r="S155" s="239">
        <v>0</v>
      </c>
      <c r="T155" s="24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1" t="s">
        <v>209</v>
      </c>
      <c r="AT155" s="241" t="s">
        <v>205</v>
      </c>
      <c r="AU155" s="241" t="s">
        <v>85</v>
      </c>
      <c r="AY155" s="18" t="s">
        <v>203</v>
      </c>
      <c r="BE155" s="242">
        <f>IF(N155="základní",J155,0)</f>
        <v>0</v>
      </c>
      <c r="BF155" s="242">
        <f>IF(N155="snížená",J155,0)</f>
        <v>0</v>
      </c>
      <c r="BG155" s="242">
        <f>IF(N155="zákl. přenesená",J155,0)</f>
        <v>0</v>
      </c>
      <c r="BH155" s="242">
        <f>IF(N155="sníž. přenesená",J155,0)</f>
        <v>0</v>
      </c>
      <c r="BI155" s="242">
        <f>IF(N155="nulová",J155,0)</f>
        <v>0</v>
      </c>
      <c r="BJ155" s="18" t="s">
        <v>83</v>
      </c>
      <c r="BK155" s="242">
        <f>ROUND(I155*H155,2)</f>
        <v>0</v>
      </c>
      <c r="BL155" s="18" t="s">
        <v>209</v>
      </c>
      <c r="BM155" s="241" t="s">
        <v>413</v>
      </c>
    </row>
    <row r="156" s="12" customFormat="1" ht="22.8" customHeight="1">
      <c r="A156" s="12"/>
      <c r="B156" s="213"/>
      <c r="C156" s="214"/>
      <c r="D156" s="215" t="s">
        <v>75</v>
      </c>
      <c r="E156" s="227" t="s">
        <v>716</v>
      </c>
      <c r="F156" s="227" t="s">
        <v>1450</v>
      </c>
      <c r="G156" s="214"/>
      <c r="H156" s="214"/>
      <c r="I156" s="217"/>
      <c r="J156" s="228">
        <f>BK156</f>
        <v>0</v>
      </c>
      <c r="K156" s="214"/>
      <c r="L156" s="219"/>
      <c r="M156" s="220"/>
      <c r="N156" s="221"/>
      <c r="O156" s="221"/>
      <c r="P156" s="222">
        <f>SUM(P157:P177)</f>
        <v>0</v>
      </c>
      <c r="Q156" s="221"/>
      <c r="R156" s="222">
        <f>SUM(R157:R177)</f>
        <v>0</v>
      </c>
      <c r="S156" s="221"/>
      <c r="T156" s="223">
        <f>SUM(T157:T177)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4" t="s">
        <v>83</v>
      </c>
      <c r="AT156" s="225" t="s">
        <v>75</v>
      </c>
      <c r="AU156" s="225" t="s">
        <v>83</v>
      </c>
      <c r="AY156" s="224" t="s">
        <v>203</v>
      </c>
      <c r="BK156" s="226">
        <f>SUM(BK157:BK177)</f>
        <v>0</v>
      </c>
    </row>
    <row r="157" s="2" customFormat="1" ht="24.15" customHeight="1">
      <c r="A157" s="39"/>
      <c r="B157" s="40"/>
      <c r="C157" s="229" t="s">
        <v>299</v>
      </c>
      <c r="D157" s="229" t="s">
        <v>205</v>
      </c>
      <c r="E157" s="230" t="s">
        <v>1794</v>
      </c>
      <c r="F157" s="231" t="s">
        <v>1795</v>
      </c>
      <c r="G157" s="232" t="s">
        <v>220</v>
      </c>
      <c r="H157" s="233">
        <v>21</v>
      </c>
      <c r="I157" s="234"/>
      <c r="J157" s="235">
        <f>ROUND(I157*H157,2)</f>
        <v>0</v>
      </c>
      <c r="K157" s="236"/>
      <c r="L157" s="45"/>
      <c r="M157" s="237" t="s">
        <v>1</v>
      </c>
      <c r="N157" s="238" t="s">
        <v>41</v>
      </c>
      <c r="O157" s="92"/>
      <c r="P157" s="239">
        <f>O157*H157</f>
        <v>0</v>
      </c>
      <c r="Q157" s="239">
        <v>0</v>
      </c>
      <c r="R157" s="239">
        <f>Q157*H157</f>
        <v>0</v>
      </c>
      <c r="S157" s="239">
        <v>0</v>
      </c>
      <c r="T157" s="24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1" t="s">
        <v>209</v>
      </c>
      <c r="AT157" s="241" t="s">
        <v>205</v>
      </c>
      <c r="AU157" s="241" t="s">
        <v>85</v>
      </c>
      <c r="AY157" s="18" t="s">
        <v>203</v>
      </c>
      <c r="BE157" s="242">
        <f>IF(N157="základní",J157,0)</f>
        <v>0</v>
      </c>
      <c r="BF157" s="242">
        <f>IF(N157="snížená",J157,0)</f>
        <v>0</v>
      </c>
      <c r="BG157" s="242">
        <f>IF(N157="zákl. přenesená",J157,0)</f>
        <v>0</v>
      </c>
      <c r="BH157" s="242">
        <f>IF(N157="sníž. přenesená",J157,0)</f>
        <v>0</v>
      </c>
      <c r="BI157" s="242">
        <f>IF(N157="nulová",J157,0)</f>
        <v>0</v>
      </c>
      <c r="BJ157" s="18" t="s">
        <v>83</v>
      </c>
      <c r="BK157" s="242">
        <f>ROUND(I157*H157,2)</f>
        <v>0</v>
      </c>
      <c r="BL157" s="18" t="s">
        <v>209</v>
      </c>
      <c r="BM157" s="241" t="s">
        <v>424</v>
      </c>
    </row>
    <row r="158" s="2" customFormat="1" ht="24.15" customHeight="1">
      <c r="A158" s="39"/>
      <c r="B158" s="40"/>
      <c r="C158" s="229" t="s">
        <v>7</v>
      </c>
      <c r="D158" s="229" t="s">
        <v>205</v>
      </c>
      <c r="E158" s="230" t="s">
        <v>1796</v>
      </c>
      <c r="F158" s="231" t="s">
        <v>1797</v>
      </c>
      <c r="G158" s="232" t="s">
        <v>220</v>
      </c>
      <c r="H158" s="233">
        <v>3</v>
      </c>
      <c r="I158" s="234"/>
      <c r="J158" s="235">
        <f>ROUND(I158*H158,2)</f>
        <v>0</v>
      </c>
      <c r="K158" s="236"/>
      <c r="L158" s="45"/>
      <c r="M158" s="237" t="s">
        <v>1</v>
      </c>
      <c r="N158" s="238" t="s">
        <v>41</v>
      </c>
      <c r="O158" s="92"/>
      <c r="P158" s="239">
        <f>O158*H158</f>
        <v>0</v>
      </c>
      <c r="Q158" s="239">
        <v>0</v>
      </c>
      <c r="R158" s="239">
        <f>Q158*H158</f>
        <v>0</v>
      </c>
      <c r="S158" s="239">
        <v>0</v>
      </c>
      <c r="T158" s="24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1" t="s">
        <v>209</v>
      </c>
      <c r="AT158" s="241" t="s">
        <v>205</v>
      </c>
      <c r="AU158" s="241" t="s">
        <v>85</v>
      </c>
      <c r="AY158" s="18" t="s">
        <v>203</v>
      </c>
      <c r="BE158" s="242">
        <f>IF(N158="základní",J158,0)</f>
        <v>0</v>
      </c>
      <c r="BF158" s="242">
        <f>IF(N158="snížená",J158,0)</f>
        <v>0</v>
      </c>
      <c r="BG158" s="242">
        <f>IF(N158="zákl. přenesená",J158,0)</f>
        <v>0</v>
      </c>
      <c r="BH158" s="242">
        <f>IF(N158="sníž. přenesená",J158,0)</f>
        <v>0</v>
      </c>
      <c r="BI158" s="242">
        <f>IF(N158="nulová",J158,0)</f>
        <v>0</v>
      </c>
      <c r="BJ158" s="18" t="s">
        <v>83</v>
      </c>
      <c r="BK158" s="242">
        <f>ROUND(I158*H158,2)</f>
        <v>0</v>
      </c>
      <c r="BL158" s="18" t="s">
        <v>209</v>
      </c>
      <c r="BM158" s="241" t="s">
        <v>221</v>
      </c>
    </row>
    <row r="159" s="2" customFormat="1" ht="24.15" customHeight="1">
      <c r="A159" s="39"/>
      <c r="B159" s="40"/>
      <c r="C159" s="229" t="s">
        <v>306</v>
      </c>
      <c r="D159" s="229" t="s">
        <v>205</v>
      </c>
      <c r="E159" s="230" t="s">
        <v>1798</v>
      </c>
      <c r="F159" s="231" t="s">
        <v>1799</v>
      </c>
      <c r="G159" s="232" t="s">
        <v>220</v>
      </c>
      <c r="H159" s="233">
        <v>6</v>
      </c>
      <c r="I159" s="234"/>
      <c r="J159" s="235">
        <f>ROUND(I159*H159,2)</f>
        <v>0</v>
      </c>
      <c r="K159" s="236"/>
      <c r="L159" s="45"/>
      <c r="M159" s="237" t="s">
        <v>1</v>
      </c>
      <c r="N159" s="238" t="s">
        <v>41</v>
      </c>
      <c r="O159" s="92"/>
      <c r="P159" s="239">
        <f>O159*H159</f>
        <v>0</v>
      </c>
      <c r="Q159" s="239">
        <v>0</v>
      </c>
      <c r="R159" s="239">
        <f>Q159*H159</f>
        <v>0</v>
      </c>
      <c r="S159" s="239">
        <v>0</v>
      </c>
      <c r="T159" s="24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1" t="s">
        <v>209</v>
      </c>
      <c r="AT159" s="241" t="s">
        <v>205</v>
      </c>
      <c r="AU159" s="241" t="s">
        <v>85</v>
      </c>
      <c r="AY159" s="18" t="s">
        <v>203</v>
      </c>
      <c r="BE159" s="242">
        <f>IF(N159="základní",J159,0)</f>
        <v>0</v>
      </c>
      <c r="BF159" s="242">
        <f>IF(N159="snížená",J159,0)</f>
        <v>0</v>
      </c>
      <c r="BG159" s="242">
        <f>IF(N159="zákl. přenesená",J159,0)</f>
        <v>0</v>
      </c>
      <c r="BH159" s="242">
        <f>IF(N159="sníž. přenesená",J159,0)</f>
        <v>0</v>
      </c>
      <c r="BI159" s="242">
        <f>IF(N159="nulová",J159,0)</f>
        <v>0</v>
      </c>
      <c r="BJ159" s="18" t="s">
        <v>83</v>
      </c>
      <c r="BK159" s="242">
        <f>ROUND(I159*H159,2)</f>
        <v>0</v>
      </c>
      <c r="BL159" s="18" t="s">
        <v>209</v>
      </c>
      <c r="BM159" s="241" t="s">
        <v>225</v>
      </c>
    </row>
    <row r="160" s="2" customFormat="1" ht="24.15" customHeight="1">
      <c r="A160" s="39"/>
      <c r="B160" s="40"/>
      <c r="C160" s="229" t="s">
        <v>312</v>
      </c>
      <c r="D160" s="229" t="s">
        <v>205</v>
      </c>
      <c r="E160" s="230" t="s">
        <v>1451</v>
      </c>
      <c r="F160" s="231" t="s">
        <v>1452</v>
      </c>
      <c r="G160" s="232" t="s">
        <v>220</v>
      </c>
      <c r="H160" s="233">
        <v>7</v>
      </c>
      <c r="I160" s="234"/>
      <c r="J160" s="235">
        <f>ROUND(I160*H160,2)</f>
        <v>0</v>
      </c>
      <c r="K160" s="236"/>
      <c r="L160" s="45"/>
      <c r="M160" s="237" t="s">
        <v>1</v>
      </c>
      <c r="N160" s="238" t="s">
        <v>41</v>
      </c>
      <c r="O160" s="92"/>
      <c r="P160" s="239">
        <f>O160*H160</f>
        <v>0</v>
      </c>
      <c r="Q160" s="239">
        <v>0</v>
      </c>
      <c r="R160" s="239">
        <f>Q160*H160</f>
        <v>0</v>
      </c>
      <c r="S160" s="239">
        <v>0</v>
      </c>
      <c r="T160" s="24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1" t="s">
        <v>209</v>
      </c>
      <c r="AT160" s="241" t="s">
        <v>205</v>
      </c>
      <c r="AU160" s="241" t="s">
        <v>85</v>
      </c>
      <c r="AY160" s="18" t="s">
        <v>203</v>
      </c>
      <c r="BE160" s="242">
        <f>IF(N160="základní",J160,0)</f>
        <v>0</v>
      </c>
      <c r="BF160" s="242">
        <f>IF(N160="snížená",J160,0)</f>
        <v>0</v>
      </c>
      <c r="BG160" s="242">
        <f>IF(N160="zákl. přenesená",J160,0)</f>
        <v>0</v>
      </c>
      <c r="BH160" s="242">
        <f>IF(N160="sníž. přenesená",J160,0)</f>
        <v>0</v>
      </c>
      <c r="BI160" s="242">
        <f>IF(N160="nulová",J160,0)</f>
        <v>0</v>
      </c>
      <c r="BJ160" s="18" t="s">
        <v>83</v>
      </c>
      <c r="BK160" s="242">
        <f>ROUND(I160*H160,2)</f>
        <v>0</v>
      </c>
      <c r="BL160" s="18" t="s">
        <v>209</v>
      </c>
      <c r="BM160" s="241" t="s">
        <v>452</v>
      </c>
    </row>
    <row r="161" s="2" customFormat="1" ht="24.15" customHeight="1">
      <c r="A161" s="39"/>
      <c r="B161" s="40"/>
      <c r="C161" s="229" t="s">
        <v>316</v>
      </c>
      <c r="D161" s="229" t="s">
        <v>205</v>
      </c>
      <c r="E161" s="230" t="s">
        <v>1453</v>
      </c>
      <c r="F161" s="231" t="s">
        <v>1454</v>
      </c>
      <c r="G161" s="232" t="s">
        <v>220</v>
      </c>
      <c r="H161" s="233">
        <v>2</v>
      </c>
      <c r="I161" s="234"/>
      <c r="J161" s="235">
        <f>ROUND(I161*H161,2)</f>
        <v>0</v>
      </c>
      <c r="K161" s="236"/>
      <c r="L161" s="45"/>
      <c r="M161" s="237" t="s">
        <v>1</v>
      </c>
      <c r="N161" s="238" t="s">
        <v>41</v>
      </c>
      <c r="O161" s="92"/>
      <c r="P161" s="239">
        <f>O161*H161</f>
        <v>0</v>
      </c>
      <c r="Q161" s="239">
        <v>0</v>
      </c>
      <c r="R161" s="239">
        <f>Q161*H161</f>
        <v>0</v>
      </c>
      <c r="S161" s="239">
        <v>0</v>
      </c>
      <c r="T161" s="24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1" t="s">
        <v>209</v>
      </c>
      <c r="AT161" s="241" t="s">
        <v>205</v>
      </c>
      <c r="AU161" s="241" t="s">
        <v>85</v>
      </c>
      <c r="AY161" s="18" t="s">
        <v>203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18" t="s">
        <v>83</v>
      </c>
      <c r="BK161" s="242">
        <f>ROUND(I161*H161,2)</f>
        <v>0</v>
      </c>
      <c r="BL161" s="18" t="s">
        <v>209</v>
      </c>
      <c r="BM161" s="241" t="s">
        <v>462</v>
      </c>
    </row>
    <row r="162" s="2" customFormat="1" ht="24.15" customHeight="1">
      <c r="A162" s="39"/>
      <c r="B162" s="40"/>
      <c r="C162" s="229" t="s">
        <v>324</v>
      </c>
      <c r="D162" s="229" t="s">
        <v>205</v>
      </c>
      <c r="E162" s="230" t="s">
        <v>1455</v>
      </c>
      <c r="F162" s="231" t="s">
        <v>1456</v>
      </c>
      <c r="G162" s="232" t="s">
        <v>220</v>
      </c>
      <c r="H162" s="233">
        <v>2</v>
      </c>
      <c r="I162" s="234"/>
      <c r="J162" s="235">
        <f>ROUND(I162*H162,2)</f>
        <v>0</v>
      </c>
      <c r="K162" s="236"/>
      <c r="L162" s="45"/>
      <c r="M162" s="237" t="s">
        <v>1</v>
      </c>
      <c r="N162" s="238" t="s">
        <v>41</v>
      </c>
      <c r="O162" s="92"/>
      <c r="P162" s="239">
        <f>O162*H162</f>
        <v>0</v>
      </c>
      <c r="Q162" s="239">
        <v>0</v>
      </c>
      <c r="R162" s="239">
        <f>Q162*H162</f>
        <v>0</v>
      </c>
      <c r="S162" s="239">
        <v>0</v>
      </c>
      <c r="T162" s="24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1" t="s">
        <v>209</v>
      </c>
      <c r="AT162" s="241" t="s">
        <v>205</v>
      </c>
      <c r="AU162" s="241" t="s">
        <v>85</v>
      </c>
      <c r="AY162" s="18" t="s">
        <v>203</v>
      </c>
      <c r="BE162" s="242">
        <f>IF(N162="základní",J162,0)</f>
        <v>0</v>
      </c>
      <c r="BF162" s="242">
        <f>IF(N162="snížená",J162,0)</f>
        <v>0</v>
      </c>
      <c r="BG162" s="242">
        <f>IF(N162="zákl. přenesená",J162,0)</f>
        <v>0</v>
      </c>
      <c r="BH162" s="242">
        <f>IF(N162="sníž. přenesená",J162,0)</f>
        <v>0</v>
      </c>
      <c r="BI162" s="242">
        <f>IF(N162="nulová",J162,0)</f>
        <v>0</v>
      </c>
      <c r="BJ162" s="18" t="s">
        <v>83</v>
      </c>
      <c r="BK162" s="242">
        <f>ROUND(I162*H162,2)</f>
        <v>0</v>
      </c>
      <c r="BL162" s="18" t="s">
        <v>209</v>
      </c>
      <c r="BM162" s="241" t="s">
        <v>229</v>
      </c>
    </row>
    <row r="163" s="2" customFormat="1" ht="24.15" customHeight="1">
      <c r="A163" s="39"/>
      <c r="B163" s="40"/>
      <c r="C163" s="229" t="s">
        <v>329</v>
      </c>
      <c r="D163" s="229" t="s">
        <v>205</v>
      </c>
      <c r="E163" s="230" t="s">
        <v>1457</v>
      </c>
      <c r="F163" s="231" t="s">
        <v>1458</v>
      </c>
      <c r="G163" s="232" t="s">
        <v>220</v>
      </c>
      <c r="H163" s="233">
        <v>5</v>
      </c>
      <c r="I163" s="234"/>
      <c r="J163" s="235">
        <f>ROUND(I163*H163,2)</f>
        <v>0</v>
      </c>
      <c r="K163" s="236"/>
      <c r="L163" s="45"/>
      <c r="M163" s="237" t="s">
        <v>1</v>
      </c>
      <c r="N163" s="238" t="s">
        <v>41</v>
      </c>
      <c r="O163" s="92"/>
      <c r="P163" s="239">
        <f>O163*H163</f>
        <v>0</v>
      </c>
      <c r="Q163" s="239">
        <v>0</v>
      </c>
      <c r="R163" s="239">
        <f>Q163*H163</f>
        <v>0</v>
      </c>
      <c r="S163" s="239">
        <v>0</v>
      </c>
      <c r="T163" s="24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1" t="s">
        <v>209</v>
      </c>
      <c r="AT163" s="241" t="s">
        <v>205</v>
      </c>
      <c r="AU163" s="241" t="s">
        <v>85</v>
      </c>
      <c r="AY163" s="18" t="s">
        <v>203</v>
      </c>
      <c r="BE163" s="242">
        <f>IF(N163="základní",J163,0)</f>
        <v>0</v>
      </c>
      <c r="BF163" s="242">
        <f>IF(N163="snížená",J163,0)</f>
        <v>0</v>
      </c>
      <c r="BG163" s="242">
        <f>IF(N163="zákl. přenesená",J163,0)</f>
        <v>0</v>
      </c>
      <c r="BH163" s="242">
        <f>IF(N163="sníž. přenesená",J163,0)</f>
        <v>0</v>
      </c>
      <c r="BI163" s="242">
        <f>IF(N163="nulová",J163,0)</f>
        <v>0</v>
      </c>
      <c r="BJ163" s="18" t="s">
        <v>83</v>
      </c>
      <c r="BK163" s="242">
        <f>ROUND(I163*H163,2)</f>
        <v>0</v>
      </c>
      <c r="BL163" s="18" t="s">
        <v>209</v>
      </c>
      <c r="BM163" s="241" t="s">
        <v>233</v>
      </c>
    </row>
    <row r="164" s="2" customFormat="1" ht="24.15" customHeight="1">
      <c r="A164" s="39"/>
      <c r="B164" s="40"/>
      <c r="C164" s="229" t="s">
        <v>333</v>
      </c>
      <c r="D164" s="229" t="s">
        <v>205</v>
      </c>
      <c r="E164" s="230" t="s">
        <v>1459</v>
      </c>
      <c r="F164" s="231" t="s">
        <v>1460</v>
      </c>
      <c r="G164" s="232" t="s">
        <v>220</v>
      </c>
      <c r="H164" s="233">
        <v>4</v>
      </c>
      <c r="I164" s="234"/>
      <c r="J164" s="235">
        <f>ROUND(I164*H164,2)</f>
        <v>0</v>
      </c>
      <c r="K164" s="236"/>
      <c r="L164" s="45"/>
      <c r="M164" s="237" t="s">
        <v>1</v>
      </c>
      <c r="N164" s="238" t="s">
        <v>41</v>
      </c>
      <c r="O164" s="92"/>
      <c r="P164" s="239">
        <f>O164*H164</f>
        <v>0</v>
      </c>
      <c r="Q164" s="239">
        <v>0</v>
      </c>
      <c r="R164" s="239">
        <f>Q164*H164</f>
        <v>0</v>
      </c>
      <c r="S164" s="239">
        <v>0</v>
      </c>
      <c r="T164" s="24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1" t="s">
        <v>209</v>
      </c>
      <c r="AT164" s="241" t="s">
        <v>205</v>
      </c>
      <c r="AU164" s="241" t="s">
        <v>85</v>
      </c>
      <c r="AY164" s="18" t="s">
        <v>203</v>
      </c>
      <c r="BE164" s="242">
        <f>IF(N164="základní",J164,0)</f>
        <v>0</v>
      </c>
      <c r="BF164" s="242">
        <f>IF(N164="snížená",J164,0)</f>
        <v>0</v>
      </c>
      <c r="BG164" s="242">
        <f>IF(N164="zákl. přenesená",J164,0)</f>
        <v>0</v>
      </c>
      <c r="BH164" s="242">
        <f>IF(N164="sníž. přenesená",J164,0)</f>
        <v>0</v>
      </c>
      <c r="BI164" s="242">
        <f>IF(N164="nulová",J164,0)</f>
        <v>0</v>
      </c>
      <c r="BJ164" s="18" t="s">
        <v>83</v>
      </c>
      <c r="BK164" s="242">
        <f>ROUND(I164*H164,2)</f>
        <v>0</v>
      </c>
      <c r="BL164" s="18" t="s">
        <v>209</v>
      </c>
      <c r="BM164" s="241" t="s">
        <v>237</v>
      </c>
    </row>
    <row r="165" s="2" customFormat="1" ht="24.15" customHeight="1">
      <c r="A165" s="39"/>
      <c r="B165" s="40"/>
      <c r="C165" s="229" t="s">
        <v>338</v>
      </c>
      <c r="D165" s="229" t="s">
        <v>205</v>
      </c>
      <c r="E165" s="230" t="s">
        <v>1800</v>
      </c>
      <c r="F165" s="231" t="s">
        <v>1801</v>
      </c>
      <c r="G165" s="232" t="s">
        <v>220</v>
      </c>
      <c r="H165" s="233">
        <v>1</v>
      </c>
      <c r="I165" s="234"/>
      <c r="J165" s="235">
        <f>ROUND(I165*H165,2)</f>
        <v>0</v>
      </c>
      <c r="K165" s="236"/>
      <c r="L165" s="45"/>
      <c r="M165" s="237" t="s">
        <v>1</v>
      </c>
      <c r="N165" s="238" t="s">
        <v>41</v>
      </c>
      <c r="O165" s="92"/>
      <c r="P165" s="239">
        <f>O165*H165</f>
        <v>0</v>
      </c>
      <c r="Q165" s="239">
        <v>0</v>
      </c>
      <c r="R165" s="239">
        <f>Q165*H165</f>
        <v>0</v>
      </c>
      <c r="S165" s="239">
        <v>0</v>
      </c>
      <c r="T165" s="24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1" t="s">
        <v>209</v>
      </c>
      <c r="AT165" s="241" t="s">
        <v>205</v>
      </c>
      <c r="AU165" s="241" t="s">
        <v>85</v>
      </c>
      <c r="AY165" s="18" t="s">
        <v>203</v>
      </c>
      <c r="BE165" s="242">
        <f>IF(N165="základní",J165,0)</f>
        <v>0</v>
      </c>
      <c r="BF165" s="242">
        <f>IF(N165="snížená",J165,0)</f>
        <v>0</v>
      </c>
      <c r="BG165" s="242">
        <f>IF(N165="zákl. přenesená",J165,0)</f>
        <v>0</v>
      </c>
      <c r="BH165" s="242">
        <f>IF(N165="sníž. přenesená",J165,0)</f>
        <v>0</v>
      </c>
      <c r="BI165" s="242">
        <f>IF(N165="nulová",J165,0)</f>
        <v>0</v>
      </c>
      <c r="BJ165" s="18" t="s">
        <v>83</v>
      </c>
      <c r="BK165" s="242">
        <f>ROUND(I165*H165,2)</f>
        <v>0</v>
      </c>
      <c r="BL165" s="18" t="s">
        <v>209</v>
      </c>
      <c r="BM165" s="241" t="s">
        <v>242</v>
      </c>
    </row>
    <row r="166" s="2" customFormat="1" ht="24.15" customHeight="1">
      <c r="A166" s="39"/>
      <c r="B166" s="40"/>
      <c r="C166" s="229" t="s">
        <v>343</v>
      </c>
      <c r="D166" s="229" t="s">
        <v>205</v>
      </c>
      <c r="E166" s="230" t="s">
        <v>1461</v>
      </c>
      <c r="F166" s="231" t="s">
        <v>1462</v>
      </c>
      <c r="G166" s="232" t="s">
        <v>220</v>
      </c>
      <c r="H166" s="233">
        <v>91</v>
      </c>
      <c r="I166" s="234"/>
      <c r="J166" s="235">
        <f>ROUND(I166*H166,2)</f>
        <v>0</v>
      </c>
      <c r="K166" s="236"/>
      <c r="L166" s="45"/>
      <c r="M166" s="237" t="s">
        <v>1</v>
      </c>
      <c r="N166" s="238" t="s">
        <v>41</v>
      </c>
      <c r="O166" s="92"/>
      <c r="P166" s="239">
        <f>O166*H166</f>
        <v>0</v>
      </c>
      <c r="Q166" s="239">
        <v>0</v>
      </c>
      <c r="R166" s="239">
        <f>Q166*H166</f>
        <v>0</v>
      </c>
      <c r="S166" s="239">
        <v>0</v>
      </c>
      <c r="T166" s="24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1" t="s">
        <v>209</v>
      </c>
      <c r="AT166" s="241" t="s">
        <v>205</v>
      </c>
      <c r="AU166" s="241" t="s">
        <v>85</v>
      </c>
      <c r="AY166" s="18" t="s">
        <v>203</v>
      </c>
      <c r="BE166" s="242">
        <f>IF(N166="základní",J166,0)</f>
        <v>0</v>
      </c>
      <c r="BF166" s="242">
        <f>IF(N166="snížená",J166,0)</f>
        <v>0</v>
      </c>
      <c r="BG166" s="242">
        <f>IF(N166="zákl. přenesená",J166,0)</f>
        <v>0</v>
      </c>
      <c r="BH166" s="242">
        <f>IF(N166="sníž. přenesená",J166,0)</f>
        <v>0</v>
      </c>
      <c r="BI166" s="242">
        <f>IF(N166="nulová",J166,0)</f>
        <v>0</v>
      </c>
      <c r="BJ166" s="18" t="s">
        <v>83</v>
      </c>
      <c r="BK166" s="242">
        <f>ROUND(I166*H166,2)</f>
        <v>0</v>
      </c>
      <c r="BL166" s="18" t="s">
        <v>209</v>
      </c>
      <c r="BM166" s="241" t="s">
        <v>251</v>
      </c>
    </row>
    <row r="167" s="2" customFormat="1" ht="24.15" customHeight="1">
      <c r="A167" s="39"/>
      <c r="B167" s="40"/>
      <c r="C167" s="229" t="s">
        <v>210</v>
      </c>
      <c r="D167" s="229" t="s">
        <v>205</v>
      </c>
      <c r="E167" s="230" t="s">
        <v>1802</v>
      </c>
      <c r="F167" s="231" t="s">
        <v>1803</v>
      </c>
      <c r="G167" s="232" t="s">
        <v>220</v>
      </c>
      <c r="H167" s="233">
        <v>41</v>
      </c>
      <c r="I167" s="234"/>
      <c r="J167" s="235">
        <f>ROUND(I167*H167,2)</f>
        <v>0</v>
      </c>
      <c r="K167" s="236"/>
      <c r="L167" s="45"/>
      <c r="M167" s="237" t="s">
        <v>1</v>
      </c>
      <c r="N167" s="238" t="s">
        <v>41</v>
      </c>
      <c r="O167" s="92"/>
      <c r="P167" s="239">
        <f>O167*H167</f>
        <v>0</v>
      </c>
      <c r="Q167" s="239">
        <v>0</v>
      </c>
      <c r="R167" s="239">
        <f>Q167*H167</f>
        <v>0</v>
      </c>
      <c r="S167" s="239">
        <v>0</v>
      </c>
      <c r="T167" s="24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1" t="s">
        <v>209</v>
      </c>
      <c r="AT167" s="241" t="s">
        <v>205</v>
      </c>
      <c r="AU167" s="241" t="s">
        <v>85</v>
      </c>
      <c r="AY167" s="18" t="s">
        <v>203</v>
      </c>
      <c r="BE167" s="242">
        <f>IF(N167="základní",J167,0)</f>
        <v>0</v>
      </c>
      <c r="BF167" s="242">
        <f>IF(N167="snížená",J167,0)</f>
        <v>0</v>
      </c>
      <c r="BG167" s="242">
        <f>IF(N167="zákl. přenesená",J167,0)</f>
        <v>0</v>
      </c>
      <c r="BH167" s="242">
        <f>IF(N167="sníž. přenesená",J167,0)</f>
        <v>0</v>
      </c>
      <c r="BI167" s="242">
        <f>IF(N167="nulová",J167,0)</f>
        <v>0</v>
      </c>
      <c r="BJ167" s="18" t="s">
        <v>83</v>
      </c>
      <c r="BK167" s="242">
        <f>ROUND(I167*H167,2)</f>
        <v>0</v>
      </c>
      <c r="BL167" s="18" t="s">
        <v>209</v>
      </c>
      <c r="BM167" s="241" t="s">
        <v>256</v>
      </c>
    </row>
    <row r="168" s="2" customFormat="1" ht="24.15" customHeight="1">
      <c r="A168" s="39"/>
      <c r="B168" s="40"/>
      <c r="C168" s="229" t="s">
        <v>360</v>
      </c>
      <c r="D168" s="229" t="s">
        <v>205</v>
      </c>
      <c r="E168" s="230" t="s">
        <v>1804</v>
      </c>
      <c r="F168" s="231" t="s">
        <v>1805</v>
      </c>
      <c r="G168" s="232" t="s">
        <v>220</v>
      </c>
      <c r="H168" s="233">
        <v>31</v>
      </c>
      <c r="I168" s="234"/>
      <c r="J168" s="235">
        <f>ROUND(I168*H168,2)</f>
        <v>0</v>
      </c>
      <c r="K168" s="236"/>
      <c r="L168" s="45"/>
      <c r="M168" s="237" t="s">
        <v>1</v>
      </c>
      <c r="N168" s="238" t="s">
        <v>41</v>
      </c>
      <c r="O168" s="92"/>
      <c r="P168" s="239">
        <f>O168*H168</f>
        <v>0</v>
      </c>
      <c r="Q168" s="239">
        <v>0</v>
      </c>
      <c r="R168" s="239">
        <f>Q168*H168</f>
        <v>0</v>
      </c>
      <c r="S168" s="239">
        <v>0</v>
      </c>
      <c r="T168" s="24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1" t="s">
        <v>209</v>
      </c>
      <c r="AT168" s="241" t="s">
        <v>205</v>
      </c>
      <c r="AU168" s="241" t="s">
        <v>85</v>
      </c>
      <c r="AY168" s="18" t="s">
        <v>203</v>
      </c>
      <c r="BE168" s="242">
        <f>IF(N168="základní",J168,0)</f>
        <v>0</v>
      </c>
      <c r="BF168" s="242">
        <f>IF(N168="snížená",J168,0)</f>
        <v>0</v>
      </c>
      <c r="BG168" s="242">
        <f>IF(N168="zákl. přenesená",J168,0)</f>
        <v>0</v>
      </c>
      <c r="BH168" s="242">
        <f>IF(N168="sníž. přenesená",J168,0)</f>
        <v>0</v>
      </c>
      <c r="BI168" s="242">
        <f>IF(N168="nulová",J168,0)</f>
        <v>0</v>
      </c>
      <c r="BJ168" s="18" t="s">
        <v>83</v>
      </c>
      <c r="BK168" s="242">
        <f>ROUND(I168*H168,2)</f>
        <v>0</v>
      </c>
      <c r="BL168" s="18" t="s">
        <v>209</v>
      </c>
      <c r="BM168" s="241" t="s">
        <v>260</v>
      </c>
    </row>
    <row r="169" s="2" customFormat="1" ht="24.15" customHeight="1">
      <c r="A169" s="39"/>
      <c r="B169" s="40"/>
      <c r="C169" s="229" t="s">
        <v>214</v>
      </c>
      <c r="D169" s="229" t="s">
        <v>205</v>
      </c>
      <c r="E169" s="230" t="s">
        <v>527</v>
      </c>
      <c r="F169" s="231" t="s">
        <v>528</v>
      </c>
      <c r="G169" s="232" t="s">
        <v>336</v>
      </c>
      <c r="H169" s="233">
        <v>303</v>
      </c>
      <c r="I169" s="234"/>
      <c r="J169" s="235">
        <f>ROUND(I169*H169,2)</f>
        <v>0</v>
      </c>
      <c r="K169" s="236"/>
      <c r="L169" s="45"/>
      <c r="M169" s="237" t="s">
        <v>1</v>
      </c>
      <c r="N169" s="238" t="s">
        <v>41</v>
      </c>
      <c r="O169" s="92"/>
      <c r="P169" s="239">
        <f>O169*H169</f>
        <v>0</v>
      </c>
      <c r="Q169" s="239">
        <v>0</v>
      </c>
      <c r="R169" s="239">
        <f>Q169*H169</f>
        <v>0</v>
      </c>
      <c r="S169" s="239">
        <v>0</v>
      </c>
      <c r="T169" s="24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1" t="s">
        <v>209</v>
      </c>
      <c r="AT169" s="241" t="s">
        <v>205</v>
      </c>
      <c r="AU169" s="241" t="s">
        <v>85</v>
      </c>
      <c r="AY169" s="18" t="s">
        <v>203</v>
      </c>
      <c r="BE169" s="242">
        <f>IF(N169="základní",J169,0)</f>
        <v>0</v>
      </c>
      <c r="BF169" s="242">
        <f>IF(N169="snížená",J169,0)</f>
        <v>0</v>
      </c>
      <c r="BG169" s="242">
        <f>IF(N169="zákl. přenesená",J169,0)</f>
        <v>0</v>
      </c>
      <c r="BH169" s="242">
        <f>IF(N169="sníž. přenesená",J169,0)</f>
        <v>0</v>
      </c>
      <c r="BI169" s="242">
        <f>IF(N169="nulová",J169,0)</f>
        <v>0</v>
      </c>
      <c r="BJ169" s="18" t="s">
        <v>83</v>
      </c>
      <c r="BK169" s="242">
        <f>ROUND(I169*H169,2)</f>
        <v>0</v>
      </c>
      <c r="BL169" s="18" t="s">
        <v>209</v>
      </c>
      <c r="BM169" s="241" t="s">
        <v>536</v>
      </c>
    </row>
    <row r="170" s="2" customFormat="1" ht="24.15" customHeight="1">
      <c r="A170" s="39"/>
      <c r="B170" s="40"/>
      <c r="C170" s="229" t="s">
        <v>374</v>
      </c>
      <c r="D170" s="229" t="s">
        <v>205</v>
      </c>
      <c r="E170" s="230" t="s">
        <v>532</v>
      </c>
      <c r="F170" s="231" t="s">
        <v>533</v>
      </c>
      <c r="G170" s="232" t="s">
        <v>336</v>
      </c>
      <c r="H170" s="233">
        <v>75</v>
      </c>
      <c r="I170" s="234"/>
      <c r="J170" s="235">
        <f>ROUND(I170*H170,2)</f>
        <v>0</v>
      </c>
      <c r="K170" s="236"/>
      <c r="L170" s="45"/>
      <c r="M170" s="237" t="s">
        <v>1</v>
      </c>
      <c r="N170" s="238" t="s">
        <v>41</v>
      </c>
      <c r="O170" s="92"/>
      <c r="P170" s="239">
        <f>O170*H170</f>
        <v>0</v>
      </c>
      <c r="Q170" s="239">
        <v>0</v>
      </c>
      <c r="R170" s="239">
        <f>Q170*H170</f>
        <v>0</v>
      </c>
      <c r="S170" s="239">
        <v>0</v>
      </c>
      <c r="T170" s="24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1" t="s">
        <v>209</v>
      </c>
      <c r="AT170" s="241" t="s">
        <v>205</v>
      </c>
      <c r="AU170" s="241" t="s">
        <v>85</v>
      </c>
      <c r="AY170" s="18" t="s">
        <v>203</v>
      </c>
      <c r="BE170" s="242">
        <f>IF(N170="základní",J170,0)</f>
        <v>0</v>
      </c>
      <c r="BF170" s="242">
        <f>IF(N170="snížená",J170,0)</f>
        <v>0</v>
      </c>
      <c r="BG170" s="242">
        <f>IF(N170="zákl. přenesená",J170,0)</f>
        <v>0</v>
      </c>
      <c r="BH170" s="242">
        <f>IF(N170="sníž. přenesená",J170,0)</f>
        <v>0</v>
      </c>
      <c r="BI170" s="242">
        <f>IF(N170="nulová",J170,0)</f>
        <v>0</v>
      </c>
      <c r="BJ170" s="18" t="s">
        <v>83</v>
      </c>
      <c r="BK170" s="242">
        <f>ROUND(I170*H170,2)</f>
        <v>0</v>
      </c>
      <c r="BL170" s="18" t="s">
        <v>209</v>
      </c>
      <c r="BM170" s="241" t="s">
        <v>264</v>
      </c>
    </row>
    <row r="171" s="2" customFormat="1" ht="24.15" customHeight="1">
      <c r="A171" s="39"/>
      <c r="B171" s="40"/>
      <c r="C171" s="229" t="s">
        <v>381</v>
      </c>
      <c r="D171" s="229" t="s">
        <v>205</v>
      </c>
      <c r="E171" s="230" t="s">
        <v>483</v>
      </c>
      <c r="F171" s="231" t="s">
        <v>1806</v>
      </c>
      <c r="G171" s="232" t="s">
        <v>208</v>
      </c>
      <c r="H171" s="233">
        <v>15</v>
      </c>
      <c r="I171" s="234"/>
      <c r="J171" s="235">
        <f>ROUND(I171*H171,2)</f>
        <v>0</v>
      </c>
      <c r="K171" s="236"/>
      <c r="L171" s="45"/>
      <c r="M171" s="237" t="s">
        <v>1</v>
      </c>
      <c r="N171" s="238" t="s">
        <v>41</v>
      </c>
      <c r="O171" s="92"/>
      <c r="P171" s="239">
        <f>O171*H171</f>
        <v>0</v>
      </c>
      <c r="Q171" s="239">
        <v>0</v>
      </c>
      <c r="R171" s="239">
        <f>Q171*H171</f>
        <v>0</v>
      </c>
      <c r="S171" s="239">
        <v>0</v>
      </c>
      <c r="T171" s="24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1" t="s">
        <v>209</v>
      </c>
      <c r="AT171" s="241" t="s">
        <v>205</v>
      </c>
      <c r="AU171" s="241" t="s">
        <v>85</v>
      </c>
      <c r="AY171" s="18" t="s">
        <v>203</v>
      </c>
      <c r="BE171" s="242">
        <f>IF(N171="základní",J171,0)</f>
        <v>0</v>
      </c>
      <c r="BF171" s="242">
        <f>IF(N171="snížená",J171,0)</f>
        <v>0</v>
      </c>
      <c r="BG171" s="242">
        <f>IF(N171="zákl. přenesená",J171,0)</f>
        <v>0</v>
      </c>
      <c r="BH171" s="242">
        <f>IF(N171="sníž. přenesená",J171,0)</f>
        <v>0</v>
      </c>
      <c r="BI171" s="242">
        <f>IF(N171="nulová",J171,0)</f>
        <v>0</v>
      </c>
      <c r="BJ171" s="18" t="s">
        <v>83</v>
      </c>
      <c r="BK171" s="242">
        <f>ROUND(I171*H171,2)</f>
        <v>0</v>
      </c>
      <c r="BL171" s="18" t="s">
        <v>209</v>
      </c>
      <c r="BM171" s="241" t="s">
        <v>270</v>
      </c>
    </row>
    <row r="172" s="2" customFormat="1" ht="24.15" customHeight="1">
      <c r="A172" s="39"/>
      <c r="B172" s="40"/>
      <c r="C172" s="229" t="s">
        <v>386</v>
      </c>
      <c r="D172" s="229" t="s">
        <v>205</v>
      </c>
      <c r="E172" s="230" t="s">
        <v>1807</v>
      </c>
      <c r="F172" s="231" t="s">
        <v>1808</v>
      </c>
      <c r="G172" s="232" t="s">
        <v>336</v>
      </c>
      <c r="H172" s="233">
        <v>30</v>
      </c>
      <c r="I172" s="234"/>
      <c r="J172" s="235">
        <f>ROUND(I172*H172,2)</f>
        <v>0</v>
      </c>
      <c r="K172" s="236"/>
      <c r="L172" s="45"/>
      <c r="M172" s="237" t="s">
        <v>1</v>
      </c>
      <c r="N172" s="238" t="s">
        <v>41</v>
      </c>
      <c r="O172" s="92"/>
      <c r="P172" s="239">
        <f>O172*H172</f>
        <v>0</v>
      </c>
      <c r="Q172" s="239">
        <v>0</v>
      </c>
      <c r="R172" s="239">
        <f>Q172*H172</f>
        <v>0</v>
      </c>
      <c r="S172" s="239">
        <v>0</v>
      </c>
      <c r="T172" s="24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1" t="s">
        <v>209</v>
      </c>
      <c r="AT172" s="241" t="s">
        <v>205</v>
      </c>
      <c r="AU172" s="241" t="s">
        <v>85</v>
      </c>
      <c r="AY172" s="18" t="s">
        <v>203</v>
      </c>
      <c r="BE172" s="242">
        <f>IF(N172="základní",J172,0)</f>
        <v>0</v>
      </c>
      <c r="BF172" s="242">
        <f>IF(N172="snížená",J172,0)</f>
        <v>0</v>
      </c>
      <c r="BG172" s="242">
        <f>IF(N172="zákl. přenesená",J172,0)</f>
        <v>0</v>
      </c>
      <c r="BH172" s="242">
        <f>IF(N172="sníž. přenesená",J172,0)</f>
        <v>0</v>
      </c>
      <c r="BI172" s="242">
        <f>IF(N172="nulová",J172,0)</f>
        <v>0</v>
      </c>
      <c r="BJ172" s="18" t="s">
        <v>83</v>
      </c>
      <c r="BK172" s="242">
        <f>ROUND(I172*H172,2)</f>
        <v>0</v>
      </c>
      <c r="BL172" s="18" t="s">
        <v>209</v>
      </c>
      <c r="BM172" s="241" t="s">
        <v>564</v>
      </c>
    </row>
    <row r="173" s="2" customFormat="1" ht="24.15" customHeight="1">
      <c r="A173" s="39"/>
      <c r="B173" s="40"/>
      <c r="C173" s="229" t="s">
        <v>217</v>
      </c>
      <c r="D173" s="229" t="s">
        <v>205</v>
      </c>
      <c r="E173" s="230" t="s">
        <v>1463</v>
      </c>
      <c r="F173" s="231" t="s">
        <v>1464</v>
      </c>
      <c r="G173" s="232" t="s">
        <v>241</v>
      </c>
      <c r="H173" s="233">
        <v>73.899000000000001</v>
      </c>
      <c r="I173" s="234"/>
      <c r="J173" s="235">
        <f>ROUND(I173*H173,2)</f>
        <v>0</v>
      </c>
      <c r="K173" s="236"/>
      <c r="L173" s="45"/>
      <c r="M173" s="237" t="s">
        <v>1</v>
      </c>
      <c r="N173" s="238" t="s">
        <v>41</v>
      </c>
      <c r="O173" s="92"/>
      <c r="P173" s="239">
        <f>O173*H173</f>
        <v>0</v>
      </c>
      <c r="Q173" s="239">
        <v>0</v>
      </c>
      <c r="R173" s="239">
        <f>Q173*H173</f>
        <v>0</v>
      </c>
      <c r="S173" s="239">
        <v>0</v>
      </c>
      <c r="T173" s="24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1" t="s">
        <v>209</v>
      </c>
      <c r="AT173" s="241" t="s">
        <v>205</v>
      </c>
      <c r="AU173" s="241" t="s">
        <v>85</v>
      </c>
      <c r="AY173" s="18" t="s">
        <v>203</v>
      </c>
      <c r="BE173" s="242">
        <f>IF(N173="základní",J173,0)</f>
        <v>0</v>
      </c>
      <c r="BF173" s="242">
        <f>IF(N173="snížená",J173,0)</f>
        <v>0</v>
      </c>
      <c r="BG173" s="242">
        <f>IF(N173="zákl. přenesená",J173,0)</f>
        <v>0</v>
      </c>
      <c r="BH173" s="242">
        <f>IF(N173="sníž. přenesená",J173,0)</f>
        <v>0</v>
      </c>
      <c r="BI173" s="242">
        <f>IF(N173="nulová",J173,0)</f>
        <v>0</v>
      </c>
      <c r="BJ173" s="18" t="s">
        <v>83</v>
      </c>
      <c r="BK173" s="242">
        <f>ROUND(I173*H173,2)</f>
        <v>0</v>
      </c>
      <c r="BL173" s="18" t="s">
        <v>209</v>
      </c>
      <c r="BM173" s="241" t="s">
        <v>574</v>
      </c>
    </row>
    <row r="174" s="2" customFormat="1" ht="33" customHeight="1">
      <c r="A174" s="39"/>
      <c r="B174" s="40"/>
      <c r="C174" s="229" t="s">
        <v>407</v>
      </c>
      <c r="D174" s="229" t="s">
        <v>205</v>
      </c>
      <c r="E174" s="230" t="s">
        <v>1465</v>
      </c>
      <c r="F174" s="231" t="s">
        <v>1466</v>
      </c>
      <c r="G174" s="232" t="s">
        <v>241</v>
      </c>
      <c r="H174" s="233">
        <v>738.99000000000001</v>
      </c>
      <c r="I174" s="234"/>
      <c r="J174" s="235">
        <f>ROUND(I174*H174,2)</f>
        <v>0</v>
      </c>
      <c r="K174" s="236"/>
      <c r="L174" s="45"/>
      <c r="M174" s="237" t="s">
        <v>1</v>
      </c>
      <c r="N174" s="238" t="s">
        <v>41</v>
      </c>
      <c r="O174" s="92"/>
      <c r="P174" s="239">
        <f>O174*H174</f>
        <v>0</v>
      </c>
      <c r="Q174" s="239">
        <v>0</v>
      </c>
      <c r="R174" s="239">
        <f>Q174*H174</f>
        <v>0</v>
      </c>
      <c r="S174" s="239">
        <v>0</v>
      </c>
      <c r="T174" s="24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1" t="s">
        <v>209</v>
      </c>
      <c r="AT174" s="241" t="s">
        <v>205</v>
      </c>
      <c r="AU174" s="241" t="s">
        <v>85</v>
      </c>
      <c r="AY174" s="18" t="s">
        <v>203</v>
      </c>
      <c r="BE174" s="242">
        <f>IF(N174="základní",J174,0)</f>
        <v>0</v>
      </c>
      <c r="BF174" s="242">
        <f>IF(N174="snížená",J174,0)</f>
        <v>0</v>
      </c>
      <c r="BG174" s="242">
        <f>IF(N174="zákl. přenesená",J174,0)</f>
        <v>0</v>
      </c>
      <c r="BH174" s="242">
        <f>IF(N174="sníž. přenesená",J174,0)</f>
        <v>0</v>
      </c>
      <c r="BI174" s="242">
        <f>IF(N174="nulová",J174,0)</f>
        <v>0</v>
      </c>
      <c r="BJ174" s="18" t="s">
        <v>83</v>
      </c>
      <c r="BK174" s="242">
        <f>ROUND(I174*H174,2)</f>
        <v>0</v>
      </c>
      <c r="BL174" s="18" t="s">
        <v>209</v>
      </c>
      <c r="BM174" s="241" t="s">
        <v>275</v>
      </c>
    </row>
    <row r="175" s="2" customFormat="1" ht="24.15" customHeight="1">
      <c r="A175" s="39"/>
      <c r="B175" s="40"/>
      <c r="C175" s="229" t="s">
        <v>413</v>
      </c>
      <c r="D175" s="229" t="s">
        <v>205</v>
      </c>
      <c r="E175" s="230" t="s">
        <v>1467</v>
      </c>
      <c r="F175" s="231" t="s">
        <v>1468</v>
      </c>
      <c r="G175" s="232" t="s">
        <v>241</v>
      </c>
      <c r="H175" s="233">
        <v>73.899000000000001</v>
      </c>
      <c r="I175" s="234"/>
      <c r="J175" s="235">
        <f>ROUND(I175*H175,2)</f>
        <v>0</v>
      </c>
      <c r="K175" s="236"/>
      <c r="L175" s="45"/>
      <c r="M175" s="237" t="s">
        <v>1</v>
      </c>
      <c r="N175" s="238" t="s">
        <v>41</v>
      </c>
      <c r="O175" s="92"/>
      <c r="P175" s="239">
        <f>O175*H175</f>
        <v>0</v>
      </c>
      <c r="Q175" s="239">
        <v>0</v>
      </c>
      <c r="R175" s="239">
        <f>Q175*H175</f>
        <v>0</v>
      </c>
      <c r="S175" s="239">
        <v>0</v>
      </c>
      <c r="T175" s="24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1" t="s">
        <v>209</v>
      </c>
      <c r="AT175" s="241" t="s">
        <v>205</v>
      </c>
      <c r="AU175" s="241" t="s">
        <v>85</v>
      </c>
      <c r="AY175" s="18" t="s">
        <v>203</v>
      </c>
      <c r="BE175" s="242">
        <f>IF(N175="základní",J175,0)</f>
        <v>0</v>
      </c>
      <c r="BF175" s="242">
        <f>IF(N175="snížená",J175,0)</f>
        <v>0</v>
      </c>
      <c r="BG175" s="242">
        <f>IF(N175="zákl. přenesená",J175,0)</f>
        <v>0</v>
      </c>
      <c r="BH175" s="242">
        <f>IF(N175="sníž. přenesená",J175,0)</f>
        <v>0</v>
      </c>
      <c r="BI175" s="242">
        <f>IF(N175="nulová",J175,0)</f>
        <v>0</v>
      </c>
      <c r="BJ175" s="18" t="s">
        <v>83</v>
      </c>
      <c r="BK175" s="242">
        <f>ROUND(I175*H175,2)</f>
        <v>0</v>
      </c>
      <c r="BL175" s="18" t="s">
        <v>209</v>
      </c>
      <c r="BM175" s="241" t="s">
        <v>280</v>
      </c>
    </row>
    <row r="176" s="2" customFormat="1" ht="24.15" customHeight="1">
      <c r="A176" s="39"/>
      <c r="B176" s="40"/>
      <c r="C176" s="229" t="s">
        <v>418</v>
      </c>
      <c r="D176" s="229" t="s">
        <v>205</v>
      </c>
      <c r="E176" s="230" t="s">
        <v>1469</v>
      </c>
      <c r="F176" s="231" t="s">
        <v>1470</v>
      </c>
      <c r="G176" s="232" t="s">
        <v>241</v>
      </c>
      <c r="H176" s="233">
        <v>73.899000000000001</v>
      </c>
      <c r="I176" s="234"/>
      <c r="J176" s="235">
        <f>ROUND(I176*H176,2)</f>
        <v>0</v>
      </c>
      <c r="K176" s="236"/>
      <c r="L176" s="45"/>
      <c r="M176" s="237" t="s">
        <v>1</v>
      </c>
      <c r="N176" s="238" t="s">
        <v>41</v>
      </c>
      <c r="O176" s="92"/>
      <c r="P176" s="239">
        <f>O176*H176</f>
        <v>0</v>
      </c>
      <c r="Q176" s="239">
        <v>0</v>
      </c>
      <c r="R176" s="239">
        <f>Q176*H176</f>
        <v>0</v>
      </c>
      <c r="S176" s="239">
        <v>0</v>
      </c>
      <c r="T176" s="24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1" t="s">
        <v>209</v>
      </c>
      <c r="AT176" s="241" t="s">
        <v>205</v>
      </c>
      <c r="AU176" s="241" t="s">
        <v>85</v>
      </c>
      <c r="AY176" s="18" t="s">
        <v>203</v>
      </c>
      <c r="BE176" s="242">
        <f>IF(N176="základní",J176,0)</f>
        <v>0</v>
      </c>
      <c r="BF176" s="242">
        <f>IF(N176="snížená",J176,0)</f>
        <v>0</v>
      </c>
      <c r="BG176" s="242">
        <f>IF(N176="zákl. přenesená",J176,0)</f>
        <v>0</v>
      </c>
      <c r="BH176" s="242">
        <f>IF(N176="sníž. přenesená",J176,0)</f>
        <v>0</v>
      </c>
      <c r="BI176" s="242">
        <f>IF(N176="nulová",J176,0)</f>
        <v>0</v>
      </c>
      <c r="BJ176" s="18" t="s">
        <v>83</v>
      </c>
      <c r="BK176" s="242">
        <f>ROUND(I176*H176,2)</f>
        <v>0</v>
      </c>
      <c r="BL176" s="18" t="s">
        <v>209</v>
      </c>
      <c r="BM176" s="241" t="s">
        <v>286</v>
      </c>
    </row>
    <row r="177" s="2" customFormat="1" ht="16.5" customHeight="1">
      <c r="A177" s="39"/>
      <c r="B177" s="40"/>
      <c r="C177" s="229" t="s">
        <v>424</v>
      </c>
      <c r="D177" s="229" t="s">
        <v>205</v>
      </c>
      <c r="E177" s="230" t="s">
        <v>1471</v>
      </c>
      <c r="F177" s="231" t="s">
        <v>1472</v>
      </c>
      <c r="G177" s="232" t="s">
        <v>241</v>
      </c>
      <c r="H177" s="233">
        <v>738.99000000000001</v>
      </c>
      <c r="I177" s="234"/>
      <c r="J177" s="235">
        <f>ROUND(I177*H177,2)</f>
        <v>0</v>
      </c>
      <c r="K177" s="236"/>
      <c r="L177" s="45"/>
      <c r="M177" s="237" t="s">
        <v>1</v>
      </c>
      <c r="N177" s="238" t="s">
        <v>41</v>
      </c>
      <c r="O177" s="92"/>
      <c r="P177" s="239">
        <f>O177*H177</f>
        <v>0</v>
      </c>
      <c r="Q177" s="239">
        <v>0</v>
      </c>
      <c r="R177" s="239">
        <f>Q177*H177</f>
        <v>0</v>
      </c>
      <c r="S177" s="239">
        <v>0</v>
      </c>
      <c r="T177" s="24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1" t="s">
        <v>209</v>
      </c>
      <c r="AT177" s="241" t="s">
        <v>205</v>
      </c>
      <c r="AU177" s="241" t="s">
        <v>85</v>
      </c>
      <c r="AY177" s="18" t="s">
        <v>203</v>
      </c>
      <c r="BE177" s="242">
        <f>IF(N177="základní",J177,0)</f>
        <v>0</v>
      </c>
      <c r="BF177" s="242">
        <f>IF(N177="snížená",J177,0)</f>
        <v>0</v>
      </c>
      <c r="BG177" s="242">
        <f>IF(N177="zákl. přenesená",J177,0)</f>
        <v>0</v>
      </c>
      <c r="BH177" s="242">
        <f>IF(N177="sníž. přenesená",J177,0)</f>
        <v>0</v>
      </c>
      <c r="BI177" s="242">
        <f>IF(N177="nulová",J177,0)</f>
        <v>0</v>
      </c>
      <c r="BJ177" s="18" t="s">
        <v>83</v>
      </c>
      <c r="BK177" s="242">
        <f>ROUND(I177*H177,2)</f>
        <v>0</v>
      </c>
      <c r="BL177" s="18" t="s">
        <v>209</v>
      </c>
      <c r="BM177" s="241" t="s">
        <v>617</v>
      </c>
    </row>
    <row r="178" s="12" customFormat="1" ht="25.92" customHeight="1">
      <c r="A178" s="12"/>
      <c r="B178" s="213"/>
      <c r="C178" s="214"/>
      <c r="D178" s="215" t="s">
        <v>75</v>
      </c>
      <c r="E178" s="216" t="s">
        <v>595</v>
      </c>
      <c r="F178" s="216" t="s">
        <v>596</v>
      </c>
      <c r="G178" s="214"/>
      <c r="H178" s="214"/>
      <c r="I178" s="217"/>
      <c r="J178" s="218">
        <f>BK178</f>
        <v>0</v>
      </c>
      <c r="K178" s="214"/>
      <c r="L178" s="219"/>
      <c r="M178" s="220"/>
      <c r="N178" s="221"/>
      <c r="O178" s="221"/>
      <c r="P178" s="222">
        <f>P179+P199+P227+P293+P316</f>
        <v>0</v>
      </c>
      <c r="Q178" s="221"/>
      <c r="R178" s="222">
        <f>R179+R199+R227+R293+R316</f>
        <v>0</v>
      </c>
      <c r="S178" s="221"/>
      <c r="T178" s="223">
        <f>T179+T199+T227+T293+T316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24" t="s">
        <v>85</v>
      </c>
      <c r="AT178" s="225" t="s">
        <v>75</v>
      </c>
      <c r="AU178" s="225" t="s">
        <v>76</v>
      </c>
      <c r="AY178" s="224" t="s">
        <v>203</v>
      </c>
      <c r="BK178" s="226">
        <f>BK179+BK199+BK227+BK293+BK316</f>
        <v>0</v>
      </c>
    </row>
    <row r="179" s="12" customFormat="1" ht="22.8" customHeight="1">
      <c r="A179" s="12"/>
      <c r="B179" s="213"/>
      <c r="C179" s="214"/>
      <c r="D179" s="215" t="s">
        <v>75</v>
      </c>
      <c r="E179" s="227" t="s">
        <v>622</v>
      </c>
      <c r="F179" s="227" t="s">
        <v>623</v>
      </c>
      <c r="G179" s="214"/>
      <c r="H179" s="214"/>
      <c r="I179" s="217"/>
      <c r="J179" s="228">
        <f>BK179</f>
        <v>0</v>
      </c>
      <c r="K179" s="214"/>
      <c r="L179" s="219"/>
      <c r="M179" s="220"/>
      <c r="N179" s="221"/>
      <c r="O179" s="221"/>
      <c r="P179" s="222">
        <f>SUM(P180:P198)</f>
        <v>0</v>
      </c>
      <c r="Q179" s="221"/>
      <c r="R179" s="222">
        <f>SUM(R180:R198)</f>
        <v>0</v>
      </c>
      <c r="S179" s="221"/>
      <c r="T179" s="223">
        <f>SUM(T180:T198)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24" t="s">
        <v>85</v>
      </c>
      <c r="AT179" s="225" t="s">
        <v>75</v>
      </c>
      <c r="AU179" s="225" t="s">
        <v>83</v>
      </c>
      <c r="AY179" s="224" t="s">
        <v>203</v>
      </c>
      <c r="BK179" s="226">
        <f>SUM(BK180:BK198)</f>
        <v>0</v>
      </c>
    </row>
    <row r="180" s="2" customFormat="1" ht="24.15" customHeight="1">
      <c r="A180" s="39"/>
      <c r="B180" s="40"/>
      <c r="C180" s="229" t="s">
        <v>429</v>
      </c>
      <c r="D180" s="229" t="s">
        <v>205</v>
      </c>
      <c r="E180" s="230" t="s">
        <v>1473</v>
      </c>
      <c r="F180" s="231" t="s">
        <v>1474</v>
      </c>
      <c r="G180" s="232" t="s">
        <v>213</v>
      </c>
      <c r="H180" s="233">
        <v>261.31</v>
      </c>
      <c r="I180" s="234"/>
      <c r="J180" s="235">
        <f>ROUND(I180*H180,2)</f>
        <v>0</v>
      </c>
      <c r="K180" s="236"/>
      <c r="L180" s="45"/>
      <c r="M180" s="237" t="s">
        <v>1</v>
      </c>
      <c r="N180" s="238" t="s">
        <v>41</v>
      </c>
      <c r="O180" s="92"/>
      <c r="P180" s="239">
        <f>O180*H180</f>
        <v>0</v>
      </c>
      <c r="Q180" s="239">
        <v>0</v>
      </c>
      <c r="R180" s="239">
        <f>Q180*H180</f>
        <v>0</v>
      </c>
      <c r="S180" s="239">
        <v>0</v>
      </c>
      <c r="T180" s="24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1" t="s">
        <v>277</v>
      </c>
      <c r="AT180" s="241" t="s">
        <v>205</v>
      </c>
      <c r="AU180" s="241" t="s">
        <v>85</v>
      </c>
      <c r="AY180" s="18" t="s">
        <v>203</v>
      </c>
      <c r="BE180" s="242">
        <f>IF(N180="základní",J180,0)</f>
        <v>0</v>
      </c>
      <c r="BF180" s="242">
        <f>IF(N180="snížená",J180,0)</f>
        <v>0</v>
      </c>
      <c r="BG180" s="242">
        <f>IF(N180="zákl. přenesená",J180,0)</f>
        <v>0</v>
      </c>
      <c r="BH180" s="242">
        <f>IF(N180="sníž. přenesená",J180,0)</f>
        <v>0</v>
      </c>
      <c r="BI180" s="242">
        <f>IF(N180="nulová",J180,0)</f>
        <v>0</v>
      </c>
      <c r="BJ180" s="18" t="s">
        <v>83</v>
      </c>
      <c r="BK180" s="242">
        <f>ROUND(I180*H180,2)</f>
        <v>0</v>
      </c>
      <c r="BL180" s="18" t="s">
        <v>277</v>
      </c>
      <c r="BM180" s="241" t="s">
        <v>629</v>
      </c>
    </row>
    <row r="181" s="2" customFormat="1" ht="24.15" customHeight="1">
      <c r="A181" s="39"/>
      <c r="B181" s="40"/>
      <c r="C181" s="229" t="s">
        <v>221</v>
      </c>
      <c r="D181" s="229" t="s">
        <v>205</v>
      </c>
      <c r="E181" s="230" t="s">
        <v>1809</v>
      </c>
      <c r="F181" s="231" t="s">
        <v>1810</v>
      </c>
      <c r="G181" s="232" t="s">
        <v>336</v>
      </c>
      <c r="H181" s="233">
        <v>1128</v>
      </c>
      <c r="I181" s="234"/>
      <c r="J181" s="235">
        <f>ROUND(I181*H181,2)</f>
        <v>0</v>
      </c>
      <c r="K181" s="236"/>
      <c r="L181" s="45"/>
      <c r="M181" s="237" t="s">
        <v>1</v>
      </c>
      <c r="N181" s="238" t="s">
        <v>41</v>
      </c>
      <c r="O181" s="92"/>
      <c r="P181" s="239">
        <f>O181*H181</f>
        <v>0</v>
      </c>
      <c r="Q181" s="239">
        <v>0</v>
      </c>
      <c r="R181" s="239">
        <f>Q181*H181</f>
        <v>0</v>
      </c>
      <c r="S181" s="239">
        <v>0</v>
      </c>
      <c r="T181" s="24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1" t="s">
        <v>277</v>
      </c>
      <c r="AT181" s="241" t="s">
        <v>205</v>
      </c>
      <c r="AU181" s="241" t="s">
        <v>85</v>
      </c>
      <c r="AY181" s="18" t="s">
        <v>203</v>
      </c>
      <c r="BE181" s="242">
        <f>IF(N181="základní",J181,0)</f>
        <v>0</v>
      </c>
      <c r="BF181" s="242">
        <f>IF(N181="snížená",J181,0)</f>
        <v>0</v>
      </c>
      <c r="BG181" s="242">
        <f>IF(N181="zákl. přenesená",J181,0)</f>
        <v>0</v>
      </c>
      <c r="BH181" s="242">
        <f>IF(N181="sníž. přenesená",J181,0)</f>
        <v>0</v>
      </c>
      <c r="BI181" s="242">
        <f>IF(N181="nulová",J181,0)</f>
        <v>0</v>
      </c>
      <c r="BJ181" s="18" t="s">
        <v>83</v>
      </c>
      <c r="BK181" s="242">
        <f>ROUND(I181*H181,2)</f>
        <v>0</v>
      </c>
      <c r="BL181" s="18" t="s">
        <v>277</v>
      </c>
      <c r="BM181" s="241" t="s">
        <v>642</v>
      </c>
    </row>
    <row r="182" s="2" customFormat="1" ht="16.5" customHeight="1">
      <c r="A182" s="39"/>
      <c r="B182" s="40"/>
      <c r="C182" s="281" t="s">
        <v>437</v>
      </c>
      <c r="D182" s="281" t="s">
        <v>643</v>
      </c>
      <c r="E182" s="282" t="s">
        <v>1811</v>
      </c>
      <c r="F182" s="283" t="s">
        <v>1812</v>
      </c>
      <c r="G182" s="284" t="s">
        <v>336</v>
      </c>
      <c r="H182" s="285">
        <v>94</v>
      </c>
      <c r="I182" s="286"/>
      <c r="J182" s="287">
        <f>ROUND(I182*H182,2)</f>
        <v>0</v>
      </c>
      <c r="K182" s="288"/>
      <c r="L182" s="289"/>
      <c r="M182" s="290" t="s">
        <v>1</v>
      </c>
      <c r="N182" s="291" t="s">
        <v>41</v>
      </c>
      <c r="O182" s="92"/>
      <c r="P182" s="239">
        <f>O182*H182</f>
        <v>0</v>
      </c>
      <c r="Q182" s="239">
        <v>0</v>
      </c>
      <c r="R182" s="239">
        <f>Q182*H182</f>
        <v>0</v>
      </c>
      <c r="S182" s="239">
        <v>0</v>
      </c>
      <c r="T182" s="24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1" t="s">
        <v>214</v>
      </c>
      <c r="AT182" s="241" t="s">
        <v>643</v>
      </c>
      <c r="AU182" s="241" t="s">
        <v>85</v>
      </c>
      <c r="AY182" s="18" t="s">
        <v>203</v>
      </c>
      <c r="BE182" s="242">
        <f>IF(N182="základní",J182,0)</f>
        <v>0</v>
      </c>
      <c r="BF182" s="242">
        <f>IF(N182="snížená",J182,0)</f>
        <v>0</v>
      </c>
      <c r="BG182" s="242">
        <f>IF(N182="zákl. přenesená",J182,0)</f>
        <v>0</v>
      </c>
      <c r="BH182" s="242">
        <f>IF(N182="sníž. přenesená",J182,0)</f>
        <v>0</v>
      </c>
      <c r="BI182" s="242">
        <f>IF(N182="nulová",J182,0)</f>
        <v>0</v>
      </c>
      <c r="BJ182" s="18" t="s">
        <v>83</v>
      </c>
      <c r="BK182" s="242">
        <f>ROUND(I182*H182,2)</f>
        <v>0</v>
      </c>
      <c r="BL182" s="18" t="s">
        <v>277</v>
      </c>
      <c r="BM182" s="241" t="s">
        <v>655</v>
      </c>
    </row>
    <row r="183" s="2" customFormat="1" ht="16.5" customHeight="1">
      <c r="A183" s="39"/>
      <c r="B183" s="40"/>
      <c r="C183" s="281" t="s">
        <v>225</v>
      </c>
      <c r="D183" s="281" t="s">
        <v>643</v>
      </c>
      <c r="E183" s="282" t="s">
        <v>1813</v>
      </c>
      <c r="F183" s="283" t="s">
        <v>1814</v>
      </c>
      <c r="G183" s="284" t="s">
        <v>336</v>
      </c>
      <c r="H183" s="285">
        <v>300</v>
      </c>
      <c r="I183" s="286"/>
      <c r="J183" s="287">
        <f>ROUND(I183*H183,2)</f>
        <v>0</v>
      </c>
      <c r="K183" s="288"/>
      <c r="L183" s="289"/>
      <c r="M183" s="290" t="s">
        <v>1</v>
      </c>
      <c r="N183" s="291" t="s">
        <v>41</v>
      </c>
      <c r="O183" s="92"/>
      <c r="P183" s="239">
        <f>O183*H183</f>
        <v>0</v>
      </c>
      <c r="Q183" s="239">
        <v>0</v>
      </c>
      <c r="R183" s="239">
        <f>Q183*H183</f>
        <v>0</v>
      </c>
      <c r="S183" s="239">
        <v>0</v>
      </c>
      <c r="T183" s="24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1" t="s">
        <v>214</v>
      </c>
      <c r="AT183" s="241" t="s">
        <v>643</v>
      </c>
      <c r="AU183" s="241" t="s">
        <v>85</v>
      </c>
      <c r="AY183" s="18" t="s">
        <v>203</v>
      </c>
      <c r="BE183" s="242">
        <f>IF(N183="základní",J183,0)</f>
        <v>0</v>
      </c>
      <c r="BF183" s="242">
        <f>IF(N183="snížená",J183,0)</f>
        <v>0</v>
      </c>
      <c r="BG183" s="242">
        <f>IF(N183="zákl. přenesená",J183,0)</f>
        <v>0</v>
      </c>
      <c r="BH183" s="242">
        <f>IF(N183="sníž. přenesená",J183,0)</f>
        <v>0</v>
      </c>
      <c r="BI183" s="242">
        <f>IF(N183="nulová",J183,0)</f>
        <v>0</v>
      </c>
      <c r="BJ183" s="18" t="s">
        <v>83</v>
      </c>
      <c r="BK183" s="242">
        <f>ROUND(I183*H183,2)</f>
        <v>0</v>
      </c>
      <c r="BL183" s="18" t="s">
        <v>277</v>
      </c>
      <c r="BM183" s="241" t="s">
        <v>671</v>
      </c>
    </row>
    <row r="184" s="2" customFormat="1" ht="16.5" customHeight="1">
      <c r="A184" s="39"/>
      <c r="B184" s="40"/>
      <c r="C184" s="281" t="s">
        <v>445</v>
      </c>
      <c r="D184" s="281" t="s">
        <v>643</v>
      </c>
      <c r="E184" s="282" t="s">
        <v>1815</v>
      </c>
      <c r="F184" s="283" t="s">
        <v>1816</v>
      </c>
      <c r="G184" s="284" t="s">
        <v>336</v>
      </c>
      <c r="H184" s="285">
        <v>64</v>
      </c>
      <c r="I184" s="286"/>
      <c r="J184" s="287">
        <f>ROUND(I184*H184,2)</f>
        <v>0</v>
      </c>
      <c r="K184" s="288"/>
      <c r="L184" s="289"/>
      <c r="M184" s="290" t="s">
        <v>1</v>
      </c>
      <c r="N184" s="291" t="s">
        <v>41</v>
      </c>
      <c r="O184" s="92"/>
      <c r="P184" s="239">
        <f>O184*H184</f>
        <v>0</v>
      </c>
      <c r="Q184" s="239">
        <v>0</v>
      </c>
      <c r="R184" s="239">
        <f>Q184*H184</f>
        <v>0</v>
      </c>
      <c r="S184" s="239">
        <v>0</v>
      </c>
      <c r="T184" s="24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1" t="s">
        <v>214</v>
      </c>
      <c r="AT184" s="241" t="s">
        <v>643</v>
      </c>
      <c r="AU184" s="241" t="s">
        <v>85</v>
      </c>
      <c r="AY184" s="18" t="s">
        <v>203</v>
      </c>
      <c r="BE184" s="242">
        <f>IF(N184="základní",J184,0)</f>
        <v>0</v>
      </c>
      <c r="BF184" s="242">
        <f>IF(N184="snížená",J184,0)</f>
        <v>0</v>
      </c>
      <c r="BG184" s="242">
        <f>IF(N184="zákl. přenesená",J184,0)</f>
        <v>0</v>
      </c>
      <c r="BH184" s="242">
        <f>IF(N184="sníž. přenesená",J184,0)</f>
        <v>0</v>
      </c>
      <c r="BI184" s="242">
        <f>IF(N184="nulová",J184,0)</f>
        <v>0</v>
      </c>
      <c r="BJ184" s="18" t="s">
        <v>83</v>
      </c>
      <c r="BK184" s="242">
        <f>ROUND(I184*H184,2)</f>
        <v>0</v>
      </c>
      <c r="BL184" s="18" t="s">
        <v>277</v>
      </c>
      <c r="BM184" s="241" t="s">
        <v>681</v>
      </c>
    </row>
    <row r="185" s="2" customFormat="1" ht="16.5" customHeight="1">
      <c r="A185" s="39"/>
      <c r="B185" s="40"/>
      <c r="C185" s="281" t="s">
        <v>452</v>
      </c>
      <c r="D185" s="281" t="s">
        <v>643</v>
      </c>
      <c r="E185" s="282" t="s">
        <v>1817</v>
      </c>
      <c r="F185" s="283" t="s">
        <v>1818</v>
      </c>
      <c r="G185" s="284" t="s">
        <v>336</v>
      </c>
      <c r="H185" s="285">
        <v>102</v>
      </c>
      <c r="I185" s="286"/>
      <c r="J185" s="287">
        <f>ROUND(I185*H185,2)</f>
        <v>0</v>
      </c>
      <c r="K185" s="288"/>
      <c r="L185" s="289"/>
      <c r="M185" s="290" t="s">
        <v>1</v>
      </c>
      <c r="N185" s="291" t="s">
        <v>41</v>
      </c>
      <c r="O185" s="92"/>
      <c r="P185" s="239">
        <f>O185*H185</f>
        <v>0</v>
      </c>
      <c r="Q185" s="239">
        <v>0</v>
      </c>
      <c r="R185" s="239">
        <f>Q185*H185</f>
        <v>0</v>
      </c>
      <c r="S185" s="239">
        <v>0</v>
      </c>
      <c r="T185" s="24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1" t="s">
        <v>214</v>
      </c>
      <c r="AT185" s="241" t="s">
        <v>643</v>
      </c>
      <c r="AU185" s="241" t="s">
        <v>85</v>
      </c>
      <c r="AY185" s="18" t="s">
        <v>203</v>
      </c>
      <c r="BE185" s="242">
        <f>IF(N185="základní",J185,0)</f>
        <v>0</v>
      </c>
      <c r="BF185" s="242">
        <f>IF(N185="snížená",J185,0)</f>
        <v>0</v>
      </c>
      <c r="BG185" s="242">
        <f>IF(N185="zákl. přenesená",J185,0)</f>
        <v>0</v>
      </c>
      <c r="BH185" s="242">
        <f>IF(N185="sníž. přenesená",J185,0)</f>
        <v>0</v>
      </c>
      <c r="BI185" s="242">
        <f>IF(N185="nulová",J185,0)</f>
        <v>0</v>
      </c>
      <c r="BJ185" s="18" t="s">
        <v>83</v>
      </c>
      <c r="BK185" s="242">
        <f>ROUND(I185*H185,2)</f>
        <v>0</v>
      </c>
      <c r="BL185" s="18" t="s">
        <v>277</v>
      </c>
      <c r="BM185" s="241" t="s">
        <v>692</v>
      </c>
    </row>
    <row r="186" s="2" customFormat="1" ht="16.5" customHeight="1">
      <c r="A186" s="39"/>
      <c r="B186" s="40"/>
      <c r="C186" s="281" t="s">
        <v>458</v>
      </c>
      <c r="D186" s="281" t="s">
        <v>643</v>
      </c>
      <c r="E186" s="282" t="s">
        <v>1819</v>
      </c>
      <c r="F186" s="283" t="s">
        <v>1820</v>
      </c>
      <c r="G186" s="284" t="s">
        <v>336</v>
      </c>
      <c r="H186" s="285">
        <v>135</v>
      </c>
      <c r="I186" s="286"/>
      <c r="J186" s="287">
        <f>ROUND(I186*H186,2)</f>
        <v>0</v>
      </c>
      <c r="K186" s="288"/>
      <c r="L186" s="289"/>
      <c r="M186" s="290" t="s">
        <v>1</v>
      </c>
      <c r="N186" s="291" t="s">
        <v>41</v>
      </c>
      <c r="O186" s="92"/>
      <c r="P186" s="239">
        <f>O186*H186</f>
        <v>0</v>
      </c>
      <c r="Q186" s="239">
        <v>0</v>
      </c>
      <c r="R186" s="239">
        <f>Q186*H186</f>
        <v>0</v>
      </c>
      <c r="S186" s="239">
        <v>0</v>
      </c>
      <c r="T186" s="24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1" t="s">
        <v>214</v>
      </c>
      <c r="AT186" s="241" t="s">
        <v>643</v>
      </c>
      <c r="AU186" s="241" t="s">
        <v>85</v>
      </c>
      <c r="AY186" s="18" t="s">
        <v>203</v>
      </c>
      <c r="BE186" s="242">
        <f>IF(N186="základní",J186,0)</f>
        <v>0</v>
      </c>
      <c r="BF186" s="242">
        <f>IF(N186="snížená",J186,0)</f>
        <v>0</v>
      </c>
      <c r="BG186" s="242">
        <f>IF(N186="zákl. přenesená",J186,0)</f>
        <v>0</v>
      </c>
      <c r="BH186" s="242">
        <f>IF(N186="sníž. přenesená",J186,0)</f>
        <v>0</v>
      </c>
      <c r="BI186" s="242">
        <f>IF(N186="nulová",J186,0)</f>
        <v>0</v>
      </c>
      <c r="BJ186" s="18" t="s">
        <v>83</v>
      </c>
      <c r="BK186" s="242">
        <f>ROUND(I186*H186,2)</f>
        <v>0</v>
      </c>
      <c r="BL186" s="18" t="s">
        <v>277</v>
      </c>
      <c r="BM186" s="241" t="s">
        <v>291</v>
      </c>
    </row>
    <row r="187" s="2" customFormat="1" ht="16.5" customHeight="1">
      <c r="A187" s="39"/>
      <c r="B187" s="40"/>
      <c r="C187" s="281" t="s">
        <v>462</v>
      </c>
      <c r="D187" s="281" t="s">
        <v>643</v>
      </c>
      <c r="E187" s="282" t="s">
        <v>1821</v>
      </c>
      <c r="F187" s="283" t="s">
        <v>1822</v>
      </c>
      <c r="G187" s="284" t="s">
        <v>336</v>
      </c>
      <c r="H187" s="285">
        <v>116</v>
      </c>
      <c r="I187" s="286"/>
      <c r="J187" s="287">
        <f>ROUND(I187*H187,2)</f>
        <v>0</v>
      </c>
      <c r="K187" s="288"/>
      <c r="L187" s="289"/>
      <c r="M187" s="290" t="s">
        <v>1</v>
      </c>
      <c r="N187" s="291" t="s">
        <v>41</v>
      </c>
      <c r="O187" s="92"/>
      <c r="P187" s="239">
        <f>O187*H187</f>
        <v>0</v>
      </c>
      <c r="Q187" s="239">
        <v>0</v>
      </c>
      <c r="R187" s="239">
        <f>Q187*H187</f>
        <v>0</v>
      </c>
      <c r="S187" s="239">
        <v>0</v>
      </c>
      <c r="T187" s="24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1" t="s">
        <v>214</v>
      </c>
      <c r="AT187" s="241" t="s">
        <v>643</v>
      </c>
      <c r="AU187" s="241" t="s">
        <v>85</v>
      </c>
      <c r="AY187" s="18" t="s">
        <v>203</v>
      </c>
      <c r="BE187" s="242">
        <f>IF(N187="základní",J187,0)</f>
        <v>0</v>
      </c>
      <c r="BF187" s="242">
        <f>IF(N187="snížená",J187,0)</f>
        <v>0</v>
      </c>
      <c r="BG187" s="242">
        <f>IF(N187="zákl. přenesená",J187,0)</f>
        <v>0</v>
      </c>
      <c r="BH187" s="242">
        <f>IF(N187="sníž. přenesená",J187,0)</f>
        <v>0</v>
      </c>
      <c r="BI187" s="242">
        <f>IF(N187="nulová",J187,0)</f>
        <v>0</v>
      </c>
      <c r="BJ187" s="18" t="s">
        <v>83</v>
      </c>
      <c r="BK187" s="242">
        <f>ROUND(I187*H187,2)</f>
        <v>0</v>
      </c>
      <c r="BL187" s="18" t="s">
        <v>277</v>
      </c>
      <c r="BM187" s="241" t="s">
        <v>297</v>
      </c>
    </row>
    <row r="188" s="2" customFormat="1" ht="16.5" customHeight="1">
      <c r="A188" s="39"/>
      <c r="B188" s="40"/>
      <c r="C188" s="281" t="s">
        <v>466</v>
      </c>
      <c r="D188" s="281" t="s">
        <v>643</v>
      </c>
      <c r="E188" s="282" t="s">
        <v>1823</v>
      </c>
      <c r="F188" s="283" t="s">
        <v>1824</v>
      </c>
      <c r="G188" s="284" t="s">
        <v>336</v>
      </c>
      <c r="H188" s="285">
        <v>9</v>
      </c>
      <c r="I188" s="286"/>
      <c r="J188" s="287">
        <f>ROUND(I188*H188,2)</f>
        <v>0</v>
      </c>
      <c r="K188" s="288"/>
      <c r="L188" s="289"/>
      <c r="M188" s="290" t="s">
        <v>1</v>
      </c>
      <c r="N188" s="291" t="s">
        <v>41</v>
      </c>
      <c r="O188" s="92"/>
      <c r="P188" s="239">
        <f>O188*H188</f>
        <v>0</v>
      </c>
      <c r="Q188" s="239">
        <v>0</v>
      </c>
      <c r="R188" s="239">
        <f>Q188*H188</f>
        <v>0</v>
      </c>
      <c r="S188" s="239">
        <v>0</v>
      </c>
      <c r="T188" s="24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1" t="s">
        <v>214</v>
      </c>
      <c r="AT188" s="241" t="s">
        <v>643</v>
      </c>
      <c r="AU188" s="241" t="s">
        <v>85</v>
      </c>
      <c r="AY188" s="18" t="s">
        <v>203</v>
      </c>
      <c r="BE188" s="242">
        <f>IF(N188="základní",J188,0)</f>
        <v>0</v>
      </c>
      <c r="BF188" s="242">
        <f>IF(N188="snížená",J188,0)</f>
        <v>0</v>
      </c>
      <c r="BG188" s="242">
        <f>IF(N188="zákl. přenesená",J188,0)</f>
        <v>0</v>
      </c>
      <c r="BH188" s="242">
        <f>IF(N188="sníž. přenesená",J188,0)</f>
        <v>0</v>
      </c>
      <c r="BI188" s="242">
        <f>IF(N188="nulová",J188,0)</f>
        <v>0</v>
      </c>
      <c r="BJ188" s="18" t="s">
        <v>83</v>
      </c>
      <c r="BK188" s="242">
        <f>ROUND(I188*H188,2)</f>
        <v>0</v>
      </c>
      <c r="BL188" s="18" t="s">
        <v>277</v>
      </c>
      <c r="BM188" s="241" t="s">
        <v>302</v>
      </c>
    </row>
    <row r="189" s="2" customFormat="1" ht="16.5" customHeight="1">
      <c r="A189" s="39"/>
      <c r="B189" s="40"/>
      <c r="C189" s="281" t="s">
        <v>229</v>
      </c>
      <c r="D189" s="281" t="s">
        <v>643</v>
      </c>
      <c r="E189" s="282" t="s">
        <v>1825</v>
      </c>
      <c r="F189" s="283" t="s">
        <v>1826</v>
      </c>
      <c r="G189" s="284" t="s">
        <v>336</v>
      </c>
      <c r="H189" s="285">
        <v>130</v>
      </c>
      <c r="I189" s="286"/>
      <c r="J189" s="287">
        <f>ROUND(I189*H189,2)</f>
        <v>0</v>
      </c>
      <c r="K189" s="288"/>
      <c r="L189" s="289"/>
      <c r="M189" s="290" t="s">
        <v>1</v>
      </c>
      <c r="N189" s="291" t="s">
        <v>41</v>
      </c>
      <c r="O189" s="92"/>
      <c r="P189" s="239">
        <f>O189*H189</f>
        <v>0</v>
      </c>
      <c r="Q189" s="239">
        <v>0</v>
      </c>
      <c r="R189" s="239">
        <f>Q189*H189</f>
        <v>0</v>
      </c>
      <c r="S189" s="239">
        <v>0</v>
      </c>
      <c r="T189" s="24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1" t="s">
        <v>214</v>
      </c>
      <c r="AT189" s="241" t="s">
        <v>643</v>
      </c>
      <c r="AU189" s="241" t="s">
        <v>85</v>
      </c>
      <c r="AY189" s="18" t="s">
        <v>203</v>
      </c>
      <c r="BE189" s="242">
        <f>IF(N189="základní",J189,0)</f>
        <v>0</v>
      </c>
      <c r="BF189" s="242">
        <f>IF(N189="snížená",J189,0)</f>
        <v>0</v>
      </c>
      <c r="BG189" s="242">
        <f>IF(N189="zákl. přenesená",J189,0)</f>
        <v>0</v>
      </c>
      <c r="BH189" s="242">
        <f>IF(N189="sníž. přenesená",J189,0)</f>
        <v>0</v>
      </c>
      <c r="BI189" s="242">
        <f>IF(N189="nulová",J189,0)</f>
        <v>0</v>
      </c>
      <c r="BJ189" s="18" t="s">
        <v>83</v>
      </c>
      <c r="BK189" s="242">
        <f>ROUND(I189*H189,2)</f>
        <v>0</v>
      </c>
      <c r="BL189" s="18" t="s">
        <v>277</v>
      </c>
      <c r="BM189" s="241" t="s">
        <v>305</v>
      </c>
    </row>
    <row r="190" s="2" customFormat="1" ht="16.5" customHeight="1">
      <c r="A190" s="39"/>
      <c r="B190" s="40"/>
      <c r="C190" s="281" t="s">
        <v>477</v>
      </c>
      <c r="D190" s="281" t="s">
        <v>643</v>
      </c>
      <c r="E190" s="282" t="s">
        <v>1827</v>
      </c>
      <c r="F190" s="283" t="s">
        <v>1828</v>
      </c>
      <c r="G190" s="284" t="s">
        <v>336</v>
      </c>
      <c r="H190" s="285">
        <v>98</v>
      </c>
      <c r="I190" s="286"/>
      <c r="J190" s="287">
        <f>ROUND(I190*H190,2)</f>
        <v>0</v>
      </c>
      <c r="K190" s="288"/>
      <c r="L190" s="289"/>
      <c r="M190" s="290" t="s">
        <v>1</v>
      </c>
      <c r="N190" s="291" t="s">
        <v>41</v>
      </c>
      <c r="O190" s="92"/>
      <c r="P190" s="239">
        <f>O190*H190</f>
        <v>0</v>
      </c>
      <c r="Q190" s="239">
        <v>0</v>
      </c>
      <c r="R190" s="239">
        <f>Q190*H190</f>
        <v>0</v>
      </c>
      <c r="S190" s="239">
        <v>0</v>
      </c>
      <c r="T190" s="24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1" t="s">
        <v>214</v>
      </c>
      <c r="AT190" s="241" t="s">
        <v>643</v>
      </c>
      <c r="AU190" s="241" t="s">
        <v>85</v>
      </c>
      <c r="AY190" s="18" t="s">
        <v>203</v>
      </c>
      <c r="BE190" s="242">
        <f>IF(N190="základní",J190,0)</f>
        <v>0</v>
      </c>
      <c r="BF190" s="242">
        <f>IF(N190="snížená",J190,0)</f>
        <v>0</v>
      </c>
      <c r="BG190" s="242">
        <f>IF(N190="zákl. přenesená",J190,0)</f>
        <v>0</v>
      </c>
      <c r="BH190" s="242">
        <f>IF(N190="sníž. přenesená",J190,0)</f>
        <v>0</v>
      </c>
      <c r="BI190" s="242">
        <f>IF(N190="nulová",J190,0)</f>
        <v>0</v>
      </c>
      <c r="BJ190" s="18" t="s">
        <v>83</v>
      </c>
      <c r="BK190" s="242">
        <f>ROUND(I190*H190,2)</f>
        <v>0</v>
      </c>
      <c r="BL190" s="18" t="s">
        <v>277</v>
      </c>
      <c r="BM190" s="241" t="s">
        <v>309</v>
      </c>
    </row>
    <row r="191" s="2" customFormat="1" ht="16.5" customHeight="1">
      <c r="A191" s="39"/>
      <c r="B191" s="40"/>
      <c r="C191" s="281" t="s">
        <v>233</v>
      </c>
      <c r="D191" s="281" t="s">
        <v>643</v>
      </c>
      <c r="E191" s="282" t="s">
        <v>1829</v>
      </c>
      <c r="F191" s="283" t="s">
        <v>1830</v>
      </c>
      <c r="G191" s="284" t="s">
        <v>336</v>
      </c>
      <c r="H191" s="285">
        <v>16</v>
      </c>
      <c r="I191" s="286"/>
      <c r="J191" s="287">
        <f>ROUND(I191*H191,2)</f>
        <v>0</v>
      </c>
      <c r="K191" s="288"/>
      <c r="L191" s="289"/>
      <c r="M191" s="290" t="s">
        <v>1</v>
      </c>
      <c r="N191" s="291" t="s">
        <v>41</v>
      </c>
      <c r="O191" s="92"/>
      <c r="P191" s="239">
        <f>O191*H191</f>
        <v>0</v>
      </c>
      <c r="Q191" s="239">
        <v>0</v>
      </c>
      <c r="R191" s="239">
        <f>Q191*H191</f>
        <v>0</v>
      </c>
      <c r="S191" s="239">
        <v>0</v>
      </c>
      <c r="T191" s="24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41" t="s">
        <v>214</v>
      </c>
      <c r="AT191" s="241" t="s">
        <v>643</v>
      </c>
      <c r="AU191" s="241" t="s">
        <v>85</v>
      </c>
      <c r="AY191" s="18" t="s">
        <v>203</v>
      </c>
      <c r="BE191" s="242">
        <f>IF(N191="základní",J191,0)</f>
        <v>0</v>
      </c>
      <c r="BF191" s="242">
        <f>IF(N191="snížená",J191,0)</f>
        <v>0</v>
      </c>
      <c r="BG191" s="242">
        <f>IF(N191="zákl. přenesená",J191,0)</f>
        <v>0</v>
      </c>
      <c r="BH191" s="242">
        <f>IF(N191="sníž. přenesená",J191,0)</f>
        <v>0</v>
      </c>
      <c r="BI191" s="242">
        <f>IF(N191="nulová",J191,0)</f>
        <v>0</v>
      </c>
      <c r="BJ191" s="18" t="s">
        <v>83</v>
      </c>
      <c r="BK191" s="242">
        <f>ROUND(I191*H191,2)</f>
        <v>0</v>
      </c>
      <c r="BL191" s="18" t="s">
        <v>277</v>
      </c>
      <c r="BM191" s="241" t="s">
        <v>315</v>
      </c>
    </row>
    <row r="192" s="2" customFormat="1" ht="16.5" customHeight="1">
      <c r="A192" s="39"/>
      <c r="B192" s="40"/>
      <c r="C192" s="281" t="s">
        <v>488</v>
      </c>
      <c r="D192" s="281" t="s">
        <v>643</v>
      </c>
      <c r="E192" s="282" t="s">
        <v>1831</v>
      </c>
      <c r="F192" s="283" t="s">
        <v>1832</v>
      </c>
      <c r="G192" s="284" t="s">
        <v>336</v>
      </c>
      <c r="H192" s="285">
        <v>20</v>
      </c>
      <c r="I192" s="286"/>
      <c r="J192" s="287">
        <f>ROUND(I192*H192,2)</f>
        <v>0</v>
      </c>
      <c r="K192" s="288"/>
      <c r="L192" s="289"/>
      <c r="M192" s="290" t="s">
        <v>1</v>
      </c>
      <c r="N192" s="291" t="s">
        <v>41</v>
      </c>
      <c r="O192" s="92"/>
      <c r="P192" s="239">
        <f>O192*H192</f>
        <v>0</v>
      </c>
      <c r="Q192" s="239">
        <v>0</v>
      </c>
      <c r="R192" s="239">
        <f>Q192*H192</f>
        <v>0</v>
      </c>
      <c r="S192" s="239">
        <v>0</v>
      </c>
      <c r="T192" s="24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1" t="s">
        <v>214</v>
      </c>
      <c r="AT192" s="241" t="s">
        <v>643</v>
      </c>
      <c r="AU192" s="241" t="s">
        <v>85</v>
      </c>
      <c r="AY192" s="18" t="s">
        <v>203</v>
      </c>
      <c r="BE192" s="242">
        <f>IF(N192="základní",J192,0)</f>
        <v>0</v>
      </c>
      <c r="BF192" s="242">
        <f>IF(N192="snížená",J192,0)</f>
        <v>0</v>
      </c>
      <c r="BG192" s="242">
        <f>IF(N192="zákl. přenesená",J192,0)</f>
        <v>0</v>
      </c>
      <c r="BH192" s="242">
        <f>IF(N192="sníž. přenesená",J192,0)</f>
        <v>0</v>
      </c>
      <c r="BI192" s="242">
        <f>IF(N192="nulová",J192,0)</f>
        <v>0</v>
      </c>
      <c r="BJ192" s="18" t="s">
        <v>83</v>
      </c>
      <c r="BK192" s="242">
        <f>ROUND(I192*H192,2)</f>
        <v>0</v>
      </c>
      <c r="BL192" s="18" t="s">
        <v>277</v>
      </c>
      <c r="BM192" s="241" t="s">
        <v>319</v>
      </c>
    </row>
    <row r="193" s="2" customFormat="1" ht="16.5" customHeight="1">
      <c r="A193" s="39"/>
      <c r="B193" s="40"/>
      <c r="C193" s="281" t="s">
        <v>237</v>
      </c>
      <c r="D193" s="281" t="s">
        <v>643</v>
      </c>
      <c r="E193" s="282" t="s">
        <v>1833</v>
      </c>
      <c r="F193" s="283" t="s">
        <v>1834</v>
      </c>
      <c r="G193" s="284" t="s">
        <v>336</v>
      </c>
      <c r="H193" s="285">
        <v>21</v>
      </c>
      <c r="I193" s="286"/>
      <c r="J193" s="287">
        <f>ROUND(I193*H193,2)</f>
        <v>0</v>
      </c>
      <c r="K193" s="288"/>
      <c r="L193" s="289"/>
      <c r="M193" s="290" t="s">
        <v>1</v>
      </c>
      <c r="N193" s="291" t="s">
        <v>41</v>
      </c>
      <c r="O193" s="92"/>
      <c r="P193" s="239">
        <f>O193*H193</f>
        <v>0</v>
      </c>
      <c r="Q193" s="239">
        <v>0</v>
      </c>
      <c r="R193" s="239">
        <f>Q193*H193</f>
        <v>0</v>
      </c>
      <c r="S193" s="239">
        <v>0</v>
      </c>
      <c r="T193" s="240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41" t="s">
        <v>214</v>
      </c>
      <c r="AT193" s="241" t="s">
        <v>643</v>
      </c>
      <c r="AU193" s="241" t="s">
        <v>85</v>
      </c>
      <c r="AY193" s="18" t="s">
        <v>203</v>
      </c>
      <c r="BE193" s="242">
        <f>IF(N193="základní",J193,0)</f>
        <v>0</v>
      </c>
      <c r="BF193" s="242">
        <f>IF(N193="snížená",J193,0)</f>
        <v>0</v>
      </c>
      <c r="BG193" s="242">
        <f>IF(N193="zákl. přenesená",J193,0)</f>
        <v>0</v>
      </c>
      <c r="BH193" s="242">
        <f>IF(N193="sníž. přenesená",J193,0)</f>
        <v>0</v>
      </c>
      <c r="BI193" s="242">
        <f>IF(N193="nulová",J193,0)</f>
        <v>0</v>
      </c>
      <c r="BJ193" s="18" t="s">
        <v>83</v>
      </c>
      <c r="BK193" s="242">
        <f>ROUND(I193*H193,2)</f>
        <v>0</v>
      </c>
      <c r="BL193" s="18" t="s">
        <v>277</v>
      </c>
      <c r="BM193" s="241" t="s">
        <v>327</v>
      </c>
    </row>
    <row r="194" s="2" customFormat="1" ht="16.5" customHeight="1">
      <c r="A194" s="39"/>
      <c r="B194" s="40"/>
      <c r="C194" s="281" t="s">
        <v>497</v>
      </c>
      <c r="D194" s="281" t="s">
        <v>643</v>
      </c>
      <c r="E194" s="282" t="s">
        <v>1835</v>
      </c>
      <c r="F194" s="283" t="s">
        <v>1836</v>
      </c>
      <c r="G194" s="284" t="s">
        <v>336</v>
      </c>
      <c r="H194" s="285">
        <v>6</v>
      </c>
      <c r="I194" s="286"/>
      <c r="J194" s="287">
        <f>ROUND(I194*H194,2)</f>
        <v>0</v>
      </c>
      <c r="K194" s="288"/>
      <c r="L194" s="289"/>
      <c r="M194" s="290" t="s">
        <v>1</v>
      </c>
      <c r="N194" s="291" t="s">
        <v>41</v>
      </c>
      <c r="O194" s="92"/>
      <c r="P194" s="239">
        <f>O194*H194</f>
        <v>0</v>
      </c>
      <c r="Q194" s="239">
        <v>0</v>
      </c>
      <c r="R194" s="239">
        <f>Q194*H194</f>
        <v>0</v>
      </c>
      <c r="S194" s="239">
        <v>0</v>
      </c>
      <c r="T194" s="24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1" t="s">
        <v>214</v>
      </c>
      <c r="AT194" s="241" t="s">
        <v>643</v>
      </c>
      <c r="AU194" s="241" t="s">
        <v>85</v>
      </c>
      <c r="AY194" s="18" t="s">
        <v>203</v>
      </c>
      <c r="BE194" s="242">
        <f>IF(N194="základní",J194,0)</f>
        <v>0</v>
      </c>
      <c r="BF194" s="242">
        <f>IF(N194="snížená",J194,0)</f>
        <v>0</v>
      </c>
      <c r="BG194" s="242">
        <f>IF(N194="zákl. přenesená",J194,0)</f>
        <v>0</v>
      </c>
      <c r="BH194" s="242">
        <f>IF(N194="sníž. přenesená",J194,0)</f>
        <v>0</v>
      </c>
      <c r="BI194" s="242">
        <f>IF(N194="nulová",J194,0)</f>
        <v>0</v>
      </c>
      <c r="BJ194" s="18" t="s">
        <v>83</v>
      </c>
      <c r="BK194" s="242">
        <f>ROUND(I194*H194,2)</f>
        <v>0</v>
      </c>
      <c r="BL194" s="18" t="s">
        <v>277</v>
      </c>
      <c r="BM194" s="241" t="s">
        <v>771</v>
      </c>
    </row>
    <row r="195" s="2" customFormat="1" ht="16.5" customHeight="1">
      <c r="A195" s="39"/>
      <c r="B195" s="40"/>
      <c r="C195" s="281" t="s">
        <v>242</v>
      </c>
      <c r="D195" s="281" t="s">
        <v>643</v>
      </c>
      <c r="E195" s="282" t="s">
        <v>1837</v>
      </c>
      <c r="F195" s="283" t="s">
        <v>1838</v>
      </c>
      <c r="G195" s="284" t="s">
        <v>336</v>
      </c>
      <c r="H195" s="285">
        <v>4</v>
      </c>
      <c r="I195" s="286"/>
      <c r="J195" s="287">
        <f>ROUND(I195*H195,2)</f>
        <v>0</v>
      </c>
      <c r="K195" s="288"/>
      <c r="L195" s="289"/>
      <c r="M195" s="290" t="s">
        <v>1</v>
      </c>
      <c r="N195" s="291" t="s">
        <v>41</v>
      </c>
      <c r="O195" s="92"/>
      <c r="P195" s="239">
        <f>O195*H195</f>
        <v>0</v>
      </c>
      <c r="Q195" s="239">
        <v>0</v>
      </c>
      <c r="R195" s="239">
        <f>Q195*H195</f>
        <v>0</v>
      </c>
      <c r="S195" s="239">
        <v>0</v>
      </c>
      <c r="T195" s="240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41" t="s">
        <v>214</v>
      </c>
      <c r="AT195" s="241" t="s">
        <v>643</v>
      </c>
      <c r="AU195" s="241" t="s">
        <v>85</v>
      </c>
      <c r="AY195" s="18" t="s">
        <v>203</v>
      </c>
      <c r="BE195" s="242">
        <f>IF(N195="základní",J195,0)</f>
        <v>0</v>
      </c>
      <c r="BF195" s="242">
        <f>IF(N195="snížená",J195,0)</f>
        <v>0</v>
      </c>
      <c r="BG195" s="242">
        <f>IF(N195="zákl. přenesená",J195,0)</f>
        <v>0</v>
      </c>
      <c r="BH195" s="242">
        <f>IF(N195="sníž. přenesená",J195,0)</f>
        <v>0</v>
      </c>
      <c r="BI195" s="242">
        <f>IF(N195="nulová",J195,0)</f>
        <v>0</v>
      </c>
      <c r="BJ195" s="18" t="s">
        <v>83</v>
      </c>
      <c r="BK195" s="242">
        <f>ROUND(I195*H195,2)</f>
        <v>0</v>
      </c>
      <c r="BL195" s="18" t="s">
        <v>277</v>
      </c>
      <c r="BM195" s="241" t="s">
        <v>783</v>
      </c>
    </row>
    <row r="196" s="2" customFormat="1" ht="16.5" customHeight="1">
      <c r="A196" s="39"/>
      <c r="B196" s="40"/>
      <c r="C196" s="281" t="s">
        <v>504</v>
      </c>
      <c r="D196" s="281" t="s">
        <v>643</v>
      </c>
      <c r="E196" s="282" t="s">
        <v>1839</v>
      </c>
      <c r="F196" s="283" t="s">
        <v>1840</v>
      </c>
      <c r="G196" s="284" t="s">
        <v>336</v>
      </c>
      <c r="H196" s="285">
        <v>2</v>
      </c>
      <c r="I196" s="286"/>
      <c r="J196" s="287">
        <f>ROUND(I196*H196,2)</f>
        <v>0</v>
      </c>
      <c r="K196" s="288"/>
      <c r="L196" s="289"/>
      <c r="M196" s="290" t="s">
        <v>1</v>
      </c>
      <c r="N196" s="291" t="s">
        <v>41</v>
      </c>
      <c r="O196" s="92"/>
      <c r="P196" s="239">
        <f>O196*H196</f>
        <v>0</v>
      </c>
      <c r="Q196" s="239">
        <v>0</v>
      </c>
      <c r="R196" s="239">
        <f>Q196*H196</f>
        <v>0</v>
      </c>
      <c r="S196" s="239">
        <v>0</v>
      </c>
      <c r="T196" s="24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1" t="s">
        <v>214</v>
      </c>
      <c r="AT196" s="241" t="s">
        <v>643</v>
      </c>
      <c r="AU196" s="241" t="s">
        <v>85</v>
      </c>
      <c r="AY196" s="18" t="s">
        <v>203</v>
      </c>
      <c r="BE196" s="242">
        <f>IF(N196="základní",J196,0)</f>
        <v>0</v>
      </c>
      <c r="BF196" s="242">
        <f>IF(N196="snížená",J196,0)</f>
        <v>0</v>
      </c>
      <c r="BG196" s="242">
        <f>IF(N196="zákl. přenesená",J196,0)</f>
        <v>0</v>
      </c>
      <c r="BH196" s="242">
        <f>IF(N196="sníž. přenesená",J196,0)</f>
        <v>0</v>
      </c>
      <c r="BI196" s="242">
        <f>IF(N196="nulová",J196,0)</f>
        <v>0</v>
      </c>
      <c r="BJ196" s="18" t="s">
        <v>83</v>
      </c>
      <c r="BK196" s="242">
        <f>ROUND(I196*H196,2)</f>
        <v>0</v>
      </c>
      <c r="BL196" s="18" t="s">
        <v>277</v>
      </c>
      <c r="BM196" s="241" t="s">
        <v>794</v>
      </c>
    </row>
    <row r="197" s="2" customFormat="1" ht="16.5" customHeight="1">
      <c r="A197" s="39"/>
      <c r="B197" s="40"/>
      <c r="C197" s="281" t="s">
        <v>251</v>
      </c>
      <c r="D197" s="281" t="s">
        <v>643</v>
      </c>
      <c r="E197" s="282" t="s">
        <v>1841</v>
      </c>
      <c r="F197" s="283" t="s">
        <v>1842</v>
      </c>
      <c r="G197" s="284" t="s">
        <v>336</v>
      </c>
      <c r="H197" s="285">
        <v>3</v>
      </c>
      <c r="I197" s="286"/>
      <c r="J197" s="287">
        <f>ROUND(I197*H197,2)</f>
        <v>0</v>
      </c>
      <c r="K197" s="288"/>
      <c r="L197" s="289"/>
      <c r="M197" s="290" t="s">
        <v>1</v>
      </c>
      <c r="N197" s="291" t="s">
        <v>41</v>
      </c>
      <c r="O197" s="92"/>
      <c r="P197" s="239">
        <f>O197*H197</f>
        <v>0</v>
      </c>
      <c r="Q197" s="239">
        <v>0</v>
      </c>
      <c r="R197" s="239">
        <f>Q197*H197</f>
        <v>0</v>
      </c>
      <c r="S197" s="239">
        <v>0</v>
      </c>
      <c r="T197" s="24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41" t="s">
        <v>214</v>
      </c>
      <c r="AT197" s="241" t="s">
        <v>643</v>
      </c>
      <c r="AU197" s="241" t="s">
        <v>85</v>
      </c>
      <c r="AY197" s="18" t="s">
        <v>203</v>
      </c>
      <c r="BE197" s="242">
        <f>IF(N197="základní",J197,0)</f>
        <v>0</v>
      </c>
      <c r="BF197" s="242">
        <f>IF(N197="snížená",J197,0)</f>
        <v>0</v>
      </c>
      <c r="BG197" s="242">
        <f>IF(N197="zákl. přenesená",J197,0)</f>
        <v>0</v>
      </c>
      <c r="BH197" s="242">
        <f>IF(N197="sníž. přenesená",J197,0)</f>
        <v>0</v>
      </c>
      <c r="BI197" s="242">
        <f>IF(N197="nulová",J197,0)</f>
        <v>0</v>
      </c>
      <c r="BJ197" s="18" t="s">
        <v>83</v>
      </c>
      <c r="BK197" s="242">
        <f>ROUND(I197*H197,2)</f>
        <v>0</v>
      </c>
      <c r="BL197" s="18" t="s">
        <v>277</v>
      </c>
      <c r="BM197" s="241" t="s">
        <v>804</v>
      </c>
    </row>
    <row r="198" s="2" customFormat="1" ht="24.15" customHeight="1">
      <c r="A198" s="39"/>
      <c r="B198" s="40"/>
      <c r="C198" s="229" t="s">
        <v>513</v>
      </c>
      <c r="D198" s="229" t="s">
        <v>205</v>
      </c>
      <c r="E198" s="230" t="s">
        <v>1497</v>
      </c>
      <c r="F198" s="231" t="s">
        <v>1498</v>
      </c>
      <c r="G198" s="232" t="s">
        <v>620</v>
      </c>
      <c r="H198" s="280"/>
      <c r="I198" s="234"/>
      <c r="J198" s="235">
        <f>ROUND(I198*H198,2)</f>
        <v>0</v>
      </c>
      <c r="K198" s="236"/>
      <c r="L198" s="45"/>
      <c r="M198" s="237" t="s">
        <v>1</v>
      </c>
      <c r="N198" s="238" t="s">
        <v>41</v>
      </c>
      <c r="O198" s="92"/>
      <c r="P198" s="239">
        <f>O198*H198</f>
        <v>0</v>
      </c>
      <c r="Q198" s="239">
        <v>0</v>
      </c>
      <c r="R198" s="239">
        <f>Q198*H198</f>
        <v>0</v>
      </c>
      <c r="S198" s="239">
        <v>0</v>
      </c>
      <c r="T198" s="24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1" t="s">
        <v>277</v>
      </c>
      <c r="AT198" s="241" t="s">
        <v>205</v>
      </c>
      <c r="AU198" s="241" t="s">
        <v>85</v>
      </c>
      <c r="AY198" s="18" t="s">
        <v>203</v>
      </c>
      <c r="BE198" s="242">
        <f>IF(N198="základní",J198,0)</f>
        <v>0</v>
      </c>
      <c r="BF198" s="242">
        <f>IF(N198="snížená",J198,0)</f>
        <v>0</v>
      </c>
      <c r="BG198" s="242">
        <f>IF(N198="zákl. přenesená",J198,0)</f>
        <v>0</v>
      </c>
      <c r="BH198" s="242">
        <f>IF(N198="sníž. přenesená",J198,0)</f>
        <v>0</v>
      </c>
      <c r="BI198" s="242">
        <f>IF(N198="nulová",J198,0)</f>
        <v>0</v>
      </c>
      <c r="BJ198" s="18" t="s">
        <v>83</v>
      </c>
      <c r="BK198" s="242">
        <f>ROUND(I198*H198,2)</f>
        <v>0</v>
      </c>
      <c r="BL198" s="18" t="s">
        <v>277</v>
      </c>
      <c r="BM198" s="241" t="s">
        <v>332</v>
      </c>
    </row>
    <row r="199" s="12" customFormat="1" ht="22.8" customHeight="1">
      <c r="A199" s="12"/>
      <c r="B199" s="213"/>
      <c r="C199" s="214"/>
      <c r="D199" s="215" t="s">
        <v>75</v>
      </c>
      <c r="E199" s="227" t="s">
        <v>1843</v>
      </c>
      <c r="F199" s="227" t="s">
        <v>1844</v>
      </c>
      <c r="G199" s="214"/>
      <c r="H199" s="214"/>
      <c r="I199" s="217"/>
      <c r="J199" s="228">
        <f>BK199</f>
        <v>0</v>
      </c>
      <c r="K199" s="214"/>
      <c r="L199" s="219"/>
      <c r="M199" s="220"/>
      <c r="N199" s="221"/>
      <c r="O199" s="221"/>
      <c r="P199" s="222">
        <f>SUM(P200:P226)</f>
        <v>0</v>
      </c>
      <c r="Q199" s="221"/>
      <c r="R199" s="222">
        <f>SUM(R200:R226)</f>
        <v>0</v>
      </c>
      <c r="S199" s="221"/>
      <c r="T199" s="223">
        <f>SUM(T200:T226)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24" t="s">
        <v>85</v>
      </c>
      <c r="AT199" s="225" t="s">
        <v>75</v>
      </c>
      <c r="AU199" s="225" t="s">
        <v>83</v>
      </c>
      <c r="AY199" s="224" t="s">
        <v>203</v>
      </c>
      <c r="BK199" s="226">
        <f>SUM(BK200:BK226)</f>
        <v>0</v>
      </c>
    </row>
    <row r="200" s="2" customFormat="1" ht="16.5" customHeight="1">
      <c r="A200" s="39"/>
      <c r="B200" s="40"/>
      <c r="C200" s="229" t="s">
        <v>256</v>
      </c>
      <c r="D200" s="229" t="s">
        <v>205</v>
      </c>
      <c r="E200" s="230" t="s">
        <v>1845</v>
      </c>
      <c r="F200" s="231" t="s">
        <v>1846</v>
      </c>
      <c r="G200" s="232" t="s">
        <v>336</v>
      </c>
      <c r="H200" s="233">
        <v>416</v>
      </c>
      <c r="I200" s="234"/>
      <c r="J200" s="235">
        <f>ROUND(I200*H200,2)</f>
        <v>0</v>
      </c>
      <c r="K200" s="236"/>
      <c r="L200" s="45"/>
      <c r="M200" s="237" t="s">
        <v>1</v>
      </c>
      <c r="N200" s="238" t="s">
        <v>41</v>
      </c>
      <c r="O200" s="92"/>
      <c r="P200" s="239">
        <f>O200*H200</f>
        <v>0</v>
      </c>
      <c r="Q200" s="239">
        <v>0</v>
      </c>
      <c r="R200" s="239">
        <f>Q200*H200</f>
        <v>0</v>
      </c>
      <c r="S200" s="239">
        <v>0</v>
      </c>
      <c r="T200" s="24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1" t="s">
        <v>277</v>
      </c>
      <c r="AT200" s="241" t="s">
        <v>205</v>
      </c>
      <c r="AU200" s="241" t="s">
        <v>85</v>
      </c>
      <c r="AY200" s="18" t="s">
        <v>203</v>
      </c>
      <c r="BE200" s="242">
        <f>IF(N200="základní",J200,0)</f>
        <v>0</v>
      </c>
      <c r="BF200" s="242">
        <f>IF(N200="snížená",J200,0)</f>
        <v>0</v>
      </c>
      <c r="BG200" s="242">
        <f>IF(N200="zákl. přenesená",J200,0)</f>
        <v>0</v>
      </c>
      <c r="BH200" s="242">
        <f>IF(N200="sníž. přenesená",J200,0)</f>
        <v>0</v>
      </c>
      <c r="BI200" s="242">
        <f>IF(N200="nulová",J200,0)</f>
        <v>0</v>
      </c>
      <c r="BJ200" s="18" t="s">
        <v>83</v>
      </c>
      <c r="BK200" s="242">
        <f>ROUND(I200*H200,2)</f>
        <v>0</v>
      </c>
      <c r="BL200" s="18" t="s">
        <v>277</v>
      </c>
      <c r="BM200" s="241" t="s">
        <v>337</v>
      </c>
    </row>
    <row r="201" s="2" customFormat="1" ht="16.5" customHeight="1">
      <c r="A201" s="39"/>
      <c r="B201" s="40"/>
      <c r="C201" s="229" t="s">
        <v>522</v>
      </c>
      <c r="D201" s="229" t="s">
        <v>205</v>
      </c>
      <c r="E201" s="230" t="s">
        <v>1847</v>
      </c>
      <c r="F201" s="231" t="s">
        <v>1848</v>
      </c>
      <c r="G201" s="232" t="s">
        <v>220</v>
      </c>
      <c r="H201" s="233">
        <v>5</v>
      </c>
      <c r="I201" s="234"/>
      <c r="J201" s="235">
        <f>ROUND(I201*H201,2)</f>
        <v>0</v>
      </c>
      <c r="K201" s="236"/>
      <c r="L201" s="45"/>
      <c r="M201" s="237" t="s">
        <v>1</v>
      </c>
      <c r="N201" s="238" t="s">
        <v>41</v>
      </c>
      <c r="O201" s="92"/>
      <c r="P201" s="239">
        <f>O201*H201</f>
        <v>0</v>
      </c>
      <c r="Q201" s="239">
        <v>0</v>
      </c>
      <c r="R201" s="239">
        <f>Q201*H201</f>
        <v>0</v>
      </c>
      <c r="S201" s="239">
        <v>0</v>
      </c>
      <c r="T201" s="24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1" t="s">
        <v>277</v>
      </c>
      <c r="AT201" s="241" t="s">
        <v>205</v>
      </c>
      <c r="AU201" s="241" t="s">
        <v>85</v>
      </c>
      <c r="AY201" s="18" t="s">
        <v>203</v>
      </c>
      <c r="BE201" s="242">
        <f>IF(N201="základní",J201,0)</f>
        <v>0</v>
      </c>
      <c r="BF201" s="242">
        <f>IF(N201="snížená",J201,0)</f>
        <v>0</v>
      </c>
      <c r="BG201" s="242">
        <f>IF(N201="zákl. přenesená",J201,0)</f>
        <v>0</v>
      </c>
      <c r="BH201" s="242">
        <f>IF(N201="sníž. přenesená",J201,0)</f>
        <v>0</v>
      </c>
      <c r="BI201" s="242">
        <f>IF(N201="nulová",J201,0)</f>
        <v>0</v>
      </c>
      <c r="BJ201" s="18" t="s">
        <v>83</v>
      </c>
      <c r="BK201" s="242">
        <f>ROUND(I201*H201,2)</f>
        <v>0</v>
      </c>
      <c r="BL201" s="18" t="s">
        <v>277</v>
      </c>
      <c r="BM201" s="241" t="s">
        <v>825</v>
      </c>
    </row>
    <row r="202" s="2" customFormat="1" ht="21.75" customHeight="1">
      <c r="A202" s="39"/>
      <c r="B202" s="40"/>
      <c r="C202" s="229" t="s">
        <v>260</v>
      </c>
      <c r="D202" s="229" t="s">
        <v>205</v>
      </c>
      <c r="E202" s="230" t="s">
        <v>1849</v>
      </c>
      <c r="F202" s="231" t="s">
        <v>1850</v>
      </c>
      <c r="G202" s="232" t="s">
        <v>336</v>
      </c>
      <c r="H202" s="233">
        <v>28</v>
      </c>
      <c r="I202" s="234"/>
      <c r="J202" s="235">
        <f>ROUND(I202*H202,2)</f>
        <v>0</v>
      </c>
      <c r="K202" s="236"/>
      <c r="L202" s="45"/>
      <c r="M202" s="237" t="s">
        <v>1</v>
      </c>
      <c r="N202" s="238" t="s">
        <v>41</v>
      </c>
      <c r="O202" s="92"/>
      <c r="P202" s="239">
        <f>O202*H202</f>
        <v>0</v>
      </c>
      <c r="Q202" s="239">
        <v>0</v>
      </c>
      <c r="R202" s="239">
        <f>Q202*H202</f>
        <v>0</v>
      </c>
      <c r="S202" s="239">
        <v>0</v>
      </c>
      <c r="T202" s="240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1" t="s">
        <v>277</v>
      </c>
      <c r="AT202" s="241" t="s">
        <v>205</v>
      </c>
      <c r="AU202" s="241" t="s">
        <v>85</v>
      </c>
      <c r="AY202" s="18" t="s">
        <v>203</v>
      </c>
      <c r="BE202" s="242">
        <f>IF(N202="základní",J202,0)</f>
        <v>0</v>
      </c>
      <c r="BF202" s="242">
        <f>IF(N202="snížená",J202,0)</f>
        <v>0</v>
      </c>
      <c r="BG202" s="242">
        <f>IF(N202="zákl. přenesená",J202,0)</f>
        <v>0</v>
      </c>
      <c r="BH202" s="242">
        <f>IF(N202="sníž. přenesená",J202,0)</f>
        <v>0</v>
      </c>
      <c r="BI202" s="242">
        <f>IF(N202="nulová",J202,0)</f>
        <v>0</v>
      </c>
      <c r="BJ202" s="18" t="s">
        <v>83</v>
      </c>
      <c r="BK202" s="242">
        <f>ROUND(I202*H202,2)</f>
        <v>0</v>
      </c>
      <c r="BL202" s="18" t="s">
        <v>277</v>
      </c>
      <c r="BM202" s="241" t="s">
        <v>833</v>
      </c>
    </row>
    <row r="203" s="2" customFormat="1" ht="21.75" customHeight="1">
      <c r="A203" s="39"/>
      <c r="B203" s="40"/>
      <c r="C203" s="229" t="s">
        <v>531</v>
      </c>
      <c r="D203" s="229" t="s">
        <v>205</v>
      </c>
      <c r="E203" s="230" t="s">
        <v>1851</v>
      </c>
      <c r="F203" s="231" t="s">
        <v>1852</v>
      </c>
      <c r="G203" s="232" t="s">
        <v>336</v>
      </c>
      <c r="H203" s="233">
        <v>6</v>
      </c>
      <c r="I203" s="234"/>
      <c r="J203" s="235">
        <f>ROUND(I203*H203,2)</f>
        <v>0</v>
      </c>
      <c r="K203" s="236"/>
      <c r="L203" s="45"/>
      <c r="M203" s="237" t="s">
        <v>1</v>
      </c>
      <c r="N203" s="238" t="s">
        <v>41</v>
      </c>
      <c r="O203" s="92"/>
      <c r="P203" s="239">
        <f>O203*H203</f>
        <v>0</v>
      </c>
      <c r="Q203" s="239">
        <v>0</v>
      </c>
      <c r="R203" s="239">
        <f>Q203*H203</f>
        <v>0</v>
      </c>
      <c r="S203" s="239">
        <v>0</v>
      </c>
      <c r="T203" s="24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1" t="s">
        <v>277</v>
      </c>
      <c r="AT203" s="241" t="s">
        <v>205</v>
      </c>
      <c r="AU203" s="241" t="s">
        <v>85</v>
      </c>
      <c r="AY203" s="18" t="s">
        <v>203</v>
      </c>
      <c r="BE203" s="242">
        <f>IF(N203="základní",J203,0)</f>
        <v>0</v>
      </c>
      <c r="BF203" s="242">
        <f>IF(N203="snížená",J203,0)</f>
        <v>0</v>
      </c>
      <c r="BG203" s="242">
        <f>IF(N203="zákl. přenesená",J203,0)</f>
        <v>0</v>
      </c>
      <c r="BH203" s="242">
        <f>IF(N203="sníž. přenesená",J203,0)</f>
        <v>0</v>
      </c>
      <c r="BI203" s="242">
        <f>IF(N203="nulová",J203,0)</f>
        <v>0</v>
      </c>
      <c r="BJ203" s="18" t="s">
        <v>83</v>
      </c>
      <c r="BK203" s="242">
        <f>ROUND(I203*H203,2)</f>
        <v>0</v>
      </c>
      <c r="BL203" s="18" t="s">
        <v>277</v>
      </c>
      <c r="BM203" s="241" t="s">
        <v>841</v>
      </c>
    </row>
    <row r="204" s="2" customFormat="1" ht="21.75" customHeight="1">
      <c r="A204" s="39"/>
      <c r="B204" s="40"/>
      <c r="C204" s="229" t="s">
        <v>536</v>
      </c>
      <c r="D204" s="229" t="s">
        <v>205</v>
      </c>
      <c r="E204" s="230" t="s">
        <v>1853</v>
      </c>
      <c r="F204" s="231" t="s">
        <v>1854</v>
      </c>
      <c r="G204" s="232" t="s">
        <v>336</v>
      </c>
      <c r="H204" s="233">
        <v>46</v>
      </c>
      <c r="I204" s="234"/>
      <c r="J204" s="235">
        <f>ROUND(I204*H204,2)</f>
        <v>0</v>
      </c>
      <c r="K204" s="236"/>
      <c r="L204" s="45"/>
      <c r="M204" s="237" t="s">
        <v>1</v>
      </c>
      <c r="N204" s="238" t="s">
        <v>41</v>
      </c>
      <c r="O204" s="92"/>
      <c r="P204" s="239">
        <f>O204*H204</f>
        <v>0</v>
      </c>
      <c r="Q204" s="239">
        <v>0</v>
      </c>
      <c r="R204" s="239">
        <f>Q204*H204</f>
        <v>0</v>
      </c>
      <c r="S204" s="239">
        <v>0</v>
      </c>
      <c r="T204" s="24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1" t="s">
        <v>277</v>
      </c>
      <c r="AT204" s="241" t="s">
        <v>205</v>
      </c>
      <c r="AU204" s="241" t="s">
        <v>85</v>
      </c>
      <c r="AY204" s="18" t="s">
        <v>203</v>
      </c>
      <c r="BE204" s="242">
        <f>IF(N204="základní",J204,0)</f>
        <v>0</v>
      </c>
      <c r="BF204" s="242">
        <f>IF(N204="snížená",J204,0)</f>
        <v>0</v>
      </c>
      <c r="BG204" s="242">
        <f>IF(N204="zákl. přenesená",J204,0)</f>
        <v>0</v>
      </c>
      <c r="BH204" s="242">
        <f>IF(N204="sníž. přenesená",J204,0)</f>
        <v>0</v>
      </c>
      <c r="BI204" s="242">
        <f>IF(N204="nulová",J204,0)</f>
        <v>0</v>
      </c>
      <c r="BJ204" s="18" t="s">
        <v>83</v>
      </c>
      <c r="BK204" s="242">
        <f>ROUND(I204*H204,2)</f>
        <v>0</v>
      </c>
      <c r="BL204" s="18" t="s">
        <v>277</v>
      </c>
      <c r="BM204" s="241" t="s">
        <v>850</v>
      </c>
    </row>
    <row r="205" s="2" customFormat="1" ht="21.75" customHeight="1">
      <c r="A205" s="39"/>
      <c r="B205" s="40"/>
      <c r="C205" s="229" t="s">
        <v>541</v>
      </c>
      <c r="D205" s="229" t="s">
        <v>205</v>
      </c>
      <c r="E205" s="230" t="s">
        <v>1855</v>
      </c>
      <c r="F205" s="231" t="s">
        <v>1856</v>
      </c>
      <c r="G205" s="232" t="s">
        <v>336</v>
      </c>
      <c r="H205" s="233">
        <v>216</v>
      </c>
      <c r="I205" s="234"/>
      <c r="J205" s="235">
        <f>ROUND(I205*H205,2)</f>
        <v>0</v>
      </c>
      <c r="K205" s="236"/>
      <c r="L205" s="45"/>
      <c r="M205" s="237" t="s">
        <v>1</v>
      </c>
      <c r="N205" s="238" t="s">
        <v>41</v>
      </c>
      <c r="O205" s="92"/>
      <c r="P205" s="239">
        <f>O205*H205</f>
        <v>0</v>
      </c>
      <c r="Q205" s="239">
        <v>0</v>
      </c>
      <c r="R205" s="239">
        <f>Q205*H205</f>
        <v>0</v>
      </c>
      <c r="S205" s="239">
        <v>0</v>
      </c>
      <c r="T205" s="240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1" t="s">
        <v>277</v>
      </c>
      <c r="AT205" s="241" t="s">
        <v>205</v>
      </c>
      <c r="AU205" s="241" t="s">
        <v>85</v>
      </c>
      <c r="AY205" s="18" t="s">
        <v>203</v>
      </c>
      <c r="BE205" s="242">
        <f>IF(N205="základní",J205,0)</f>
        <v>0</v>
      </c>
      <c r="BF205" s="242">
        <f>IF(N205="snížená",J205,0)</f>
        <v>0</v>
      </c>
      <c r="BG205" s="242">
        <f>IF(N205="zákl. přenesená",J205,0)</f>
        <v>0</v>
      </c>
      <c r="BH205" s="242">
        <f>IF(N205="sníž. přenesená",J205,0)</f>
        <v>0</v>
      </c>
      <c r="BI205" s="242">
        <f>IF(N205="nulová",J205,0)</f>
        <v>0</v>
      </c>
      <c r="BJ205" s="18" t="s">
        <v>83</v>
      </c>
      <c r="BK205" s="242">
        <f>ROUND(I205*H205,2)</f>
        <v>0</v>
      </c>
      <c r="BL205" s="18" t="s">
        <v>277</v>
      </c>
      <c r="BM205" s="241" t="s">
        <v>858</v>
      </c>
    </row>
    <row r="206" s="2" customFormat="1" ht="21.75" customHeight="1">
      <c r="A206" s="39"/>
      <c r="B206" s="40"/>
      <c r="C206" s="229" t="s">
        <v>264</v>
      </c>
      <c r="D206" s="229" t="s">
        <v>205</v>
      </c>
      <c r="E206" s="230" t="s">
        <v>1857</v>
      </c>
      <c r="F206" s="231" t="s">
        <v>1858</v>
      </c>
      <c r="G206" s="232" t="s">
        <v>336</v>
      </c>
      <c r="H206" s="233">
        <v>18</v>
      </c>
      <c r="I206" s="234"/>
      <c r="J206" s="235">
        <f>ROUND(I206*H206,2)</f>
        <v>0</v>
      </c>
      <c r="K206" s="236"/>
      <c r="L206" s="45"/>
      <c r="M206" s="237" t="s">
        <v>1</v>
      </c>
      <c r="N206" s="238" t="s">
        <v>41</v>
      </c>
      <c r="O206" s="92"/>
      <c r="P206" s="239">
        <f>O206*H206</f>
        <v>0</v>
      </c>
      <c r="Q206" s="239">
        <v>0</v>
      </c>
      <c r="R206" s="239">
        <f>Q206*H206</f>
        <v>0</v>
      </c>
      <c r="S206" s="239">
        <v>0</v>
      </c>
      <c r="T206" s="24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1" t="s">
        <v>277</v>
      </c>
      <c r="AT206" s="241" t="s">
        <v>205</v>
      </c>
      <c r="AU206" s="241" t="s">
        <v>85</v>
      </c>
      <c r="AY206" s="18" t="s">
        <v>203</v>
      </c>
      <c r="BE206" s="242">
        <f>IF(N206="základní",J206,0)</f>
        <v>0</v>
      </c>
      <c r="BF206" s="242">
        <f>IF(N206="snížená",J206,0)</f>
        <v>0</v>
      </c>
      <c r="BG206" s="242">
        <f>IF(N206="zákl. přenesená",J206,0)</f>
        <v>0</v>
      </c>
      <c r="BH206" s="242">
        <f>IF(N206="sníž. přenesená",J206,0)</f>
        <v>0</v>
      </c>
      <c r="BI206" s="242">
        <f>IF(N206="nulová",J206,0)</f>
        <v>0</v>
      </c>
      <c r="BJ206" s="18" t="s">
        <v>83</v>
      </c>
      <c r="BK206" s="242">
        <f>ROUND(I206*H206,2)</f>
        <v>0</v>
      </c>
      <c r="BL206" s="18" t="s">
        <v>277</v>
      </c>
      <c r="BM206" s="241" t="s">
        <v>866</v>
      </c>
    </row>
    <row r="207" s="2" customFormat="1" ht="21.75" customHeight="1">
      <c r="A207" s="39"/>
      <c r="B207" s="40"/>
      <c r="C207" s="229" t="s">
        <v>550</v>
      </c>
      <c r="D207" s="229" t="s">
        <v>205</v>
      </c>
      <c r="E207" s="230" t="s">
        <v>1859</v>
      </c>
      <c r="F207" s="231" t="s">
        <v>1860</v>
      </c>
      <c r="G207" s="232" t="s">
        <v>336</v>
      </c>
      <c r="H207" s="233">
        <v>19</v>
      </c>
      <c r="I207" s="234"/>
      <c r="J207" s="235">
        <f>ROUND(I207*H207,2)</f>
        <v>0</v>
      </c>
      <c r="K207" s="236"/>
      <c r="L207" s="45"/>
      <c r="M207" s="237" t="s">
        <v>1</v>
      </c>
      <c r="N207" s="238" t="s">
        <v>41</v>
      </c>
      <c r="O207" s="92"/>
      <c r="P207" s="239">
        <f>O207*H207</f>
        <v>0</v>
      </c>
      <c r="Q207" s="239">
        <v>0</v>
      </c>
      <c r="R207" s="239">
        <f>Q207*H207</f>
        <v>0</v>
      </c>
      <c r="S207" s="239">
        <v>0</v>
      </c>
      <c r="T207" s="240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1" t="s">
        <v>277</v>
      </c>
      <c r="AT207" s="241" t="s">
        <v>205</v>
      </c>
      <c r="AU207" s="241" t="s">
        <v>85</v>
      </c>
      <c r="AY207" s="18" t="s">
        <v>203</v>
      </c>
      <c r="BE207" s="242">
        <f>IF(N207="základní",J207,0)</f>
        <v>0</v>
      </c>
      <c r="BF207" s="242">
        <f>IF(N207="snížená",J207,0)</f>
        <v>0</v>
      </c>
      <c r="BG207" s="242">
        <f>IF(N207="zákl. přenesená",J207,0)</f>
        <v>0</v>
      </c>
      <c r="BH207" s="242">
        <f>IF(N207="sníž. přenesená",J207,0)</f>
        <v>0</v>
      </c>
      <c r="BI207" s="242">
        <f>IF(N207="nulová",J207,0)</f>
        <v>0</v>
      </c>
      <c r="BJ207" s="18" t="s">
        <v>83</v>
      </c>
      <c r="BK207" s="242">
        <f>ROUND(I207*H207,2)</f>
        <v>0</v>
      </c>
      <c r="BL207" s="18" t="s">
        <v>277</v>
      </c>
      <c r="BM207" s="241" t="s">
        <v>874</v>
      </c>
    </row>
    <row r="208" s="2" customFormat="1" ht="21.75" customHeight="1">
      <c r="A208" s="39"/>
      <c r="B208" s="40"/>
      <c r="C208" s="229" t="s">
        <v>270</v>
      </c>
      <c r="D208" s="229" t="s">
        <v>205</v>
      </c>
      <c r="E208" s="230" t="s">
        <v>1861</v>
      </c>
      <c r="F208" s="231" t="s">
        <v>1862</v>
      </c>
      <c r="G208" s="232" t="s">
        <v>336</v>
      </c>
      <c r="H208" s="233">
        <v>14</v>
      </c>
      <c r="I208" s="234"/>
      <c r="J208" s="235">
        <f>ROUND(I208*H208,2)</f>
        <v>0</v>
      </c>
      <c r="K208" s="236"/>
      <c r="L208" s="45"/>
      <c r="M208" s="237" t="s">
        <v>1</v>
      </c>
      <c r="N208" s="238" t="s">
        <v>41</v>
      </c>
      <c r="O208" s="92"/>
      <c r="P208" s="239">
        <f>O208*H208</f>
        <v>0</v>
      </c>
      <c r="Q208" s="239">
        <v>0</v>
      </c>
      <c r="R208" s="239">
        <f>Q208*H208</f>
        <v>0</v>
      </c>
      <c r="S208" s="239">
        <v>0</v>
      </c>
      <c r="T208" s="24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1" t="s">
        <v>277</v>
      </c>
      <c r="AT208" s="241" t="s">
        <v>205</v>
      </c>
      <c r="AU208" s="241" t="s">
        <v>85</v>
      </c>
      <c r="AY208" s="18" t="s">
        <v>203</v>
      </c>
      <c r="BE208" s="242">
        <f>IF(N208="základní",J208,0)</f>
        <v>0</v>
      </c>
      <c r="BF208" s="242">
        <f>IF(N208="snížená",J208,0)</f>
        <v>0</v>
      </c>
      <c r="BG208" s="242">
        <f>IF(N208="zákl. přenesená",J208,0)</f>
        <v>0</v>
      </c>
      <c r="BH208" s="242">
        <f>IF(N208="sníž. přenesená",J208,0)</f>
        <v>0</v>
      </c>
      <c r="BI208" s="242">
        <f>IF(N208="nulová",J208,0)</f>
        <v>0</v>
      </c>
      <c r="BJ208" s="18" t="s">
        <v>83</v>
      </c>
      <c r="BK208" s="242">
        <f>ROUND(I208*H208,2)</f>
        <v>0</v>
      </c>
      <c r="BL208" s="18" t="s">
        <v>277</v>
      </c>
      <c r="BM208" s="241" t="s">
        <v>882</v>
      </c>
    </row>
    <row r="209" s="2" customFormat="1" ht="21.75" customHeight="1">
      <c r="A209" s="39"/>
      <c r="B209" s="40"/>
      <c r="C209" s="229" t="s">
        <v>558</v>
      </c>
      <c r="D209" s="229" t="s">
        <v>205</v>
      </c>
      <c r="E209" s="230" t="s">
        <v>1863</v>
      </c>
      <c r="F209" s="231" t="s">
        <v>1864</v>
      </c>
      <c r="G209" s="232" t="s">
        <v>336</v>
      </c>
      <c r="H209" s="233">
        <v>60</v>
      </c>
      <c r="I209" s="234"/>
      <c r="J209" s="235">
        <f>ROUND(I209*H209,2)</f>
        <v>0</v>
      </c>
      <c r="K209" s="236"/>
      <c r="L209" s="45"/>
      <c r="M209" s="237" t="s">
        <v>1</v>
      </c>
      <c r="N209" s="238" t="s">
        <v>41</v>
      </c>
      <c r="O209" s="92"/>
      <c r="P209" s="239">
        <f>O209*H209</f>
        <v>0</v>
      </c>
      <c r="Q209" s="239">
        <v>0</v>
      </c>
      <c r="R209" s="239">
        <f>Q209*H209</f>
        <v>0</v>
      </c>
      <c r="S209" s="239">
        <v>0</v>
      </c>
      <c r="T209" s="24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1" t="s">
        <v>277</v>
      </c>
      <c r="AT209" s="241" t="s">
        <v>205</v>
      </c>
      <c r="AU209" s="241" t="s">
        <v>85</v>
      </c>
      <c r="AY209" s="18" t="s">
        <v>203</v>
      </c>
      <c r="BE209" s="242">
        <f>IF(N209="základní",J209,0)</f>
        <v>0</v>
      </c>
      <c r="BF209" s="242">
        <f>IF(N209="snížená",J209,0)</f>
        <v>0</v>
      </c>
      <c r="BG209" s="242">
        <f>IF(N209="zákl. přenesená",J209,0)</f>
        <v>0</v>
      </c>
      <c r="BH209" s="242">
        <f>IF(N209="sníž. přenesená",J209,0)</f>
        <v>0</v>
      </c>
      <c r="BI209" s="242">
        <f>IF(N209="nulová",J209,0)</f>
        <v>0</v>
      </c>
      <c r="BJ209" s="18" t="s">
        <v>83</v>
      </c>
      <c r="BK209" s="242">
        <f>ROUND(I209*H209,2)</f>
        <v>0</v>
      </c>
      <c r="BL209" s="18" t="s">
        <v>277</v>
      </c>
      <c r="BM209" s="241" t="s">
        <v>890</v>
      </c>
    </row>
    <row r="210" s="2" customFormat="1" ht="21.75" customHeight="1">
      <c r="A210" s="39"/>
      <c r="B210" s="40"/>
      <c r="C210" s="229" t="s">
        <v>564</v>
      </c>
      <c r="D210" s="229" t="s">
        <v>205</v>
      </c>
      <c r="E210" s="230" t="s">
        <v>1865</v>
      </c>
      <c r="F210" s="231" t="s">
        <v>1866</v>
      </c>
      <c r="G210" s="232" t="s">
        <v>336</v>
      </c>
      <c r="H210" s="233">
        <v>9</v>
      </c>
      <c r="I210" s="234"/>
      <c r="J210" s="235">
        <f>ROUND(I210*H210,2)</f>
        <v>0</v>
      </c>
      <c r="K210" s="236"/>
      <c r="L210" s="45"/>
      <c r="M210" s="237" t="s">
        <v>1</v>
      </c>
      <c r="N210" s="238" t="s">
        <v>41</v>
      </c>
      <c r="O210" s="92"/>
      <c r="P210" s="239">
        <f>O210*H210</f>
        <v>0</v>
      </c>
      <c r="Q210" s="239">
        <v>0</v>
      </c>
      <c r="R210" s="239">
        <f>Q210*H210</f>
        <v>0</v>
      </c>
      <c r="S210" s="239">
        <v>0</v>
      </c>
      <c r="T210" s="240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1" t="s">
        <v>277</v>
      </c>
      <c r="AT210" s="241" t="s">
        <v>205</v>
      </c>
      <c r="AU210" s="241" t="s">
        <v>85</v>
      </c>
      <c r="AY210" s="18" t="s">
        <v>203</v>
      </c>
      <c r="BE210" s="242">
        <f>IF(N210="základní",J210,0)</f>
        <v>0</v>
      </c>
      <c r="BF210" s="242">
        <f>IF(N210="snížená",J210,0)</f>
        <v>0</v>
      </c>
      <c r="BG210" s="242">
        <f>IF(N210="zákl. přenesená",J210,0)</f>
        <v>0</v>
      </c>
      <c r="BH210" s="242">
        <f>IF(N210="sníž. přenesená",J210,0)</f>
        <v>0</v>
      </c>
      <c r="BI210" s="242">
        <f>IF(N210="nulová",J210,0)</f>
        <v>0</v>
      </c>
      <c r="BJ210" s="18" t="s">
        <v>83</v>
      </c>
      <c r="BK210" s="242">
        <f>ROUND(I210*H210,2)</f>
        <v>0</v>
      </c>
      <c r="BL210" s="18" t="s">
        <v>277</v>
      </c>
      <c r="BM210" s="241" t="s">
        <v>898</v>
      </c>
    </row>
    <row r="211" s="2" customFormat="1" ht="21.75" customHeight="1">
      <c r="A211" s="39"/>
      <c r="B211" s="40"/>
      <c r="C211" s="229" t="s">
        <v>570</v>
      </c>
      <c r="D211" s="229" t="s">
        <v>205</v>
      </c>
      <c r="E211" s="230" t="s">
        <v>1867</v>
      </c>
      <c r="F211" s="231" t="s">
        <v>1868</v>
      </c>
      <c r="G211" s="232" t="s">
        <v>220</v>
      </c>
      <c r="H211" s="233">
        <v>3</v>
      </c>
      <c r="I211" s="234"/>
      <c r="J211" s="235">
        <f>ROUND(I211*H211,2)</f>
        <v>0</v>
      </c>
      <c r="K211" s="236"/>
      <c r="L211" s="45"/>
      <c r="M211" s="237" t="s">
        <v>1</v>
      </c>
      <c r="N211" s="238" t="s">
        <v>41</v>
      </c>
      <c r="O211" s="92"/>
      <c r="P211" s="239">
        <f>O211*H211</f>
        <v>0</v>
      </c>
      <c r="Q211" s="239">
        <v>0</v>
      </c>
      <c r="R211" s="239">
        <f>Q211*H211</f>
        <v>0</v>
      </c>
      <c r="S211" s="239">
        <v>0</v>
      </c>
      <c r="T211" s="24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1" t="s">
        <v>277</v>
      </c>
      <c r="AT211" s="241" t="s">
        <v>205</v>
      </c>
      <c r="AU211" s="241" t="s">
        <v>85</v>
      </c>
      <c r="AY211" s="18" t="s">
        <v>203</v>
      </c>
      <c r="BE211" s="242">
        <f>IF(N211="základní",J211,0)</f>
        <v>0</v>
      </c>
      <c r="BF211" s="242">
        <f>IF(N211="snížená",J211,0)</f>
        <v>0</v>
      </c>
      <c r="BG211" s="242">
        <f>IF(N211="zákl. přenesená",J211,0)</f>
        <v>0</v>
      </c>
      <c r="BH211" s="242">
        <f>IF(N211="sníž. přenesená",J211,0)</f>
        <v>0</v>
      </c>
      <c r="BI211" s="242">
        <f>IF(N211="nulová",J211,0)</f>
        <v>0</v>
      </c>
      <c r="BJ211" s="18" t="s">
        <v>83</v>
      </c>
      <c r="BK211" s="242">
        <f>ROUND(I211*H211,2)</f>
        <v>0</v>
      </c>
      <c r="BL211" s="18" t="s">
        <v>277</v>
      </c>
      <c r="BM211" s="241" t="s">
        <v>906</v>
      </c>
    </row>
    <row r="212" s="2" customFormat="1" ht="16.5" customHeight="1">
      <c r="A212" s="39"/>
      <c r="B212" s="40"/>
      <c r="C212" s="229" t="s">
        <v>574</v>
      </c>
      <c r="D212" s="229" t="s">
        <v>205</v>
      </c>
      <c r="E212" s="230" t="s">
        <v>1869</v>
      </c>
      <c r="F212" s="231" t="s">
        <v>1870</v>
      </c>
      <c r="G212" s="232" t="s">
        <v>220</v>
      </c>
      <c r="H212" s="233">
        <v>4</v>
      </c>
      <c r="I212" s="234"/>
      <c r="J212" s="235">
        <f>ROUND(I212*H212,2)</f>
        <v>0</v>
      </c>
      <c r="K212" s="236"/>
      <c r="L212" s="45"/>
      <c r="M212" s="237" t="s">
        <v>1</v>
      </c>
      <c r="N212" s="238" t="s">
        <v>41</v>
      </c>
      <c r="O212" s="92"/>
      <c r="P212" s="239">
        <f>O212*H212</f>
        <v>0</v>
      </c>
      <c r="Q212" s="239">
        <v>0</v>
      </c>
      <c r="R212" s="239">
        <f>Q212*H212</f>
        <v>0</v>
      </c>
      <c r="S212" s="239">
        <v>0</v>
      </c>
      <c r="T212" s="24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1" t="s">
        <v>277</v>
      </c>
      <c r="AT212" s="241" t="s">
        <v>205</v>
      </c>
      <c r="AU212" s="241" t="s">
        <v>85</v>
      </c>
      <c r="AY212" s="18" t="s">
        <v>203</v>
      </c>
      <c r="BE212" s="242">
        <f>IF(N212="základní",J212,0)</f>
        <v>0</v>
      </c>
      <c r="BF212" s="242">
        <f>IF(N212="snížená",J212,0)</f>
        <v>0</v>
      </c>
      <c r="BG212" s="242">
        <f>IF(N212="zákl. přenesená",J212,0)</f>
        <v>0</v>
      </c>
      <c r="BH212" s="242">
        <f>IF(N212="sníž. přenesená",J212,0)</f>
        <v>0</v>
      </c>
      <c r="BI212" s="242">
        <f>IF(N212="nulová",J212,0)</f>
        <v>0</v>
      </c>
      <c r="BJ212" s="18" t="s">
        <v>83</v>
      </c>
      <c r="BK212" s="242">
        <f>ROUND(I212*H212,2)</f>
        <v>0</v>
      </c>
      <c r="BL212" s="18" t="s">
        <v>277</v>
      </c>
      <c r="BM212" s="241" t="s">
        <v>914</v>
      </c>
    </row>
    <row r="213" s="2" customFormat="1" ht="16.5" customHeight="1">
      <c r="A213" s="39"/>
      <c r="B213" s="40"/>
      <c r="C213" s="229" t="s">
        <v>578</v>
      </c>
      <c r="D213" s="229" t="s">
        <v>205</v>
      </c>
      <c r="E213" s="230" t="s">
        <v>1871</v>
      </c>
      <c r="F213" s="231" t="s">
        <v>1872</v>
      </c>
      <c r="G213" s="232" t="s">
        <v>220</v>
      </c>
      <c r="H213" s="233">
        <v>1</v>
      </c>
      <c r="I213" s="234"/>
      <c r="J213" s="235">
        <f>ROUND(I213*H213,2)</f>
        <v>0</v>
      </c>
      <c r="K213" s="236"/>
      <c r="L213" s="45"/>
      <c r="M213" s="237" t="s">
        <v>1</v>
      </c>
      <c r="N213" s="238" t="s">
        <v>41</v>
      </c>
      <c r="O213" s="92"/>
      <c r="P213" s="239">
        <f>O213*H213</f>
        <v>0</v>
      </c>
      <c r="Q213" s="239">
        <v>0</v>
      </c>
      <c r="R213" s="239">
        <f>Q213*H213</f>
        <v>0</v>
      </c>
      <c r="S213" s="239">
        <v>0</v>
      </c>
      <c r="T213" s="240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1" t="s">
        <v>277</v>
      </c>
      <c r="AT213" s="241" t="s">
        <v>205</v>
      </c>
      <c r="AU213" s="241" t="s">
        <v>85</v>
      </c>
      <c r="AY213" s="18" t="s">
        <v>203</v>
      </c>
      <c r="BE213" s="242">
        <f>IF(N213="základní",J213,0)</f>
        <v>0</v>
      </c>
      <c r="BF213" s="242">
        <f>IF(N213="snížená",J213,0)</f>
        <v>0</v>
      </c>
      <c r="BG213" s="242">
        <f>IF(N213="zákl. přenesená",J213,0)</f>
        <v>0</v>
      </c>
      <c r="BH213" s="242">
        <f>IF(N213="sníž. přenesená",J213,0)</f>
        <v>0</v>
      </c>
      <c r="BI213" s="242">
        <f>IF(N213="nulová",J213,0)</f>
        <v>0</v>
      </c>
      <c r="BJ213" s="18" t="s">
        <v>83</v>
      </c>
      <c r="BK213" s="242">
        <f>ROUND(I213*H213,2)</f>
        <v>0</v>
      </c>
      <c r="BL213" s="18" t="s">
        <v>277</v>
      </c>
      <c r="BM213" s="241" t="s">
        <v>922</v>
      </c>
    </row>
    <row r="214" s="2" customFormat="1" ht="21.75" customHeight="1">
      <c r="A214" s="39"/>
      <c r="B214" s="40"/>
      <c r="C214" s="229" t="s">
        <v>275</v>
      </c>
      <c r="D214" s="229" t="s">
        <v>205</v>
      </c>
      <c r="E214" s="230" t="s">
        <v>1873</v>
      </c>
      <c r="F214" s="231" t="s">
        <v>1874</v>
      </c>
      <c r="G214" s="232" t="s">
        <v>220</v>
      </c>
      <c r="H214" s="233">
        <v>1</v>
      </c>
      <c r="I214" s="234"/>
      <c r="J214" s="235">
        <f>ROUND(I214*H214,2)</f>
        <v>0</v>
      </c>
      <c r="K214" s="236"/>
      <c r="L214" s="45"/>
      <c r="M214" s="237" t="s">
        <v>1</v>
      </c>
      <c r="N214" s="238" t="s">
        <v>41</v>
      </c>
      <c r="O214" s="92"/>
      <c r="P214" s="239">
        <f>O214*H214</f>
        <v>0</v>
      </c>
      <c r="Q214" s="239">
        <v>0</v>
      </c>
      <c r="R214" s="239">
        <f>Q214*H214</f>
        <v>0</v>
      </c>
      <c r="S214" s="239">
        <v>0</v>
      </c>
      <c r="T214" s="24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1" t="s">
        <v>277</v>
      </c>
      <c r="AT214" s="241" t="s">
        <v>205</v>
      </c>
      <c r="AU214" s="241" t="s">
        <v>85</v>
      </c>
      <c r="AY214" s="18" t="s">
        <v>203</v>
      </c>
      <c r="BE214" s="242">
        <f>IF(N214="základní",J214,0)</f>
        <v>0</v>
      </c>
      <c r="BF214" s="242">
        <f>IF(N214="snížená",J214,0)</f>
        <v>0</v>
      </c>
      <c r="BG214" s="242">
        <f>IF(N214="zákl. přenesená",J214,0)</f>
        <v>0</v>
      </c>
      <c r="BH214" s="242">
        <f>IF(N214="sníž. přenesená",J214,0)</f>
        <v>0</v>
      </c>
      <c r="BI214" s="242">
        <f>IF(N214="nulová",J214,0)</f>
        <v>0</v>
      </c>
      <c r="BJ214" s="18" t="s">
        <v>83</v>
      </c>
      <c r="BK214" s="242">
        <f>ROUND(I214*H214,2)</f>
        <v>0</v>
      </c>
      <c r="BL214" s="18" t="s">
        <v>277</v>
      </c>
      <c r="BM214" s="241" t="s">
        <v>932</v>
      </c>
    </row>
    <row r="215" s="2" customFormat="1" ht="16.5" customHeight="1">
      <c r="A215" s="39"/>
      <c r="B215" s="40"/>
      <c r="C215" s="229" t="s">
        <v>586</v>
      </c>
      <c r="D215" s="229" t="s">
        <v>205</v>
      </c>
      <c r="E215" s="230" t="s">
        <v>1875</v>
      </c>
      <c r="F215" s="231" t="s">
        <v>1876</v>
      </c>
      <c r="G215" s="232" t="s">
        <v>220</v>
      </c>
      <c r="H215" s="233">
        <v>1</v>
      </c>
      <c r="I215" s="234"/>
      <c r="J215" s="235">
        <f>ROUND(I215*H215,2)</f>
        <v>0</v>
      </c>
      <c r="K215" s="236"/>
      <c r="L215" s="45"/>
      <c r="M215" s="237" t="s">
        <v>1</v>
      </c>
      <c r="N215" s="238" t="s">
        <v>41</v>
      </c>
      <c r="O215" s="92"/>
      <c r="P215" s="239">
        <f>O215*H215</f>
        <v>0</v>
      </c>
      <c r="Q215" s="239">
        <v>0</v>
      </c>
      <c r="R215" s="239">
        <f>Q215*H215</f>
        <v>0</v>
      </c>
      <c r="S215" s="239">
        <v>0</v>
      </c>
      <c r="T215" s="240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1" t="s">
        <v>277</v>
      </c>
      <c r="AT215" s="241" t="s">
        <v>205</v>
      </c>
      <c r="AU215" s="241" t="s">
        <v>85</v>
      </c>
      <c r="AY215" s="18" t="s">
        <v>203</v>
      </c>
      <c r="BE215" s="242">
        <f>IF(N215="základní",J215,0)</f>
        <v>0</v>
      </c>
      <c r="BF215" s="242">
        <f>IF(N215="snížená",J215,0)</f>
        <v>0</v>
      </c>
      <c r="BG215" s="242">
        <f>IF(N215="zákl. přenesená",J215,0)</f>
        <v>0</v>
      </c>
      <c r="BH215" s="242">
        <f>IF(N215="sníž. přenesená",J215,0)</f>
        <v>0</v>
      </c>
      <c r="BI215" s="242">
        <f>IF(N215="nulová",J215,0)</f>
        <v>0</v>
      </c>
      <c r="BJ215" s="18" t="s">
        <v>83</v>
      </c>
      <c r="BK215" s="242">
        <f>ROUND(I215*H215,2)</f>
        <v>0</v>
      </c>
      <c r="BL215" s="18" t="s">
        <v>277</v>
      </c>
      <c r="BM215" s="241" t="s">
        <v>940</v>
      </c>
    </row>
    <row r="216" s="2" customFormat="1" ht="16.5" customHeight="1">
      <c r="A216" s="39"/>
      <c r="B216" s="40"/>
      <c r="C216" s="229" t="s">
        <v>280</v>
      </c>
      <c r="D216" s="229" t="s">
        <v>205</v>
      </c>
      <c r="E216" s="230" t="s">
        <v>1877</v>
      </c>
      <c r="F216" s="231" t="s">
        <v>1878</v>
      </c>
      <c r="G216" s="232" t="s">
        <v>220</v>
      </c>
      <c r="H216" s="233">
        <v>4</v>
      </c>
      <c r="I216" s="234"/>
      <c r="J216" s="235">
        <f>ROUND(I216*H216,2)</f>
        <v>0</v>
      </c>
      <c r="K216" s="236"/>
      <c r="L216" s="45"/>
      <c r="M216" s="237" t="s">
        <v>1</v>
      </c>
      <c r="N216" s="238" t="s">
        <v>41</v>
      </c>
      <c r="O216" s="92"/>
      <c r="P216" s="239">
        <f>O216*H216</f>
        <v>0</v>
      </c>
      <c r="Q216" s="239">
        <v>0</v>
      </c>
      <c r="R216" s="239">
        <f>Q216*H216</f>
        <v>0</v>
      </c>
      <c r="S216" s="239">
        <v>0</v>
      </c>
      <c r="T216" s="240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1" t="s">
        <v>277</v>
      </c>
      <c r="AT216" s="241" t="s">
        <v>205</v>
      </c>
      <c r="AU216" s="241" t="s">
        <v>85</v>
      </c>
      <c r="AY216" s="18" t="s">
        <v>203</v>
      </c>
      <c r="BE216" s="242">
        <f>IF(N216="základní",J216,0)</f>
        <v>0</v>
      </c>
      <c r="BF216" s="242">
        <f>IF(N216="snížená",J216,0)</f>
        <v>0</v>
      </c>
      <c r="BG216" s="242">
        <f>IF(N216="zákl. přenesená",J216,0)</f>
        <v>0</v>
      </c>
      <c r="BH216" s="242">
        <f>IF(N216="sníž. přenesená",J216,0)</f>
        <v>0</v>
      </c>
      <c r="BI216" s="242">
        <f>IF(N216="nulová",J216,0)</f>
        <v>0</v>
      </c>
      <c r="BJ216" s="18" t="s">
        <v>83</v>
      </c>
      <c r="BK216" s="242">
        <f>ROUND(I216*H216,2)</f>
        <v>0</v>
      </c>
      <c r="BL216" s="18" t="s">
        <v>277</v>
      </c>
      <c r="BM216" s="241" t="s">
        <v>948</v>
      </c>
    </row>
    <row r="217" s="2" customFormat="1" ht="24.15" customHeight="1">
      <c r="A217" s="39"/>
      <c r="B217" s="40"/>
      <c r="C217" s="229" t="s">
        <v>599</v>
      </c>
      <c r="D217" s="229" t="s">
        <v>205</v>
      </c>
      <c r="E217" s="230" t="s">
        <v>1879</v>
      </c>
      <c r="F217" s="231" t="s">
        <v>1880</v>
      </c>
      <c r="G217" s="232" t="s">
        <v>220</v>
      </c>
      <c r="H217" s="233">
        <v>8</v>
      </c>
      <c r="I217" s="234"/>
      <c r="J217" s="235">
        <f>ROUND(I217*H217,2)</f>
        <v>0</v>
      </c>
      <c r="K217" s="236"/>
      <c r="L217" s="45"/>
      <c r="M217" s="237" t="s">
        <v>1</v>
      </c>
      <c r="N217" s="238" t="s">
        <v>41</v>
      </c>
      <c r="O217" s="92"/>
      <c r="P217" s="239">
        <f>O217*H217</f>
        <v>0</v>
      </c>
      <c r="Q217" s="239">
        <v>0</v>
      </c>
      <c r="R217" s="239">
        <f>Q217*H217</f>
        <v>0</v>
      </c>
      <c r="S217" s="239">
        <v>0</v>
      </c>
      <c r="T217" s="24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1" t="s">
        <v>277</v>
      </c>
      <c r="AT217" s="241" t="s">
        <v>205</v>
      </c>
      <c r="AU217" s="241" t="s">
        <v>85</v>
      </c>
      <c r="AY217" s="18" t="s">
        <v>203</v>
      </c>
      <c r="BE217" s="242">
        <f>IF(N217="základní",J217,0)</f>
        <v>0</v>
      </c>
      <c r="BF217" s="242">
        <f>IF(N217="snížená",J217,0)</f>
        <v>0</v>
      </c>
      <c r="BG217" s="242">
        <f>IF(N217="zákl. přenesená",J217,0)</f>
        <v>0</v>
      </c>
      <c r="BH217" s="242">
        <f>IF(N217="sníž. přenesená",J217,0)</f>
        <v>0</v>
      </c>
      <c r="BI217" s="242">
        <f>IF(N217="nulová",J217,0)</f>
        <v>0</v>
      </c>
      <c r="BJ217" s="18" t="s">
        <v>83</v>
      </c>
      <c r="BK217" s="242">
        <f>ROUND(I217*H217,2)</f>
        <v>0</v>
      </c>
      <c r="BL217" s="18" t="s">
        <v>277</v>
      </c>
      <c r="BM217" s="241" t="s">
        <v>957</v>
      </c>
    </row>
    <row r="218" s="2" customFormat="1" ht="21.75" customHeight="1">
      <c r="A218" s="39"/>
      <c r="B218" s="40"/>
      <c r="C218" s="229" t="s">
        <v>286</v>
      </c>
      <c r="D218" s="229" t="s">
        <v>205</v>
      </c>
      <c r="E218" s="230" t="s">
        <v>1881</v>
      </c>
      <c r="F218" s="231" t="s">
        <v>1882</v>
      </c>
      <c r="G218" s="232" t="s">
        <v>220</v>
      </c>
      <c r="H218" s="233">
        <v>5</v>
      </c>
      <c r="I218" s="234"/>
      <c r="J218" s="235">
        <f>ROUND(I218*H218,2)</f>
        <v>0</v>
      </c>
      <c r="K218" s="236"/>
      <c r="L218" s="45"/>
      <c r="M218" s="237" t="s">
        <v>1</v>
      </c>
      <c r="N218" s="238" t="s">
        <v>41</v>
      </c>
      <c r="O218" s="92"/>
      <c r="P218" s="239">
        <f>O218*H218</f>
        <v>0</v>
      </c>
      <c r="Q218" s="239">
        <v>0</v>
      </c>
      <c r="R218" s="239">
        <f>Q218*H218</f>
        <v>0</v>
      </c>
      <c r="S218" s="239">
        <v>0</v>
      </c>
      <c r="T218" s="240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1" t="s">
        <v>277</v>
      </c>
      <c r="AT218" s="241" t="s">
        <v>205</v>
      </c>
      <c r="AU218" s="241" t="s">
        <v>85</v>
      </c>
      <c r="AY218" s="18" t="s">
        <v>203</v>
      </c>
      <c r="BE218" s="242">
        <f>IF(N218="základní",J218,0)</f>
        <v>0</v>
      </c>
      <c r="BF218" s="242">
        <f>IF(N218="snížená",J218,0)</f>
        <v>0</v>
      </c>
      <c r="BG218" s="242">
        <f>IF(N218="zákl. přenesená",J218,0)</f>
        <v>0</v>
      </c>
      <c r="BH218" s="242">
        <f>IF(N218="sníž. přenesená",J218,0)</f>
        <v>0</v>
      </c>
      <c r="BI218" s="242">
        <f>IF(N218="nulová",J218,0)</f>
        <v>0</v>
      </c>
      <c r="BJ218" s="18" t="s">
        <v>83</v>
      </c>
      <c r="BK218" s="242">
        <f>ROUND(I218*H218,2)</f>
        <v>0</v>
      </c>
      <c r="BL218" s="18" t="s">
        <v>277</v>
      </c>
      <c r="BM218" s="241" t="s">
        <v>970</v>
      </c>
    </row>
    <row r="219" s="2" customFormat="1" ht="21.75" customHeight="1">
      <c r="A219" s="39"/>
      <c r="B219" s="40"/>
      <c r="C219" s="229" t="s">
        <v>609</v>
      </c>
      <c r="D219" s="229" t="s">
        <v>205</v>
      </c>
      <c r="E219" s="230" t="s">
        <v>1883</v>
      </c>
      <c r="F219" s="231" t="s">
        <v>1884</v>
      </c>
      <c r="G219" s="232" t="s">
        <v>220</v>
      </c>
      <c r="H219" s="233">
        <v>4</v>
      </c>
      <c r="I219" s="234"/>
      <c r="J219" s="235">
        <f>ROUND(I219*H219,2)</f>
        <v>0</v>
      </c>
      <c r="K219" s="236"/>
      <c r="L219" s="45"/>
      <c r="M219" s="237" t="s">
        <v>1</v>
      </c>
      <c r="N219" s="238" t="s">
        <v>41</v>
      </c>
      <c r="O219" s="92"/>
      <c r="P219" s="239">
        <f>O219*H219</f>
        <v>0</v>
      </c>
      <c r="Q219" s="239">
        <v>0</v>
      </c>
      <c r="R219" s="239">
        <f>Q219*H219</f>
        <v>0</v>
      </c>
      <c r="S219" s="239">
        <v>0</v>
      </c>
      <c r="T219" s="24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1" t="s">
        <v>277</v>
      </c>
      <c r="AT219" s="241" t="s">
        <v>205</v>
      </c>
      <c r="AU219" s="241" t="s">
        <v>85</v>
      </c>
      <c r="AY219" s="18" t="s">
        <v>203</v>
      </c>
      <c r="BE219" s="242">
        <f>IF(N219="základní",J219,0)</f>
        <v>0</v>
      </c>
      <c r="BF219" s="242">
        <f>IF(N219="snížená",J219,0)</f>
        <v>0</v>
      </c>
      <c r="BG219" s="242">
        <f>IF(N219="zákl. přenesená",J219,0)</f>
        <v>0</v>
      </c>
      <c r="BH219" s="242">
        <f>IF(N219="sníž. přenesená",J219,0)</f>
        <v>0</v>
      </c>
      <c r="BI219" s="242">
        <f>IF(N219="nulová",J219,0)</f>
        <v>0</v>
      </c>
      <c r="BJ219" s="18" t="s">
        <v>83</v>
      </c>
      <c r="BK219" s="242">
        <f>ROUND(I219*H219,2)</f>
        <v>0</v>
      </c>
      <c r="BL219" s="18" t="s">
        <v>277</v>
      </c>
      <c r="BM219" s="241" t="s">
        <v>979</v>
      </c>
    </row>
    <row r="220" s="2" customFormat="1" ht="21.75" customHeight="1">
      <c r="A220" s="39"/>
      <c r="B220" s="40"/>
      <c r="C220" s="229" t="s">
        <v>617</v>
      </c>
      <c r="D220" s="229" t="s">
        <v>205</v>
      </c>
      <c r="E220" s="230" t="s">
        <v>1885</v>
      </c>
      <c r="F220" s="231" t="s">
        <v>1886</v>
      </c>
      <c r="G220" s="232" t="s">
        <v>220</v>
      </c>
      <c r="H220" s="233">
        <v>1</v>
      </c>
      <c r="I220" s="234"/>
      <c r="J220" s="235">
        <f>ROUND(I220*H220,2)</f>
        <v>0</v>
      </c>
      <c r="K220" s="236"/>
      <c r="L220" s="45"/>
      <c r="M220" s="237" t="s">
        <v>1</v>
      </c>
      <c r="N220" s="238" t="s">
        <v>41</v>
      </c>
      <c r="O220" s="92"/>
      <c r="P220" s="239">
        <f>O220*H220</f>
        <v>0</v>
      </c>
      <c r="Q220" s="239">
        <v>0</v>
      </c>
      <c r="R220" s="239">
        <f>Q220*H220</f>
        <v>0</v>
      </c>
      <c r="S220" s="239">
        <v>0</v>
      </c>
      <c r="T220" s="240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1" t="s">
        <v>277</v>
      </c>
      <c r="AT220" s="241" t="s">
        <v>205</v>
      </c>
      <c r="AU220" s="241" t="s">
        <v>85</v>
      </c>
      <c r="AY220" s="18" t="s">
        <v>203</v>
      </c>
      <c r="BE220" s="242">
        <f>IF(N220="základní",J220,0)</f>
        <v>0</v>
      </c>
      <c r="BF220" s="242">
        <f>IF(N220="snížená",J220,0)</f>
        <v>0</v>
      </c>
      <c r="BG220" s="242">
        <f>IF(N220="zákl. přenesená",J220,0)</f>
        <v>0</v>
      </c>
      <c r="BH220" s="242">
        <f>IF(N220="sníž. přenesená",J220,0)</f>
        <v>0</v>
      </c>
      <c r="BI220" s="242">
        <f>IF(N220="nulová",J220,0)</f>
        <v>0</v>
      </c>
      <c r="BJ220" s="18" t="s">
        <v>83</v>
      </c>
      <c r="BK220" s="242">
        <f>ROUND(I220*H220,2)</f>
        <v>0</v>
      </c>
      <c r="BL220" s="18" t="s">
        <v>277</v>
      </c>
      <c r="BM220" s="241" t="s">
        <v>987</v>
      </c>
    </row>
    <row r="221" s="2" customFormat="1" ht="21.75" customHeight="1">
      <c r="A221" s="39"/>
      <c r="B221" s="40"/>
      <c r="C221" s="229" t="s">
        <v>624</v>
      </c>
      <c r="D221" s="229" t="s">
        <v>205</v>
      </c>
      <c r="E221" s="230" t="s">
        <v>1887</v>
      </c>
      <c r="F221" s="231" t="s">
        <v>1888</v>
      </c>
      <c r="G221" s="232" t="s">
        <v>220</v>
      </c>
      <c r="H221" s="233">
        <v>3</v>
      </c>
      <c r="I221" s="234"/>
      <c r="J221" s="235">
        <f>ROUND(I221*H221,2)</f>
        <v>0</v>
      </c>
      <c r="K221" s="236"/>
      <c r="L221" s="45"/>
      <c r="M221" s="237" t="s">
        <v>1</v>
      </c>
      <c r="N221" s="238" t="s">
        <v>41</v>
      </c>
      <c r="O221" s="92"/>
      <c r="P221" s="239">
        <f>O221*H221</f>
        <v>0</v>
      </c>
      <c r="Q221" s="239">
        <v>0</v>
      </c>
      <c r="R221" s="239">
        <f>Q221*H221</f>
        <v>0</v>
      </c>
      <c r="S221" s="239">
        <v>0</v>
      </c>
      <c r="T221" s="24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1" t="s">
        <v>277</v>
      </c>
      <c r="AT221" s="241" t="s">
        <v>205</v>
      </c>
      <c r="AU221" s="241" t="s">
        <v>85</v>
      </c>
      <c r="AY221" s="18" t="s">
        <v>203</v>
      </c>
      <c r="BE221" s="242">
        <f>IF(N221="základní",J221,0)</f>
        <v>0</v>
      </c>
      <c r="BF221" s="242">
        <f>IF(N221="snížená",J221,0)</f>
        <v>0</v>
      </c>
      <c r="BG221" s="242">
        <f>IF(N221="zákl. přenesená",J221,0)</f>
        <v>0</v>
      </c>
      <c r="BH221" s="242">
        <f>IF(N221="sníž. přenesená",J221,0)</f>
        <v>0</v>
      </c>
      <c r="BI221" s="242">
        <f>IF(N221="nulová",J221,0)</f>
        <v>0</v>
      </c>
      <c r="BJ221" s="18" t="s">
        <v>83</v>
      </c>
      <c r="BK221" s="242">
        <f>ROUND(I221*H221,2)</f>
        <v>0</v>
      </c>
      <c r="BL221" s="18" t="s">
        <v>277</v>
      </c>
      <c r="BM221" s="241" t="s">
        <v>995</v>
      </c>
    </row>
    <row r="222" s="2" customFormat="1" ht="21.75" customHeight="1">
      <c r="A222" s="39"/>
      <c r="B222" s="40"/>
      <c r="C222" s="229" t="s">
        <v>629</v>
      </c>
      <c r="D222" s="229" t="s">
        <v>205</v>
      </c>
      <c r="E222" s="230" t="s">
        <v>1889</v>
      </c>
      <c r="F222" s="231" t="s">
        <v>1890</v>
      </c>
      <c r="G222" s="232" t="s">
        <v>336</v>
      </c>
      <c r="H222" s="233">
        <v>416</v>
      </c>
      <c r="I222" s="234"/>
      <c r="J222" s="235">
        <f>ROUND(I222*H222,2)</f>
        <v>0</v>
      </c>
      <c r="K222" s="236"/>
      <c r="L222" s="45"/>
      <c r="M222" s="237" t="s">
        <v>1</v>
      </c>
      <c r="N222" s="238" t="s">
        <v>41</v>
      </c>
      <c r="O222" s="92"/>
      <c r="P222" s="239">
        <f>O222*H222</f>
        <v>0</v>
      </c>
      <c r="Q222" s="239">
        <v>0</v>
      </c>
      <c r="R222" s="239">
        <f>Q222*H222</f>
        <v>0</v>
      </c>
      <c r="S222" s="239">
        <v>0</v>
      </c>
      <c r="T222" s="240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1" t="s">
        <v>277</v>
      </c>
      <c r="AT222" s="241" t="s">
        <v>205</v>
      </c>
      <c r="AU222" s="241" t="s">
        <v>85</v>
      </c>
      <c r="AY222" s="18" t="s">
        <v>203</v>
      </c>
      <c r="BE222" s="242">
        <f>IF(N222="základní",J222,0)</f>
        <v>0</v>
      </c>
      <c r="BF222" s="242">
        <f>IF(N222="snížená",J222,0)</f>
        <v>0</v>
      </c>
      <c r="BG222" s="242">
        <f>IF(N222="zákl. přenesená",J222,0)</f>
        <v>0</v>
      </c>
      <c r="BH222" s="242">
        <f>IF(N222="sníž. přenesená",J222,0)</f>
        <v>0</v>
      </c>
      <c r="BI222" s="242">
        <f>IF(N222="nulová",J222,0)</f>
        <v>0</v>
      </c>
      <c r="BJ222" s="18" t="s">
        <v>83</v>
      </c>
      <c r="BK222" s="242">
        <f>ROUND(I222*H222,2)</f>
        <v>0</v>
      </c>
      <c r="BL222" s="18" t="s">
        <v>277</v>
      </c>
      <c r="BM222" s="241" t="s">
        <v>1003</v>
      </c>
    </row>
    <row r="223" s="2" customFormat="1" ht="24.15" customHeight="1">
      <c r="A223" s="39"/>
      <c r="B223" s="40"/>
      <c r="C223" s="229" t="s">
        <v>634</v>
      </c>
      <c r="D223" s="229" t="s">
        <v>205</v>
      </c>
      <c r="E223" s="230" t="s">
        <v>1891</v>
      </c>
      <c r="F223" s="231" t="s">
        <v>1892</v>
      </c>
      <c r="G223" s="232" t="s">
        <v>241</v>
      </c>
      <c r="H223" s="233">
        <v>0.069000000000000006</v>
      </c>
      <c r="I223" s="234"/>
      <c r="J223" s="235">
        <f>ROUND(I223*H223,2)</f>
        <v>0</v>
      </c>
      <c r="K223" s="236"/>
      <c r="L223" s="45"/>
      <c r="M223" s="237" t="s">
        <v>1</v>
      </c>
      <c r="N223" s="238" t="s">
        <v>41</v>
      </c>
      <c r="O223" s="92"/>
      <c r="P223" s="239">
        <f>O223*H223</f>
        <v>0</v>
      </c>
      <c r="Q223" s="239">
        <v>0</v>
      </c>
      <c r="R223" s="239">
        <f>Q223*H223</f>
        <v>0</v>
      </c>
      <c r="S223" s="239">
        <v>0</v>
      </c>
      <c r="T223" s="24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1" t="s">
        <v>277</v>
      </c>
      <c r="AT223" s="241" t="s">
        <v>205</v>
      </c>
      <c r="AU223" s="241" t="s">
        <v>85</v>
      </c>
      <c r="AY223" s="18" t="s">
        <v>203</v>
      </c>
      <c r="BE223" s="242">
        <f>IF(N223="základní",J223,0)</f>
        <v>0</v>
      </c>
      <c r="BF223" s="242">
        <f>IF(N223="snížená",J223,0)</f>
        <v>0</v>
      </c>
      <c r="BG223" s="242">
        <f>IF(N223="zákl. přenesená",J223,0)</f>
        <v>0</v>
      </c>
      <c r="BH223" s="242">
        <f>IF(N223="sníž. přenesená",J223,0)</f>
        <v>0</v>
      </c>
      <c r="BI223" s="242">
        <f>IF(N223="nulová",J223,0)</f>
        <v>0</v>
      </c>
      <c r="BJ223" s="18" t="s">
        <v>83</v>
      </c>
      <c r="BK223" s="242">
        <f>ROUND(I223*H223,2)</f>
        <v>0</v>
      </c>
      <c r="BL223" s="18" t="s">
        <v>277</v>
      </c>
      <c r="BM223" s="241" t="s">
        <v>1011</v>
      </c>
    </row>
    <row r="224" s="2" customFormat="1" ht="16.5" customHeight="1">
      <c r="A224" s="39"/>
      <c r="B224" s="40"/>
      <c r="C224" s="229" t="s">
        <v>642</v>
      </c>
      <c r="D224" s="229" t="s">
        <v>205</v>
      </c>
      <c r="E224" s="230" t="s">
        <v>1893</v>
      </c>
      <c r="F224" s="231" t="s">
        <v>1894</v>
      </c>
      <c r="G224" s="232" t="s">
        <v>336</v>
      </c>
      <c r="H224" s="233">
        <v>50</v>
      </c>
      <c r="I224" s="234"/>
      <c r="J224" s="235">
        <f>ROUND(I224*H224,2)</f>
        <v>0</v>
      </c>
      <c r="K224" s="236"/>
      <c r="L224" s="45"/>
      <c r="M224" s="237" t="s">
        <v>1</v>
      </c>
      <c r="N224" s="238" t="s">
        <v>41</v>
      </c>
      <c r="O224" s="92"/>
      <c r="P224" s="239">
        <f>O224*H224</f>
        <v>0</v>
      </c>
      <c r="Q224" s="239">
        <v>0</v>
      </c>
      <c r="R224" s="239">
        <f>Q224*H224</f>
        <v>0</v>
      </c>
      <c r="S224" s="239">
        <v>0</v>
      </c>
      <c r="T224" s="240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1" t="s">
        <v>277</v>
      </c>
      <c r="AT224" s="241" t="s">
        <v>205</v>
      </c>
      <c r="AU224" s="241" t="s">
        <v>85</v>
      </c>
      <c r="AY224" s="18" t="s">
        <v>203</v>
      </c>
      <c r="BE224" s="242">
        <f>IF(N224="základní",J224,0)</f>
        <v>0</v>
      </c>
      <c r="BF224" s="242">
        <f>IF(N224="snížená",J224,0)</f>
        <v>0</v>
      </c>
      <c r="BG224" s="242">
        <f>IF(N224="zákl. přenesená",J224,0)</f>
        <v>0</v>
      </c>
      <c r="BH224" s="242">
        <f>IF(N224="sníž. přenesená",J224,0)</f>
        <v>0</v>
      </c>
      <c r="BI224" s="242">
        <f>IF(N224="nulová",J224,0)</f>
        <v>0</v>
      </c>
      <c r="BJ224" s="18" t="s">
        <v>83</v>
      </c>
      <c r="BK224" s="242">
        <f>ROUND(I224*H224,2)</f>
        <v>0</v>
      </c>
      <c r="BL224" s="18" t="s">
        <v>277</v>
      </c>
      <c r="BM224" s="241" t="s">
        <v>341</v>
      </c>
    </row>
    <row r="225" s="2" customFormat="1" ht="24.15" customHeight="1">
      <c r="A225" s="39"/>
      <c r="B225" s="40"/>
      <c r="C225" s="229" t="s">
        <v>648</v>
      </c>
      <c r="D225" s="229" t="s">
        <v>205</v>
      </c>
      <c r="E225" s="230" t="s">
        <v>1895</v>
      </c>
      <c r="F225" s="231" t="s">
        <v>1896</v>
      </c>
      <c r="G225" s="232" t="s">
        <v>1524</v>
      </c>
      <c r="H225" s="233">
        <v>5</v>
      </c>
      <c r="I225" s="234"/>
      <c r="J225" s="235">
        <f>ROUND(I225*H225,2)</f>
        <v>0</v>
      </c>
      <c r="K225" s="236"/>
      <c r="L225" s="45"/>
      <c r="M225" s="237" t="s">
        <v>1</v>
      </c>
      <c r="N225" s="238" t="s">
        <v>41</v>
      </c>
      <c r="O225" s="92"/>
      <c r="P225" s="239">
        <f>O225*H225</f>
        <v>0</v>
      </c>
      <c r="Q225" s="239">
        <v>0</v>
      </c>
      <c r="R225" s="239">
        <f>Q225*H225</f>
        <v>0</v>
      </c>
      <c r="S225" s="239">
        <v>0</v>
      </c>
      <c r="T225" s="24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1" t="s">
        <v>277</v>
      </c>
      <c r="AT225" s="241" t="s">
        <v>205</v>
      </c>
      <c r="AU225" s="241" t="s">
        <v>85</v>
      </c>
      <c r="AY225" s="18" t="s">
        <v>203</v>
      </c>
      <c r="BE225" s="242">
        <f>IF(N225="základní",J225,0)</f>
        <v>0</v>
      </c>
      <c r="BF225" s="242">
        <f>IF(N225="snížená",J225,0)</f>
        <v>0</v>
      </c>
      <c r="BG225" s="242">
        <f>IF(N225="zákl. přenesená",J225,0)</f>
        <v>0</v>
      </c>
      <c r="BH225" s="242">
        <f>IF(N225="sníž. přenesená",J225,0)</f>
        <v>0</v>
      </c>
      <c r="BI225" s="242">
        <f>IF(N225="nulová",J225,0)</f>
        <v>0</v>
      </c>
      <c r="BJ225" s="18" t="s">
        <v>83</v>
      </c>
      <c r="BK225" s="242">
        <f>ROUND(I225*H225,2)</f>
        <v>0</v>
      </c>
      <c r="BL225" s="18" t="s">
        <v>277</v>
      </c>
      <c r="BM225" s="241" t="s">
        <v>346</v>
      </c>
    </row>
    <row r="226" s="2" customFormat="1" ht="24.15" customHeight="1">
      <c r="A226" s="39"/>
      <c r="B226" s="40"/>
      <c r="C226" s="229" t="s">
        <v>655</v>
      </c>
      <c r="D226" s="229" t="s">
        <v>205</v>
      </c>
      <c r="E226" s="230" t="s">
        <v>1897</v>
      </c>
      <c r="F226" s="231" t="s">
        <v>1898</v>
      </c>
      <c r="G226" s="232" t="s">
        <v>620</v>
      </c>
      <c r="H226" s="280"/>
      <c r="I226" s="234"/>
      <c r="J226" s="235">
        <f>ROUND(I226*H226,2)</f>
        <v>0</v>
      </c>
      <c r="K226" s="236"/>
      <c r="L226" s="45"/>
      <c r="M226" s="237" t="s">
        <v>1</v>
      </c>
      <c r="N226" s="238" t="s">
        <v>41</v>
      </c>
      <c r="O226" s="92"/>
      <c r="P226" s="239">
        <f>O226*H226</f>
        <v>0</v>
      </c>
      <c r="Q226" s="239">
        <v>0</v>
      </c>
      <c r="R226" s="239">
        <f>Q226*H226</f>
        <v>0</v>
      </c>
      <c r="S226" s="239">
        <v>0</v>
      </c>
      <c r="T226" s="240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1" t="s">
        <v>277</v>
      </c>
      <c r="AT226" s="241" t="s">
        <v>205</v>
      </c>
      <c r="AU226" s="241" t="s">
        <v>85</v>
      </c>
      <c r="AY226" s="18" t="s">
        <v>203</v>
      </c>
      <c r="BE226" s="242">
        <f>IF(N226="základní",J226,0)</f>
        <v>0</v>
      </c>
      <c r="BF226" s="242">
        <f>IF(N226="snížená",J226,0)</f>
        <v>0</v>
      </c>
      <c r="BG226" s="242">
        <f>IF(N226="zákl. přenesená",J226,0)</f>
        <v>0</v>
      </c>
      <c r="BH226" s="242">
        <f>IF(N226="sníž. přenesená",J226,0)</f>
        <v>0</v>
      </c>
      <c r="BI226" s="242">
        <f>IF(N226="nulová",J226,0)</f>
        <v>0</v>
      </c>
      <c r="BJ226" s="18" t="s">
        <v>83</v>
      </c>
      <c r="BK226" s="242">
        <f>ROUND(I226*H226,2)</f>
        <v>0</v>
      </c>
      <c r="BL226" s="18" t="s">
        <v>277</v>
      </c>
      <c r="BM226" s="241" t="s">
        <v>1033</v>
      </c>
    </row>
    <row r="227" s="12" customFormat="1" ht="22.8" customHeight="1">
      <c r="A227" s="12"/>
      <c r="B227" s="213"/>
      <c r="C227" s="214"/>
      <c r="D227" s="215" t="s">
        <v>75</v>
      </c>
      <c r="E227" s="227" t="s">
        <v>1899</v>
      </c>
      <c r="F227" s="227" t="s">
        <v>1900</v>
      </c>
      <c r="G227" s="214"/>
      <c r="H227" s="214"/>
      <c r="I227" s="217"/>
      <c r="J227" s="228">
        <f>BK227</f>
        <v>0</v>
      </c>
      <c r="K227" s="214"/>
      <c r="L227" s="219"/>
      <c r="M227" s="220"/>
      <c r="N227" s="221"/>
      <c r="O227" s="221"/>
      <c r="P227" s="222">
        <f>SUM(P228:P292)</f>
        <v>0</v>
      </c>
      <c r="Q227" s="221"/>
      <c r="R227" s="222">
        <f>SUM(R228:R292)</f>
        <v>0</v>
      </c>
      <c r="S227" s="221"/>
      <c r="T227" s="223">
        <f>SUM(T228:T292)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24" t="s">
        <v>85</v>
      </c>
      <c r="AT227" s="225" t="s">
        <v>75</v>
      </c>
      <c r="AU227" s="225" t="s">
        <v>83</v>
      </c>
      <c r="AY227" s="224" t="s">
        <v>203</v>
      </c>
      <c r="BK227" s="226">
        <f>SUM(BK228:BK292)</f>
        <v>0</v>
      </c>
    </row>
    <row r="228" s="2" customFormat="1" ht="24.15" customHeight="1">
      <c r="A228" s="39"/>
      <c r="B228" s="40"/>
      <c r="C228" s="229" t="s">
        <v>661</v>
      </c>
      <c r="D228" s="229" t="s">
        <v>205</v>
      </c>
      <c r="E228" s="230" t="s">
        <v>1901</v>
      </c>
      <c r="F228" s="231" t="s">
        <v>1902</v>
      </c>
      <c r="G228" s="232" t="s">
        <v>336</v>
      </c>
      <c r="H228" s="233">
        <v>38</v>
      </c>
      <c r="I228" s="234"/>
      <c r="J228" s="235">
        <f>ROUND(I228*H228,2)</f>
        <v>0</v>
      </c>
      <c r="K228" s="236"/>
      <c r="L228" s="45"/>
      <c r="M228" s="237" t="s">
        <v>1</v>
      </c>
      <c r="N228" s="238" t="s">
        <v>41</v>
      </c>
      <c r="O228" s="92"/>
      <c r="P228" s="239">
        <f>O228*H228</f>
        <v>0</v>
      </c>
      <c r="Q228" s="239">
        <v>0</v>
      </c>
      <c r="R228" s="239">
        <f>Q228*H228</f>
        <v>0</v>
      </c>
      <c r="S228" s="239">
        <v>0</v>
      </c>
      <c r="T228" s="240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41" t="s">
        <v>277</v>
      </c>
      <c r="AT228" s="241" t="s">
        <v>205</v>
      </c>
      <c r="AU228" s="241" t="s">
        <v>85</v>
      </c>
      <c r="AY228" s="18" t="s">
        <v>203</v>
      </c>
      <c r="BE228" s="242">
        <f>IF(N228="základní",J228,0)</f>
        <v>0</v>
      </c>
      <c r="BF228" s="242">
        <f>IF(N228="snížená",J228,0)</f>
        <v>0</v>
      </c>
      <c r="BG228" s="242">
        <f>IF(N228="zákl. přenesená",J228,0)</f>
        <v>0</v>
      </c>
      <c r="BH228" s="242">
        <f>IF(N228="sníž. přenesená",J228,0)</f>
        <v>0</v>
      </c>
      <c r="BI228" s="242">
        <f>IF(N228="nulová",J228,0)</f>
        <v>0</v>
      </c>
      <c r="BJ228" s="18" t="s">
        <v>83</v>
      </c>
      <c r="BK228" s="242">
        <f>ROUND(I228*H228,2)</f>
        <v>0</v>
      </c>
      <c r="BL228" s="18" t="s">
        <v>277</v>
      </c>
      <c r="BM228" s="241" t="s">
        <v>1041</v>
      </c>
    </row>
    <row r="229" s="2" customFormat="1" ht="24.15" customHeight="1">
      <c r="A229" s="39"/>
      <c r="B229" s="40"/>
      <c r="C229" s="229" t="s">
        <v>671</v>
      </c>
      <c r="D229" s="229" t="s">
        <v>205</v>
      </c>
      <c r="E229" s="230" t="s">
        <v>1903</v>
      </c>
      <c r="F229" s="231" t="s">
        <v>1904</v>
      </c>
      <c r="G229" s="232" t="s">
        <v>336</v>
      </c>
      <c r="H229" s="233">
        <v>9</v>
      </c>
      <c r="I229" s="234"/>
      <c r="J229" s="235">
        <f>ROUND(I229*H229,2)</f>
        <v>0</v>
      </c>
      <c r="K229" s="236"/>
      <c r="L229" s="45"/>
      <c r="M229" s="237" t="s">
        <v>1</v>
      </c>
      <c r="N229" s="238" t="s">
        <v>41</v>
      </c>
      <c r="O229" s="92"/>
      <c r="P229" s="239">
        <f>O229*H229</f>
        <v>0</v>
      </c>
      <c r="Q229" s="239">
        <v>0</v>
      </c>
      <c r="R229" s="239">
        <f>Q229*H229</f>
        <v>0</v>
      </c>
      <c r="S229" s="239">
        <v>0</v>
      </c>
      <c r="T229" s="240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1" t="s">
        <v>277</v>
      </c>
      <c r="AT229" s="241" t="s">
        <v>205</v>
      </c>
      <c r="AU229" s="241" t="s">
        <v>85</v>
      </c>
      <c r="AY229" s="18" t="s">
        <v>203</v>
      </c>
      <c r="BE229" s="242">
        <f>IF(N229="základní",J229,0)</f>
        <v>0</v>
      </c>
      <c r="BF229" s="242">
        <f>IF(N229="snížená",J229,0)</f>
        <v>0</v>
      </c>
      <c r="BG229" s="242">
        <f>IF(N229="zákl. přenesená",J229,0)</f>
        <v>0</v>
      </c>
      <c r="BH229" s="242">
        <f>IF(N229="sníž. přenesená",J229,0)</f>
        <v>0</v>
      </c>
      <c r="BI229" s="242">
        <f>IF(N229="nulová",J229,0)</f>
        <v>0</v>
      </c>
      <c r="BJ229" s="18" t="s">
        <v>83</v>
      </c>
      <c r="BK229" s="242">
        <f>ROUND(I229*H229,2)</f>
        <v>0</v>
      </c>
      <c r="BL229" s="18" t="s">
        <v>277</v>
      </c>
      <c r="BM229" s="241" t="s">
        <v>1049</v>
      </c>
    </row>
    <row r="230" s="2" customFormat="1" ht="24.15" customHeight="1">
      <c r="A230" s="39"/>
      <c r="B230" s="40"/>
      <c r="C230" s="229" t="s">
        <v>676</v>
      </c>
      <c r="D230" s="229" t="s">
        <v>205</v>
      </c>
      <c r="E230" s="230" t="s">
        <v>1905</v>
      </c>
      <c r="F230" s="231" t="s">
        <v>1906</v>
      </c>
      <c r="G230" s="232" t="s">
        <v>336</v>
      </c>
      <c r="H230" s="233">
        <v>37</v>
      </c>
      <c r="I230" s="234"/>
      <c r="J230" s="235">
        <f>ROUND(I230*H230,2)</f>
        <v>0</v>
      </c>
      <c r="K230" s="236"/>
      <c r="L230" s="45"/>
      <c r="M230" s="237" t="s">
        <v>1</v>
      </c>
      <c r="N230" s="238" t="s">
        <v>41</v>
      </c>
      <c r="O230" s="92"/>
      <c r="P230" s="239">
        <f>O230*H230</f>
        <v>0</v>
      </c>
      <c r="Q230" s="239">
        <v>0</v>
      </c>
      <c r="R230" s="239">
        <f>Q230*H230</f>
        <v>0</v>
      </c>
      <c r="S230" s="239">
        <v>0</v>
      </c>
      <c r="T230" s="240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1" t="s">
        <v>277</v>
      </c>
      <c r="AT230" s="241" t="s">
        <v>205</v>
      </c>
      <c r="AU230" s="241" t="s">
        <v>85</v>
      </c>
      <c r="AY230" s="18" t="s">
        <v>203</v>
      </c>
      <c r="BE230" s="242">
        <f>IF(N230="základní",J230,0)</f>
        <v>0</v>
      </c>
      <c r="BF230" s="242">
        <f>IF(N230="snížená",J230,0)</f>
        <v>0</v>
      </c>
      <c r="BG230" s="242">
        <f>IF(N230="zákl. přenesená",J230,0)</f>
        <v>0</v>
      </c>
      <c r="BH230" s="242">
        <f>IF(N230="sníž. přenesená",J230,0)</f>
        <v>0</v>
      </c>
      <c r="BI230" s="242">
        <f>IF(N230="nulová",J230,0)</f>
        <v>0</v>
      </c>
      <c r="BJ230" s="18" t="s">
        <v>83</v>
      </c>
      <c r="BK230" s="242">
        <f>ROUND(I230*H230,2)</f>
        <v>0</v>
      </c>
      <c r="BL230" s="18" t="s">
        <v>277</v>
      </c>
      <c r="BM230" s="241" t="s">
        <v>1057</v>
      </c>
    </row>
    <row r="231" s="2" customFormat="1" ht="24.15" customHeight="1">
      <c r="A231" s="39"/>
      <c r="B231" s="40"/>
      <c r="C231" s="229" t="s">
        <v>681</v>
      </c>
      <c r="D231" s="229" t="s">
        <v>205</v>
      </c>
      <c r="E231" s="230" t="s">
        <v>1907</v>
      </c>
      <c r="F231" s="231" t="s">
        <v>1908</v>
      </c>
      <c r="G231" s="232" t="s">
        <v>336</v>
      </c>
      <c r="H231" s="233">
        <v>58</v>
      </c>
      <c r="I231" s="234"/>
      <c r="J231" s="235">
        <f>ROUND(I231*H231,2)</f>
        <v>0</v>
      </c>
      <c r="K231" s="236"/>
      <c r="L231" s="45"/>
      <c r="M231" s="237" t="s">
        <v>1</v>
      </c>
      <c r="N231" s="238" t="s">
        <v>41</v>
      </c>
      <c r="O231" s="92"/>
      <c r="P231" s="239">
        <f>O231*H231</f>
        <v>0</v>
      </c>
      <c r="Q231" s="239">
        <v>0</v>
      </c>
      <c r="R231" s="239">
        <f>Q231*H231</f>
        <v>0</v>
      </c>
      <c r="S231" s="239">
        <v>0</v>
      </c>
      <c r="T231" s="240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1" t="s">
        <v>277</v>
      </c>
      <c r="AT231" s="241" t="s">
        <v>205</v>
      </c>
      <c r="AU231" s="241" t="s">
        <v>85</v>
      </c>
      <c r="AY231" s="18" t="s">
        <v>203</v>
      </c>
      <c r="BE231" s="242">
        <f>IF(N231="základní",J231,0)</f>
        <v>0</v>
      </c>
      <c r="BF231" s="242">
        <f>IF(N231="snížená",J231,0)</f>
        <v>0</v>
      </c>
      <c r="BG231" s="242">
        <f>IF(N231="zákl. přenesená",J231,0)</f>
        <v>0</v>
      </c>
      <c r="BH231" s="242">
        <f>IF(N231="sníž. přenesená",J231,0)</f>
        <v>0</v>
      </c>
      <c r="BI231" s="242">
        <f>IF(N231="nulová",J231,0)</f>
        <v>0</v>
      </c>
      <c r="BJ231" s="18" t="s">
        <v>83</v>
      </c>
      <c r="BK231" s="242">
        <f>ROUND(I231*H231,2)</f>
        <v>0</v>
      </c>
      <c r="BL231" s="18" t="s">
        <v>277</v>
      </c>
      <c r="BM231" s="241" t="s">
        <v>359</v>
      </c>
    </row>
    <row r="232" s="2" customFormat="1" ht="24.15" customHeight="1">
      <c r="A232" s="39"/>
      <c r="B232" s="40"/>
      <c r="C232" s="229" t="s">
        <v>687</v>
      </c>
      <c r="D232" s="229" t="s">
        <v>205</v>
      </c>
      <c r="E232" s="230" t="s">
        <v>1909</v>
      </c>
      <c r="F232" s="231" t="s">
        <v>1910</v>
      </c>
      <c r="G232" s="232" t="s">
        <v>336</v>
      </c>
      <c r="H232" s="233">
        <v>1301</v>
      </c>
      <c r="I232" s="234"/>
      <c r="J232" s="235">
        <f>ROUND(I232*H232,2)</f>
        <v>0</v>
      </c>
      <c r="K232" s="236"/>
      <c r="L232" s="45"/>
      <c r="M232" s="237" t="s">
        <v>1</v>
      </c>
      <c r="N232" s="238" t="s">
        <v>41</v>
      </c>
      <c r="O232" s="92"/>
      <c r="P232" s="239">
        <f>O232*H232</f>
        <v>0</v>
      </c>
      <c r="Q232" s="239">
        <v>0</v>
      </c>
      <c r="R232" s="239">
        <f>Q232*H232</f>
        <v>0</v>
      </c>
      <c r="S232" s="239">
        <v>0</v>
      </c>
      <c r="T232" s="240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1" t="s">
        <v>277</v>
      </c>
      <c r="AT232" s="241" t="s">
        <v>205</v>
      </c>
      <c r="AU232" s="241" t="s">
        <v>85</v>
      </c>
      <c r="AY232" s="18" t="s">
        <v>203</v>
      </c>
      <c r="BE232" s="242">
        <f>IF(N232="základní",J232,0)</f>
        <v>0</v>
      </c>
      <c r="BF232" s="242">
        <f>IF(N232="snížená",J232,0)</f>
        <v>0</v>
      </c>
      <c r="BG232" s="242">
        <f>IF(N232="zákl. přenesená",J232,0)</f>
        <v>0</v>
      </c>
      <c r="BH232" s="242">
        <f>IF(N232="sníž. přenesená",J232,0)</f>
        <v>0</v>
      </c>
      <c r="BI232" s="242">
        <f>IF(N232="nulová",J232,0)</f>
        <v>0</v>
      </c>
      <c r="BJ232" s="18" t="s">
        <v>83</v>
      </c>
      <c r="BK232" s="242">
        <f>ROUND(I232*H232,2)</f>
        <v>0</v>
      </c>
      <c r="BL232" s="18" t="s">
        <v>277</v>
      </c>
      <c r="BM232" s="241" t="s">
        <v>1072</v>
      </c>
    </row>
    <row r="233" s="2" customFormat="1" ht="24.15" customHeight="1">
      <c r="A233" s="39"/>
      <c r="B233" s="40"/>
      <c r="C233" s="229" t="s">
        <v>692</v>
      </c>
      <c r="D233" s="229" t="s">
        <v>205</v>
      </c>
      <c r="E233" s="230" t="s">
        <v>1911</v>
      </c>
      <c r="F233" s="231" t="s">
        <v>1912</v>
      </c>
      <c r="G233" s="232" t="s">
        <v>336</v>
      </c>
      <c r="H233" s="233">
        <v>282</v>
      </c>
      <c r="I233" s="234"/>
      <c r="J233" s="235">
        <f>ROUND(I233*H233,2)</f>
        <v>0</v>
      </c>
      <c r="K233" s="236"/>
      <c r="L233" s="45"/>
      <c r="M233" s="237" t="s">
        <v>1</v>
      </c>
      <c r="N233" s="238" t="s">
        <v>41</v>
      </c>
      <c r="O233" s="92"/>
      <c r="P233" s="239">
        <f>O233*H233</f>
        <v>0</v>
      </c>
      <c r="Q233" s="239">
        <v>0</v>
      </c>
      <c r="R233" s="239">
        <f>Q233*H233</f>
        <v>0</v>
      </c>
      <c r="S233" s="239">
        <v>0</v>
      </c>
      <c r="T233" s="240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41" t="s">
        <v>277</v>
      </c>
      <c r="AT233" s="241" t="s">
        <v>205</v>
      </c>
      <c r="AU233" s="241" t="s">
        <v>85</v>
      </c>
      <c r="AY233" s="18" t="s">
        <v>203</v>
      </c>
      <c r="BE233" s="242">
        <f>IF(N233="základní",J233,0)</f>
        <v>0</v>
      </c>
      <c r="BF233" s="242">
        <f>IF(N233="snížená",J233,0)</f>
        <v>0</v>
      </c>
      <c r="BG233" s="242">
        <f>IF(N233="zákl. přenesená",J233,0)</f>
        <v>0</v>
      </c>
      <c r="BH233" s="242">
        <f>IF(N233="sníž. přenesená",J233,0)</f>
        <v>0</v>
      </c>
      <c r="BI233" s="242">
        <f>IF(N233="nulová",J233,0)</f>
        <v>0</v>
      </c>
      <c r="BJ233" s="18" t="s">
        <v>83</v>
      </c>
      <c r="BK233" s="242">
        <f>ROUND(I233*H233,2)</f>
        <v>0</v>
      </c>
      <c r="BL233" s="18" t="s">
        <v>277</v>
      </c>
      <c r="BM233" s="241" t="s">
        <v>1080</v>
      </c>
    </row>
    <row r="234" s="2" customFormat="1" ht="24.15" customHeight="1">
      <c r="A234" s="39"/>
      <c r="B234" s="40"/>
      <c r="C234" s="229" t="s">
        <v>698</v>
      </c>
      <c r="D234" s="229" t="s">
        <v>205</v>
      </c>
      <c r="E234" s="230" t="s">
        <v>1913</v>
      </c>
      <c r="F234" s="231" t="s">
        <v>1914</v>
      </c>
      <c r="G234" s="232" t="s">
        <v>336</v>
      </c>
      <c r="H234" s="233">
        <v>226</v>
      </c>
      <c r="I234" s="234"/>
      <c r="J234" s="235">
        <f>ROUND(I234*H234,2)</f>
        <v>0</v>
      </c>
      <c r="K234" s="236"/>
      <c r="L234" s="45"/>
      <c r="M234" s="237" t="s">
        <v>1</v>
      </c>
      <c r="N234" s="238" t="s">
        <v>41</v>
      </c>
      <c r="O234" s="92"/>
      <c r="P234" s="239">
        <f>O234*H234</f>
        <v>0</v>
      </c>
      <c r="Q234" s="239">
        <v>0</v>
      </c>
      <c r="R234" s="239">
        <f>Q234*H234</f>
        <v>0</v>
      </c>
      <c r="S234" s="239">
        <v>0</v>
      </c>
      <c r="T234" s="240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1" t="s">
        <v>277</v>
      </c>
      <c r="AT234" s="241" t="s">
        <v>205</v>
      </c>
      <c r="AU234" s="241" t="s">
        <v>85</v>
      </c>
      <c r="AY234" s="18" t="s">
        <v>203</v>
      </c>
      <c r="BE234" s="242">
        <f>IF(N234="základní",J234,0)</f>
        <v>0</v>
      </c>
      <c r="BF234" s="242">
        <f>IF(N234="snížená",J234,0)</f>
        <v>0</v>
      </c>
      <c r="BG234" s="242">
        <f>IF(N234="zákl. přenesená",J234,0)</f>
        <v>0</v>
      </c>
      <c r="BH234" s="242">
        <f>IF(N234="sníž. přenesená",J234,0)</f>
        <v>0</v>
      </c>
      <c r="BI234" s="242">
        <f>IF(N234="nulová",J234,0)</f>
        <v>0</v>
      </c>
      <c r="BJ234" s="18" t="s">
        <v>83</v>
      </c>
      <c r="BK234" s="242">
        <f>ROUND(I234*H234,2)</f>
        <v>0</v>
      </c>
      <c r="BL234" s="18" t="s">
        <v>277</v>
      </c>
      <c r="BM234" s="241" t="s">
        <v>363</v>
      </c>
    </row>
    <row r="235" s="2" customFormat="1" ht="24.15" customHeight="1">
      <c r="A235" s="39"/>
      <c r="B235" s="40"/>
      <c r="C235" s="229" t="s">
        <v>291</v>
      </c>
      <c r="D235" s="229" t="s">
        <v>205</v>
      </c>
      <c r="E235" s="230" t="s">
        <v>1915</v>
      </c>
      <c r="F235" s="231" t="s">
        <v>1916</v>
      </c>
      <c r="G235" s="232" t="s">
        <v>336</v>
      </c>
      <c r="H235" s="233">
        <v>320</v>
      </c>
      <c r="I235" s="234"/>
      <c r="J235" s="235">
        <f>ROUND(I235*H235,2)</f>
        <v>0</v>
      </c>
      <c r="K235" s="236"/>
      <c r="L235" s="45"/>
      <c r="M235" s="237" t="s">
        <v>1</v>
      </c>
      <c r="N235" s="238" t="s">
        <v>41</v>
      </c>
      <c r="O235" s="92"/>
      <c r="P235" s="239">
        <f>O235*H235</f>
        <v>0</v>
      </c>
      <c r="Q235" s="239">
        <v>0</v>
      </c>
      <c r="R235" s="239">
        <f>Q235*H235</f>
        <v>0</v>
      </c>
      <c r="S235" s="239">
        <v>0</v>
      </c>
      <c r="T235" s="240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41" t="s">
        <v>277</v>
      </c>
      <c r="AT235" s="241" t="s">
        <v>205</v>
      </c>
      <c r="AU235" s="241" t="s">
        <v>85</v>
      </c>
      <c r="AY235" s="18" t="s">
        <v>203</v>
      </c>
      <c r="BE235" s="242">
        <f>IF(N235="základní",J235,0)</f>
        <v>0</v>
      </c>
      <c r="BF235" s="242">
        <f>IF(N235="snížená",J235,0)</f>
        <v>0</v>
      </c>
      <c r="BG235" s="242">
        <f>IF(N235="zákl. přenesená",J235,0)</f>
        <v>0</v>
      </c>
      <c r="BH235" s="242">
        <f>IF(N235="sníž. přenesená",J235,0)</f>
        <v>0</v>
      </c>
      <c r="BI235" s="242">
        <f>IF(N235="nulová",J235,0)</f>
        <v>0</v>
      </c>
      <c r="BJ235" s="18" t="s">
        <v>83</v>
      </c>
      <c r="BK235" s="242">
        <f>ROUND(I235*H235,2)</f>
        <v>0</v>
      </c>
      <c r="BL235" s="18" t="s">
        <v>277</v>
      </c>
      <c r="BM235" s="241" t="s">
        <v>367</v>
      </c>
    </row>
    <row r="236" s="2" customFormat="1" ht="24.15" customHeight="1">
      <c r="A236" s="39"/>
      <c r="B236" s="40"/>
      <c r="C236" s="229" t="s">
        <v>708</v>
      </c>
      <c r="D236" s="229" t="s">
        <v>205</v>
      </c>
      <c r="E236" s="230" t="s">
        <v>1917</v>
      </c>
      <c r="F236" s="231" t="s">
        <v>1918</v>
      </c>
      <c r="G236" s="232" t="s">
        <v>336</v>
      </c>
      <c r="H236" s="233">
        <v>221</v>
      </c>
      <c r="I236" s="234"/>
      <c r="J236" s="235">
        <f>ROUND(I236*H236,2)</f>
        <v>0</v>
      </c>
      <c r="K236" s="236"/>
      <c r="L236" s="45"/>
      <c r="M236" s="237" t="s">
        <v>1</v>
      </c>
      <c r="N236" s="238" t="s">
        <v>41</v>
      </c>
      <c r="O236" s="92"/>
      <c r="P236" s="239">
        <f>O236*H236</f>
        <v>0</v>
      </c>
      <c r="Q236" s="239">
        <v>0</v>
      </c>
      <c r="R236" s="239">
        <f>Q236*H236</f>
        <v>0</v>
      </c>
      <c r="S236" s="239">
        <v>0</v>
      </c>
      <c r="T236" s="240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41" t="s">
        <v>277</v>
      </c>
      <c r="AT236" s="241" t="s">
        <v>205</v>
      </c>
      <c r="AU236" s="241" t="s">
        <v>85</v>
      </c>
      <c r="AY236" s="18" t="s">
        <v>203</v>
      </c>
      <c r="BE236" s="242">
        <f>IF(N236="základní",J236,0)</f>
        <v>0</v>
      </c>
      <c r="BF236" s="242">
        <f>IF(N236="snížená",J236,0)</f>
        <v>0</v>
      </c>
      <c r="BG236" s="242">
        <f>IF(N236="zákl. přenesená",J236,0)</f>
        <v>0</v>
      </c>
      <c r="BH236" s="242">
        <f>IF(N236="sníž. přenesená",J236,0)</f>
        <v>0</v>
      </c>
      <c r="BI236" s="242">
        <f>IF(N236="nulová",J236,0)</f>
        <v>0</v>
      </c>
      <c r="BJ236" s="18" t="s">
        <v>83</v>
      </c>
      <c r="BK236" s="242">
        <f>ROUND(I236*H236,2)</f>
        <v>0</v>
      </c>
      <c r="BL236" s="18" t="s">
        <v>277</v>
      </c>
      <c r="BM236" s="241" t="s">
        <v>1110</v>
      </c>
    </row>
    <row r="237" s="2" customFormat="1" ht="24.15" customHeight="1">
      <c r="A237" s="39"/>
      <c r="B237" s="40"/>
      <c r="C237" s="229" t="s">
        <v>297</v>
      </c>
      <c r="D237" s="229" t="s">
        <v>205</v>
      </c>
      <c r="E237" s="230" t="s">
        <v>1919</v>
      </c>
      <c r="F237" s="231" t="s">
        <v>1920</v>
      </c>
      <c r="G237" s="232" t="s">
        <v>336</v>
      </c>
      <c r="H237" s="233">
        <v>74</v>
      </c>
      <c r="I237" s="234"/>
      <c r="J237" s="235">
        <f>ROUND(I237*H237,2)</f>
        <v>0</v>
      </c>
      <c r="K237" s="236"/>
      <c r="L237" s="45"/>
      <c r="M237" s="237" t="s">
        <v>1</v>
      </c>
      <c r="N237" s="238" t="s">
        <v>41</v>
      </c>
      <c r="O237" s="92"/>
      <c r="P237" s="239">
        <f>O237*H237</f>
        <v>0</v>
      </c>
      <c r="Q237" s="239">
        <v>0</v>
      </c>
      <c r="R237" s="239">
        <f>Q237*H237</f>
        <v>0</v>
      </c>
      <c r="S237" s="239">
        <v>0</v>
      </c>
      <c r="T237" s="240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41" t="s">
        <v>277</v>
      </c>
      <c r="AT237" s="241" t="s">
        <v>205</v>
      </c>
      <c r="AU237" s="241" t="s">
        <v>85</v>
      </c>
      <c r="AY237" s="18" t="s">
        <v>203</v>
      </c>
      <c r="BE237" s="242">
        <f>IF(N237="základní",J237,0)</f>
        <v>0</v>
      </c>
      <c r="BF237" s="242">
        <f>IF(N237="snížená",J237,0)</f>
        <v>0</v>
      </c>
      <c r="BG237" s="242">
        <f>IF(N237="zákl. přenesená",J237,0)</f>
        <v>0</v>
      </c>
      <c r="BH237" s="242">
        <f>IF(N237="sníž. přenesená",J237,0)</f>
        <v>0</v>
      </c>
      <c r="BI237" s="242">
        <f>IF(N237="nulová",J237,0)</f>
        <v>0</v>
      </c>
      <c r="BJ237" s="18" t="s">
        <v>83</v>
      </c>
      <c r="BK237" s="242">
        <f>ROUND(I237*H237,2)</f>
        <v>0</v>
      </c>
      <c r="BL237" s="18" t="s">
        <v>277</v>
      </c>
      <c r="BM237" s="241" t="s">
        <v>377</v>
      </c>
    </row>
    <row r="238" s="2" customFormat="1" ht="24.15" customHeight="1">
      <c r="A238" s="39"/>
      <c r="B238" s="40"/>
      <c r="C238" s="229" t="s">
        <v>716</v>
      </c>
      <c r="D238" s="229" t="s">
        <v>205</v>
      </c>
      <c r="E238" s="230" t="s">
        <v>1921</v>
      </c>
      <c r="F238" s="231" t="s">
        <v>1922</v>
      </c>
      <c r="G238" s="232" t="s">
        <v>336</v>
      </c>
      <c r="H238" s="233">
        <v>27</v>
      </c>
      <c r="I238" s="234"/>
      <c r="J238" s="235">
        <f>ROUND(I238*H238,2)</f>
        <v>0</v>
      </c>
      <c r="K238" s="236"/>
      <c r="L238" s="45"/>
      <c r="M238" s="237" t="s">
        <v>1</v>
      </c>
      <c r="N238" s="238" t="s">
        <v>41</v>
      </c>
      <c r="O238" s="92"/>
      <c r="P238" s="239">
        <f>O238*H238</f>
        <v>0</v>
      </c>
      <c r="Q238" s="239">
        <v>0</v>
      </c>
      <c r="R238" s="239">
        <f>Q238*H238</f>
        <v>0</v>
      </c>
      <c r="S238" s="239">
        <v>0</v>
      </c>
      <c r="T238" s="240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1" t="s">
        <v>277</v>
      </c>
      <c r="AT238" s="241" t="s">
        <v>205</v>
      </c>
      <c r="AU238" s="241" t="s">
        <v>85</v>
      </c>
      <c r="AY238" s="18" t="s">
        <v>203</v>
      </c>
      <c r="BE238" s="242">
        <f>IF(N238="základní",J238,0)</f>
        <v>0</v>
      </c>
      <c r="BF238" s="242">
        <f>IF(N238="snížená",J238,0)</f>
        <v>0</v>
      </c>
      <c r="BG238" s="242">
        <f>IF(N238="zákl. přenesená",J238,0)</f>
        <v>0</v>
      </c>
      <c r="BH238" s="242">
        <f>IF(N238="sníž. přenesená",J238,0)</f>
        <v>0</v>
      </c>
      <c r="BI238" s="242">
        <f>IF(N238="nulová",J238,0)</f>
        <v>0</v>
      </c>
      <c r="BJ238" s="18" t="s">
        <v>83</v>
      </c>
      <c r="BK238" s="242">
        <f>ROUND(I238*H238,2)</f>
        <v>0</v>
      </c>
      <c r="BL238" s="18" t="s">
        <v>277</v>
      </c>
      <c r="BM238" s="241" t="s">
        <v>384</v>
      </c>
    </row>
    <row r="239" s="2" customFormat="1" ht="24.15" customHeight="1">
      <c r="A239" s="39"/>
      <c r="B239" s="40"/>
      <c r="C239" s="229" t="s">
        <v>302</v>
      </c>
      <c r="D239" s="229" t="s">
        <v>205</v>
      </c>
      <c r="E239" s="230" t="s">
        <v>1923</v>
      </c>
      <c r="F239" s="231" t="s">
        <v>1924</v>
      </c>
      <c r="G239" s="232" t="s">
        <v>336</v>
      </c>
      <c r="H239" s="233">
        <v>7</v>
      </c>
      <c r="I239" s="234"/>
      <c r="J239" s="235">
        <f>ROUND(I239*H239,2)</f>
        <v>0</v>
      </c>
      <c r="K239" s="236"/>
      <c r="L239" s="45"/>
      <c r="M239" s="237" t="s">
        <v>1</v>
      </c>
      <c r="N239" s="238" t="s">
        <v>41</v>
      </c>
      <c r="O239" s="92"/>
      <c r="P239" s="239">
        <f>O239*H239</f>
        <v>0</v>
      </c>
      <c r="Q239" s="239">
        <v>0</v>
      </c>
      <c r="R239" s="239">
        <f>Q239*H239</f>
        <v>0</v>
      </c>
      <c r="S239" s="239">
        <v>0</v>
      </c>
      <c r="T239" s="240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1" t="s">
        <v>277</v>
      </c>
      <c r="AT239" s="241" t="s">
        <v>205</v>
      </c>
      <c r="AU239" s="241" t="s">
        <v>85</v>
      </c>
      <c r="AY239" s="18" t="s">
        <v>203</v>
      </c>
      <c r="BE239" s="242">
        <f>IF(N239="základní",J239,0)</f>
        <v>0</v>
      </c>
      <c r="BF239" s="242">
        <f>IF(N239="snížená",J239,0)</f>
        <v>0</v>
      </c>
      <c r="BG239" s="242">
        <f>IF(N239="zákl. přenesená",J239,0)</f>
        <v>0</v>
      </c>
      <c r="BH239" s="242">
        <f>IF(N239="sníž. přenesená",J239,0)</f>
        <v>0</v>
      </c>
      <c r="BI239" s="242">
        <f>IF(N239="nulová",J239,0)</f>
        <v>0</v>
      </c>
      <c r="BJ239" s="18" t="s">
        <v>83</v>
      </c>
      <c r="BK239" s="242">
        <f>ROUND(I239*H239,2)</f>
        <v>0</v>
      </c>
      <c r="BL239" s="18" t="s">
        <v>277</v>
      </c>
      <c r="BM239" s="241" t="s">
        <v>389</v>
      </c>
    </row>
    <row r="240" s="2" customFormat="1" ht="24.15" customHeight="1">
      <c r="A240" s="39"/>
      <c r="B240" s="40"/>
      <c r="C240" s="229" t="s">
        <v>724</v>
      </c>
      <c r="D240" s="229" t="s">
        <v>205</v>
      </c>
      <c r="E240" s="230" t="s">
        <v>1925</v>
      </c>
      <c r="F240" s="231" t="s">
        <v>1926</v>
      </c>
      <c r="G240" s="232" t="s">
        <v>336</v>
      </c>
      <c r="H240" s="233">
        <v>2</v>
      </c>
      <c r="I240" s="234"/>
      <c r="J240" s="235">
        <f>ROUND(I240*H240,2)</f>
        <v>0</v>
      </c>
      <c r="K240" s="236"/>
      <c r="L240" s="45"/>
      <c r="M240" s="237" t="s">
        <v>1</v>
      </c>
      <c r="N240" s="238" t="s">
        <v>41</v>
      </c>
      <c r="O240" s="92"/>
      <c r="P240" s="239">
        <f>O240*H240</f>
        <v>0</v>
      </c>
      <c r="Q240" s="239">
        <v>0</v>
      </c>
      <c r="R240" s="239">
        <f>Q240*H240</f>
        <v>0</v>
      </c>
      <c r="S240" s="239">
        <v>0</v>
      </c>
      <c r="T240" s="240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41" t="s">
        <v>277</v>
      </c>
      <c r="AT240" s="241" t="s">
        <v>205</v>
      </c>
      <c r="AU240" s="241" t="s">
        <v>85</v>
      </c>
      <c r="AY240" s="18" t="s">
        <v>203</v>
      </c>
      <c r="BE240" s="242">
        <f>IF(N240="základní",J240,0)</f>
        <v>0</v>
      </c>
      <c r="BF240" s="242">
        <f>IF(N240="snížená",J240,0)</f>
        <v>0</v>
      </c>
      <c r="BG240" s="242">
        <f>IF(N240="zákl. přenesená",J240,0)</f>
        <v>0</v>
      </c>
      <c r="BH240" s="242">
        <f>IF(N240="sníž. přenesená",J240,0)</f>
        <v>0</v>
      </c>
      <c r="BI240" s="242">
        <f>IF(N240="nulová",J240,0)</f>
        <v>0</v>
      </c>
      <c r="BJ240" s="18" t="s">
        <v>83</v>
      </c>
      <c r="BK240" s="242">
        <f>ROUND(I240*H240,2)</f>
        <v>0</v>
      </c>
      <c r="BL240" s="18" t="s">
        <v>277</v>
      </c>
      <c r="BM240" s="241" t="s">
        <v>393</v>
      </c>
    </row>
    <row r="241" s="2" customFormat="1" ht="24.15" customHeight="1">
      <c r="A241" s="39"/>
      <c r="B241" s="40"/>
      <c r="C241" s="229" t="s">
        <v>305</v>
      </c>
      <c r="D241" s="229" t="s">
        <v>205</v>
      </c>
      <c r="E241" s="230" t="s">
        <v>1927</v>
      </c>
      <c r="F241" s="231" t="s">
        <v>1928</v>
      </c>
      <c r="G241" s="232" t="s">
        <v>220</v>
      </c>
      <c r="H241" s="233">
        <v>17</v>
      </c>
      <c r="I241" s="234"/>
      <c r="J241" s="235">
        <f>ROUND(I241*H241,2)</f>
        <v>0</v>
      </c>
      <c r="K241" s="236"/>
      <c r="L241" s="45"/>
      <c r="M241" s="237" t="s">
        <v>1</v>
      </c>
      <c r="N241" s="238" t="s">
        <v>41</v>
      </c>
      <c r="O241" s="92"/>
      <c r="P241" s="239">
        <f>O241*H241</f>
        <v>0</v>
      </c>
      <c r="Q241" s="239">
        <v>0</v>
      </c>
      <c r="R241" s="239">
        <f>Q241*H241</f>
        <v>0</v>
      </c>
      <c r="S241" s="239">
        <v>0</v>
      </c>
      <c r="T241" s="240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1" t="s">
        <v>277</v>
      </c>
      <c r="AT241" s="241" t="s">
        <v>205</v>
      </c>
      <c r="AU241" s="241" t="s">
        <v>85</v>
      </c>
      <c r="AY241" s="18" t="s">
        <v>203</v>
      </c>
      <c r="BE241" s="242">
        <f>IF(N241="základní",J241,0)</f>
        <v>0</v>
      </c>
      <c r="BF241" s="242">
        <f>IF(N241="snížená",J241,0)</f>
        <v>0</v>
      </c>
      <c r="BG241" s="242">
        <f>IF(N241="zákl. přenesená",J241,0)</f>
        <v>0</v>
      </c>
      <c r="BH241" s="242">
        <f>IF(N241="sníž. přenesená",J241,0)</f>
        <v>0</v>
      </c>
      <c r="BI241" s="242">
        <f>IF(N241="nulová",J241,0)</f>
        <v>0</v>
      </c>
      <c r="BJ241" s="18" t="s">
        <v>83</v>
      </c>
      <c r="BK241" s="242">
        <f>ROUND(I241*H241,2)</f>
        <v>0</v>
      </c>
      <c r="BL241" s="18" t="s">
        <v>277</v>
      </c>
      <c r="BM241" s="241" t="s">
        <v>410</v>
      </c>
    </row>
    <row r="242" s="2" customFormat="1" ht="24.15" customHeight="1">
      <c r="A242" s="39"/>
      <c r="B242" s="40"/>
      <c r="C242" s="229" t="s">
        <v>732</v>
      </c>
      <c r="D242" s="229" t="s">
        <v>205</v>
      </c>
      <c r="E242" s="230" t="s">
        <v>1929</v>
      </c>
      <c r="F242" s="231" t="s">
        <v>1930</v>
      </c>
      <c r="G242" s="232" t="s">
        <v>220</v>
      </c>
      <c r="H242" s="233">
        <v>2</v>
      </c>
      <c r="I242" s="234"/>
      <c r="J242" s="235">
        <f>ROUND(I242*H242,2)</f>
        <v>0</v>
      </c>
      <c r="K242" s="236"/>
      <c r="L242" s="45"/>
      <c r="M242" s="237" t="s">
        <v>1</v>
      </c>
      <c r="N242" s="238" t="s">
        <v>41</v>
      </c>
      <c r="O242" s="92"/>
      <c r="P242" s="239">
        <f>O242*H242</f>
        <v>0</v>
      </c>
      <c r="Q242" s="239">
        <v>0</v>
      </c>
      <c r="R242" s="239">
        <f>Q242*H242</f>
        <v>0</v>
      </c>
      <c r="S242" s="239">
        <v>0</v>
      </c>
      <c r="T242" s="240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41" t="s">
        <v>277</v>
      </c>
      <c r="AT242" s="241" t="s">
        <v>205</v>
      </c>
      <c r="AU242" s="241" t="s">
        <v>85</v>
      </c>
      <c r="AY242" s="18" t="s">
        <v>203</v>
      </c>
      <c r="BE242" s="242">
        <f>IF(N242="základní",J242,0)</f>
        <v>0</v>
      </c>
      <c r="BF242" s="242">
        <f>IF(N242="snížená",J242,0)</f>
        <v>0</v>
      </c>
      <c r="BG242" s="242">
        <f>IF(N242="zákl. přenesená",J242,0)</f>
        <v>0</v>
      </c>
      <c r="BH242" s="242">
        <f>IF(N242="sníž. přenesená",J242,0)</f>
        <v>0</v>
      </c>
      <c r="BI242" s="242">
        <f>IF(N242="nulová",J242,0)</f>
        <v>0</v>
      </c>
      <c r="BJ242" s="18" t="s">
        <v>83</v>
      </c>
      <c r="BK242" s="242">
        <f>ROUND(I242*H242,2)</f>
        <v>0</v>
      </c>
      <c r="BL242" s="18" t="s">
        <v>277</v>
      </c>
      <c r="BM242" s="241" t="s">
        <v>416</v>
      </c>
    </row>
    <row r="243" s="2" customFormat="1" ht="24.15" customHeight="1">
      <c r="A243" s="39"/>
      <c r="B243" s="40"/>
      <c r="C243" s="229" t="s">
        <v>309</v>
      </c>
      <c r="D243" s="229" t="s">
        <v>205</v>
      </c>
      <c r="E243" s="230" t="s">
        <v>1931</v>
      </c>
      <c r="F243" s="231" t="s">
        <v>1932</v>
      </c>
      <c r="G243" s="232" t="s">
        <v>220</v>
      </c>
      <c r="H243" s="233">
        <v>4</v>
      </c>
      <c r="I243" s="234"/>
      <c r="J243" s="235">
        <f>ROUND(I243*H243,2)</f>
        <v>0</v>
      </c>
      <c r="K243" s="236"/>
      <c r="L243" s="45"/>
      <c r="M243" s="237" t="s">
        <v>1</v>
      </c>
      <c r="N243" s="238" t="s">
        <v>41</v>
      </c>
      <c r="O243" s="92"/>
      <c r="P243" s="239">
        <f>O243*H243</f>
        <v>0</v>
      </c>
      <c r="Q243" s="239">
        <v>0</v>
      </c>
      <c r="R243" s="239">
        <f>Q243*H243</f>
        <v>0</v>
      </c>
      <c r="S243" s="239">
        <v>0</v>
      </c>
      <c r="T243" s="240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1" t="s">
        <v>277</v>
      </c>
      <c r="AT243" s="241" t="s">
        <v>205</v>
      </c>
      <c r="AU243" s="241" t="s">
        <v>85</v>
      </c>
      <c r="AY243" s="18" t="s">
        <v>203</v>
      </c>
      <c r="BE243" s="242">
        <f>IF(N243="základní",J243,0)</f>
        <v>0</v>
      </c>
      <c r="BF243" s="242">
        <f>IF(N243="snížená",J243,0)</f>
        <v>0</v>
      </c>
      <c r="BG243" s="242">
        <f>IF(N243="zákl. přenesená",J243,0)</f>
        <v>0</v>
      </c>
      <c r="BH243" s="242">
        <f>IF(N243="sníž. přenesená",J243,0)</f>
        <v>0</v>
      </c>
      <c r="BI243" s="242">
        <f>IF(N243="nulová",J243,0)</f>
        <v>0</v>
      </c>
      <c r="BJ243" s="18" t="s">
        <v>83</v>
      </c>
      <c r="BK243" s="242">
        <f>ROUND(I243*H243,2)</f>
        <v>0</v>
      </c>
      <c r="BL243" s="18" t="s">
        <v>277</v>
      </c>
      <c r="BM243" s="241" t="s">
        <v>1184</v>
      </c>
    </row>
    <row r="244" s="2" customFormat="1" ht="24.15" customHeight="1">
      <c r="A244" s="39"/>
      <c r="B244" s="40"/>
      <c r="C244" s="229" t="s">
        <v>740</v>
      </c>
      <c r="D244" s="229" t="s">
        <v>205</v>
      </c>
      <c r="E244" s="230" t="s">
        <v>1933</v>
      </c>
      <c r="F244" s="231" t="s">
        <v>1934</v>
      </c>
      <c r="G244" s="232" t="s">
        <v>220</v>
      </c>
      <c r="H244" s="233">
        <v>2</v>
      </c>
      <c r="I244" s="234"/>
      <c r="J244" s="235">
        <f>ROUND(I244*H244,2)</f>
        <v>0</v>
      </c>
      <c r="K244" s="236"/>
      <c r="L244" s="45"/>
      <c r="M244" s="237" t="s">
        <v>1</v>
      </c>
      <c r="N244" s="238" t="s">
        <v>41</v>
      </c>
      <c r="O244" s="92"/>
      <c r="P244" s="239">
        <f>O244*H244</f>
        <v>0</v>
      </c>
      <c r="Q244" s="239">
        <v>0</v>
      </c>
      <c r="R244" s="239">
        <f>Q244*H244</f>
        <v>0</v>
      </c>
      <c r="S244" s="239">
        <v>0</v>
      </c>
      <c r="T244" s="240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1" t="s">
        <v>277</v>
      </c>
      <c r="AT244" s="241" t="s">
        <v>205</v>
      </c>
      <c r="AU244" s="241" t="s">
        <v>85</v>
      </c>
      <c r="AY244" s="18" t="s">
        <v>203</v>
      </c>
      <c r="BE244" s="242">
        <f>IF(N244="základní",J244,0)</f>
        <v>0</v>
      </c>
      <c r="BF244" s="242">
        <f>IF(N244="snížená",J244,0)</f>
        <v>0</v>
      </c>
      <c r="BG244" s="242">
        <f>IF(N244="zákl. přenesená",J244,0)</f>
        <v>0</v>
      </c>
      <c r="BH244" s="242">
        <f>IF(N244="sníž. přenesená",J244,0)</f>
        <v>0</v>
      </c>
      <c r="BI244" s="242">
        <f>IF(N244="nulová",J244,0)</f>
        <v>0</v>
      </c>
      <c r="BJ244" s="18" t="s">
        <v>83</v>
      </c>
      <c r="BK244" s="242">
        <f>ROUND(I244*H244,2)</f>
        <v>0</v>
      </c>
      <c r="BL244" s="18" t="s">
        <v>277</v>
      </c>
      <c r="BM244" s="241" t="s">
        <v>421</v>
      </c>
    </row>
    <row r="245" s="2" customFormat="1" ht="24.15" customHeight="1">
      <c r="A245" s="39"/>
      <c r="B245" s="40"/>
      <c r="C245" s="229" t="s">
        <v>315</v>
      </c>
      <c r="D245" s="229" t="s">
        <v>205</v>
      </c>
      <c r="E245" s="230" t="s">
        <v>1935</v>
      </c>
      <c r="F245" s="231" t="s">
        <v>1936</v>
      </c>
      <c r="G245" s="232" t="s">
        <v>220</v>
      </c>
      <c r="H245" s="233">
        <v>62</v>
      </c>
      <c r="I245" s="234"/>
      <c r="J245" s="235">
        <f>ROUND(I245*H245,2)</f>
        <v>0</v>
      </c>
      <c r="K245" s="236"/>
      <c r="L245" s="45"/>
      <c r="M245" s="237" t="s">
        <v>1</v>
      </c>
      <c r="N245" s="238" t="s">
        <v>41</v>
      </c>
      <c r="O245" s="92"/>
      <c r="P245" s="239">
        <f>O245*H245</f>
        <v>0</v>
      </c>
      <c r="Q245" s="239">
        <v>0</v>
      </c>
      <c r="R245" s="239">
        <f>Q245*H245</f>
        <v>0</v>
      </c>
      <c r="S245" s="239">
        <v>0</v>
      </c>
      <c r="T245" s="240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1" t="s">
        <v>277</v>
      </c>
      <c r="AT245" s="241" t="s">
        <v>205</v>
      </c>
      <c r="AU245" s="241" t="s">
        <v>85</v>
      </c>
      <c r="AY245" s="18" t="s">
        <v>203</v>
      </c>
      <c r="BE245" s="242">
        <f>IF(N245="základní",J245,0)</f>
        <v>0</v>
      </c>
      <c r="BF245" s="242">
        <f>IF(N245="snížená",J245,0)</f>
        <v>0</v>
      </c>
      <c r="BG245" s="242">
        <f>IF(N245="zákl. přenesená",J245,0)</f>
        <v>0</v>
      </c>
      <c r="BH245" s="242">
        <f>IF(N245="sníž. přenesená",J245,0)</f>
        <v>0</v>
      </c>
      <c r="BI245" s="242">
        <f>IF(N245="nulová",J245,0)</f>
        <v>0</v>
      </c>
      <c r="BJ245" s="18" t="s">
        <v>83</v>
      </c>
      <c r="BK245" s="242">
        <f>ROUND(I245*H245,2)</f>
        <v>0</v>
      </c>
      <c r="BL245" s="18" t="s">
        <v>277</v>
      </c>
      <c r="BM245" s="241" t="s">
        <v>1208</v>
      </c>
    </row>
    <row r="246" s="2" customFormat="1" ht="24.15" customHeight="1">
      <c r="A246" s="39"/>
      <c r="B246" s="40"/>
      <c r="C246" s="229" t="s">
        <v>748</v>
      </c>
      <c r="D246" s="229" t="s">
        <v>205</v>
      </c>
      <c r="E246" s="230" t="s">
        <v>1551</v>
      </c>
      <c r="F246" s="231" t="s">
        <v>1937</v>
      </c>
      <c r="G246" s="232" t="s">
        <v>1507</v>
      </c>
      <c r="H246" s="233">
        <v>100</v>
      </c>
      <c r="I246" s="234"/>
      <c r="J246" s="235">
        <f>ROUND(I246*H246,2)</f>
        <v>0</v>
      </c>
      <c r="K246" s="236"/>
      <c r="L246" s="45"/>
      <c r="M246" s="237" t="s">
        <v>1</v>
      </c>
      <c r="N246" s="238" t="s">
        <v>41</v>
      </c>
      <c r="O246" s="92"/>
      <c r="P246" s="239">
        <f>O246*H246</f>
        <v>0</v>
      </c>
      <c r="Q246" s="239">
        <v>0</v>
      </c>
      <c r="R246" s="239">
        <f>Q246*H246</f>
        <v>0</v>
      </c>
      <c r="S246" s="239">
        <v>0</v>
      </c>
      <c r="T246" s="240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1" t="s">
        <v>277</v>
      </c>
      <c r="AT246" s="241" t="s">
        <v>205</v>
      </c>
      <c r="AU246" s="241" t="s">
        <v>85</v>
      </c>
      <c r="AY246" s="18" t="s">
        <v>203</v>
      </c>
      <c r="BE246" s="242">
        <f>IF(N246="základní",J246,0)</f>
        <v>0</v>
      </c>
      <c r="BF246" s="242">
        <f>IF(N246="snížená",J246,0)</f>
        <v>0</v>
      </c>
      <c r="BG246" s="242">
        <f>IF(N246="zákl. přenesená",J246,0)</f>
        <v>0</v>
      </c>
      <c r="BH246" s="242">
        <f>IF(N246="sníž. přenesená",J246,0)</f>
        <v>0</v>
      </c>
      <c r="BI246" s="242">
        <f>IF(N246="nulová",J246,0)</f>
        <v>0</v>
      </c>
      <c r="BJ246" s="18" t="s">
        <v>83</v>
      </c>
      <c r="BK246" s="242">
        <f>ROUND(I246*H246,2)</f>
        <v>0</v>
      </c>
      <c r="BL246" s="18" t="s">
        <v>277</v>
      </c>
      <c r="BM246" s="241" t="s">
        <v>1220</v>
      </c>
    </row>
    <row r="247" s="2" customFormat="1" ht="21.75" customHeight="1">
      <c r="A247" s="39"/>
      <c r="B247" s="40"/>
      <c r="C247" s="229" t="s">
        <v>319</v>
      </c>
      <c r="D247" s="229" t="s">
        <v>205</v>
      </c>
      <c r="E247" s="230" t="s">
        <v>1938</v>
      </c>
      <c r="F247" s="231" t="s">
        <v>1939</v>
      </c>
      <c r="G247" s="232" t="s">
        <v>220</v>
      </c>
      <c r="H247" s="233">
        <v>62</v>
      </c>
      <c r="I247" s="234"/>
      <c r="J247" s="235">
        <f>ROUND(I247*H247,2)</f>
        <v>0</v>
      </c>
      <c r="K247" s="236"/>
      <c r="L247" s="45"/>
      <c r="M247" s="237" t="s">
        <v>1</v>
      </c>
      <c r="N247" s="238" t="s">
        <v>41</v>
      </c>
      <c r="O247" s="92"/>
      <c r="P247" s="239">
        <f>O247*H247</f>
        <v>0</v>
      </c>
      <c r="Q247" s="239">
        <v>0</v>
      </c>
      <c r="R247" s="239">
        <f>Q247*H247</f>
        <v>0</v>
      </c>
      <c r="S247" s="239">
        <v>0</v>
      </c>
      <c r="T247" s="240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41" t="s">
        <v>277</v>
      </c>
      <c r="AT247" s="241" t="s">
        <v>205</v>
      </c>
      <c r="AU247" s="241" t="s">
        <v>85</v>
      </c>
      <c r="AY247" s="18" t="s">
        <v>203</v>
      </c>
      <c r="BE247" s="242">
        <f>IF(N247="základní",J247,0)</f>
        <v>0</v>
      </c>
      <c r="BF247" s="242">
        <f>IF(N247="snížená",J247,0)</f>
        <v>0</v>
      </c>
      <c r="BG247" s="242">
        <f>IF(N247="zákl. přenesená",J247,0)</f>
        <v>0</v>
      </c>
      <c r="BH247" s="242">
        <f>IF(N247="sníž. přenesená",J247,0)</f>
        <v>0</v>
      </c>
      <c r="BI247" s="242">
        <f>IF(N247="nulová",J247,0)</f>
        <v>0</v>
      </c>
      <c r="BJ247" s="18" t="s">
        <v>83</v>
      </c>
      <c r="BK247" s="242">
        <f>ROUND(I247*H247,2)</f>
        <v>0</v>
      </c>
      <c r="BL247" s="18" t="s">
        <v>277</v>
      </c>
      <c r="BM247" s="241" t="s">
        <v>1230</v>
      </c>
    </row>
    <row r="248" s="2" customFormat="1" ht="24.15" customHeight="1">
      <c r="A248" s="39"/>
      <c r="B248" s="40"/>
      <c r="C248" s="229" t="s">
        <v>756</v>
      </c>
      <c r="D248" s="229" t="s">
        <v>205</v>
      </c>
      <c r="E248" s="230" t="s">
        <v>1940</v>
      </c>
      <c r="F248" s="231" t="s">
        <v>1941</v>
      </c>
      <c r="G248" s="232" t="s">
        <v>797</v>
      </c>
      <c r="H248" s="233">
        <v>12</v>
      </c>
      <c r="I248" s="234"/>
      <c r="J248" s="235">
        <f>ROUND(I248*H248,2)</f>
        <v>0</v>
      </c>
      <c r="K248" s="236"/>
      <c r="L248" s="45"/>
      <c r="M248" s="237" t="s">
        <v>1</v>
      </c>
      <c r="N248" s="238" t="s">
        <v>41</v>
      </c>
      <c r="O248" s="92"/>
      <c r="P248" s="239">
        <f>O248*H248</f>
        <v>0</v>
      </c>
      <c r="Q248" s="239">
        <v>0</v>
      </c>
      <c r="R248" s="239">
        <f>Q248*H248</f>
        <v>0</v>
      </c>
      <c r="S248" s="239">
        <v>0</v>
      </c>
      <c r="T248" s="240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1" t="s">
        <v>277</v>
      </c>
      <c r="AT248" s="241" t="s">
        <v>205</v>
      </c>
      <c r="AU248" s="241" t="s">
        <v>85</v>
      </c>
      <c r="AY248" s="18" t="s">
        <v>203</v>
      </c>
      <c r="BE248" s="242">
        <f>IF(N248="základní",J248,0)</f>
        <v>0</v>
      </c>
      <c r="BF248" s="242">
        <f>IF(N248="snížená",J248,0)</f>
        <v>0</v>
      </c>
      <c r="BG248" s="242">
        <f>IF(N248="zákl. přenesená",J248,0)</f>
        <v>0</v>
      </c>
      <c r="BH248" s="242">
        <f>IF(N248="sníž. přenesená",J248,0)</f>
        <v>0</v>
      </c>
      <c r="BI248" s="242">
        <f>IF(N248="nulová",J248,0)</f>
        <v>0</v>
      </c>
      <c r="BJ248" s="18" t="s">
        <v>83</v>
      </c>
      <c r="BK248" s="242">
        <f>ROUND(I248*H248,2)</f>
        <v>0</v>
      </c>
      <c r="BL248" s="18" t="s">
        <v>277</v>
      </c>
      <c r="BM248" s="241" t="s">
        <v>1240</v>
      </c>
    </row>
    <row r="249" s="2" customFormat="1" ht="24.15" customHeight="1">
      <c r="A249" s="39"/>
      <c r="B249" s="40"/>
      <c r="C249" s="229" t="s">
        <v>327</v>
      </c>
      <c r="D249" s="229" t="s">
        <v>205</v>
      </c>
      <c r="E249" s="230" t="s">
        <v>1561</v>
      </c>
      <c r="F249" s="231" t="s">
        <v>1562</v>
      </c>
      <c r="G249" s="232" t="s">
        <v>220</v>
      </c>
      <c r="H249" s="233">
        <v>52</v>
      </c>
      <c r="I249" s="234"/>
      <c r="J249" s="235">
        <f>ROUND(I249*H249,2)</f>
        <v>0</v>
      </c>
      <c r="K249" s="236"/>
      <c r="L249" s="45"/>
      <c r="M249" s="237" t="s">
        <v>1</v>
      </c>
      <c r="N249" s="238" t="s">
        <v>41</v>
      </c>
      <c r="O249" s="92"/>
      <c r="P249" s="239">
        <f>O249*H249</f>
        <v>0</v>
      </c>
      <c r="Q249" s="239">
        <v>0</v>
      </c>
      <c r="R249" s="239">
        <f>Q249*H249</f>
        <v>0</v>
      </c>
      <c r="S249" s="239">
        <v>0</v>
      </c>
      <c r="T249" s="240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1" t="s">
        <v>277</v>
      </c>
      <c r="AT249" s="241" t="s">
        <v>205</v>
      </c>
      <c r="AU249" s="241" t="s">
        <v>85</v>
      </c>
      <c r="AY249" s="18" t="s">
        <v>203</v>
      </c>
      <c r="BE249" s="242">
        <f>IF(N249="základní",J249,0)</f>
        <v>0</v>
      </c>
      <c r="BF249" s="242">
        <f>IF(N249="snížená",J249,0)</f>
        <v>0</v>
      </c>
      <c r="BG249" s="242">
        <f>IF(N249="zákl. přenesená",J249,0)</f>
        <v>0</v>
      </c>
      <c r="BH249" s="242">
        <f>IF(N249="sníž. přenesená",J249,0)</f>
        <v>0</v>
      </c>
      <c r="BI249" s="242">
        <f>IF(N249="nulová",J249,0)</f>
        <v>0</v>
      </c>
      <c r="BJ249" s="18" t="s">
        <v>83</v>
      </c>
      <c r="BK249" s="242">
        <f>ROUND(I249*H249,2)</f>
        <v>0</v>
      </c>
      <c r="BL249" s="18" t="s">
        <v>277</v>
      </c>
      <c r="BM249" s="241" t="s">
        <v>1248</v>
      </c>
    </row>
    <row r="250" s="2" customFormat="1" ht="24.15" customHeight="1">
      <c r="A250" s="39"/>
      <c r="B250" s="40"/>
      <c r="C250" s="229" t="s">
        <v>763</v>
      </c>
      <c r="D250" s="229" t="s">
        <v>205</v>
      </c>
      <c r="E250" s="230" t="s">
        <v>1942</v>
      </c>
      <c r="F250" s="231" t="s">
        <v>1943</v>
      </c>
      <c r="G250" s="232" t="s">
        <v>220</v>
      </c>
      <c r="H250" s="233">
        <v>2</v>
      </c>
      <c r="I250" s="234"/>
      <c r="J250" s="235">
        <f>ROUND(I250*H250,2)</f>
        <v>0</v>
      </c>
      <c r="K250" s="236"/>
      <c r="L250" s="45"/>
      <c r="M250" s="237" t="s">
        <v>1</v>
      </c>
      <c r="N250" s="238" t="s">
        <v>41</v>
      </c>
      <c r="O250" s="92"/>
      <c r="P250" s="239">
        <f>O250*H250</f>
        <v>0</v>
      </c>
      <c r="Q250" s="239">
        <v>0</v>
      </c>
      <c r="R250" s="239">
        <f>Q250*H250</f>
        <v>0</v>
      </c>
      <c r="S250" s="239">
        <v>0</v>
      </c>
      <c r="T250" s="240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1" t="s">
        <v>277</v>
      </c>
      <c r="AT250" s="241" t="s">
        <v>205</v>
      </c>
      <c r="AU250" s="241" t="s">
        <v>85</v>
      </c>
      <c r="AY250" s="18" t="s">
        <v>203</v>
      </c>
      <c r="BE250" s="242">
        <f>IF(N250="základní",J250,0)</f>
        <v>0</v>
      </c>
      <c r="BF250" s="242">
        <f>IF(N250="snížená",J250,0)</f>
        <v>0</v>
      </c>
      <c r="BG250" s="242">
        <f>IF(N250="zákl. přenesená",J250,0)</f>
        <v>0</v>
      </c>
      <c r="BH250" s="242">
        <f>IF(N250="sníž. přenesená",J250,0)</f>
        <v>0</v>
      </c>
      <c r="BI250" s="242">
        <f>IF(N250="nulová",J250,0)</f>
        <v>0</v>
      </c>
      <c r="BJ250" s="18" t="s">
        <v>83</v>
      </c>
      <c r="BK250" s="242">
        <f>ROUND(I250*H250,2)</f>
        <v>0</v>
      </c>
      <c r="BL250" s="18" t="s">
        <v>277</v>
      </c>
      <c r="BM250" s="241" t="s">
        <v>1259</v>
      </c>
    </row>
    <row r="251" s="2" customFormat="1" ht="21.75" customHeight="1">
      <c r="A251" s="39"/>
      <c r="B251" s="40"/>
      <c r="C251" s="229" t="s">
        <v>771</v>
      </c>
      <c r="D251" s="229" t="s">
        <v>205</v>
      </c>
      <c r="E251" s="230" t="s">
        <v>1944</v>
      </c>
      <c r="F251" s="231" t="s">
        <v>1945</v>
      </c>
      <c r="G251" s="232" t="s">
        <v>220</v>
      </c>
      <c r="H251" s="233">
        <v>1</v>
      </c>
      <c r="I251" s="234"/>
      <c r="J251" s="235">
        <f>ROUND(I251*H251,2)</f>
        <v>0</v>
      </c>
      <c r="K251" s="236"/>
      <c r="L251" s="45"/>
      <c r="M251" s="237" t="s">
        <v>1</v>
      </c>
      <c r="N251" s="238" t="s">
        <v>41</v>
      </c>
      <c r="O251" s="92"/>
      <c r="P251" s="239">
        <f>O251*H251</f>
        <v>0</v>
      </c>
      <c r="Q251" s="239">
        <v>0</v>
      </c>
      <c r="R251" s="239">
        <f>Q251*H251</f>
        <v>0</v>
      </c>
      <c r="S251" s="239">
        <v>0</v>
      </c>
      <c r="T251" s="240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1" t="s">
        <v>277</v>
      </c>
      <c r="AT251" s="241" t="s">
        <v>205</v>
      </c>
      <c r="AU251" s="241" t="s">
        <v>85</v>
      </c>
      <c r="AY251" s="18" t="s">
        <v>203</v>
      </c>
      <c r="BE251" s="242">
        <f>IF(N251="základní",J251,0)</f>
        <v>0</v>
      </c>
      <c r="BF251" s="242">
        <f>IF(N251="snížená",J251,0)</f>
        <v>0</v>
      </c>
      <c r="BG251" s="242">
        <f>IF(N251="zákl. přenesená",J251,0)</f>
        <v>0</v>
      </c>
      <c r="BH251" s="242">
        <f>IF(N251="sníž. přenesená",J251,0)</f>
        <v>0</v>
      </c>
      <c r="BI251" s="242">
        <f>IF(N251="nulová",J251,0)</f>
        <v>0</v>
      </c>
      <c r="BJ251" s="18" t="s">
        <v>83</v>
      </c>
      <c r="BK251" s="242">
        <f>ROUND(I251*H251,2)</f>
        <v>0</v>
      </c>
      <c r="BL251" s="18" t="s">
        <v>277</v>
      </c>
      <c r="BM251" s="241" t="s">
        <v>1267</v>
      </c>
    </row>
    <row r="252" s="2" customFormat="1" ht="21.75" customHeight="1">
      <c r="A252" s="39"/>
      <c r="B252" s="40"/>
      <c r="C252" s="229" t="s">
        <v>776</v>
      </c>
      <c r="D252" s="229" t="s">
        <v>205</v>
      </c>
      <c r="E252" s="230" t="s">
        <v>1946</v>
      </c>
      <c r="F252" s="231" t="s">
        <v>1947</v>
      </c>
      <c r="G252" s="232" t="s">
        <v>220</v>
      </c>
      <c r="H252" s="233">
        <v>1</v>
      </c>
      <c r="I252" s="234"/>
      <c r="J252" s="235">
        <f>ROUND(I252*H252,2)</f>
        <v>0</v>
      </c>
      <c r="K252" s="236"/>
      <c r="L252" s="45"/>
      <c r="M252" s="237" t="s">
        <v>1</v>
      </c>
      <c r="N252" s="238" t="s">
        <v>41</v>
      </c>
      <c r="O252" s="92"/>
      <c r="P252" s="239">
        <f>O252*H252</f>
        <v>0</v>
      </c>
      <c r="Q252" s="239">
        <v>0</v>
      </c>
      <c r="R252" s="239">
        <f>Q252*H252</f>
        <v>0</v>
      </c>
      <c r="S252" s="239">
        <v>0</v>
      </c>
      <c r="T252" s="240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41" t="s">
        <v>277</v>
      </c>
      <c r="AT252" s="241" t="s">
        <v>205</v>
      </c>
      <c r="AU252" s="241" t="s">
        <v>85</v>
      </c>
      <c r="AY252" s="18" t="s">
        <v>203</v>
      </c>
      <c r="BE252" s="242">
        <f>IF(N252="základní",J252,0)</f>
        <v>0</v>
      </c>
      <c r="BF252" s="242">
        <f>IF(N252="snížená",J252,0)</f>
        <v>0</v>
      </c>
      <c r="BG252" s="242">
        <f>IF(N252="zákl. přenesená",J252,0)</f>
        <v>0</v>
      </c>
      <c r="BH252" s="242">
        <f>IF(N252="sníž. přenesená",J252,0)</f>
        <v>0</v>
      </c>
      <c r="BI252" s="242">
        <f>IF(N252="nulová",J252,0)</f>
        <v>0</v>
      </c>
      <c r="BJ252" s="18" t="s">
        <v>83</v>
      </c>
      <c r="BK252" s="242">
        <f>ROUND(I252*H252,2)</f>
        <v>0</v>
      </c>
      <c r="BL252" s="18" t="s">
        <v>277</v>
      </c>
      <c r="BM252" s="241" t="s">
        <v>1276</v>
      </c>
    </row>
    <row r="253" s="2" customFormat="1" ht="21.75" customHeight="1">
      <c r="A253" s="39"/>
      <c r="B253" s="40"/>
      <c r="C253" s="229" t="s">
        <v>783</v>
      </c>
      <c r="D253" s="229" t="s">
        <v>205</v>
      </c>
      <c r="E253" s="230" t="s">
        <v>1948</v>
      </c>
      <c r="F253" s="231" t="s">
        <v>1949</v>
      </c>
      <c r="G253" s="232" t="s">
        <v>220</v>
      </c>
      <c r="H253" s="233">
        <v>2</v>
      </c>
      <c r="I253" s="234"/>
      <c r="J253" s="235">
        <f>ROUND(I253*H253,2)</f>
        <v>0</v>
      </c>
      <c r="K253" s="236"/>
      <c r="L253" s="45"/>
      <c r="M253" s="237" t="s">
        <v>1</v>
      </c>
      <c r="N253" s="238" t="s">
        <v>41</v>
      </c>
      <c r="O253" s="92"/>
      <c r="P253" s="239">
        <f>O253*H253</f>
        <v>0</v>
      </c>
      <c r="Q253" s="239">
        <v>0</v>
      </c>
      <c r="R253" s="239">
        <f>Q253*H253</f>
        <v>0</v>
      </c>
      <c r="S253" s="239">
        <v>0</v>
      </c>
      <c r="T253" s="240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1" t="s">
        <v>277</v>
      </c>
      <c r="AT253" s="241" t="s">
        <v>205</v>
      </c>
      <c r="AU253" s="241" t="s">
        <v>85</v>
      </c>
      <c r="AY253" s="18" t="s">
        <v>203</v>
      </c>
      <c r="BE253" s="242">
        <f>IF(N253="základní",J253,0)</f>
        <v>0</v>
      </c>
      <c r="BF253" s="242">
        <f>IF(N253="snížená",J253,0)</f>
        <v>0</v>
      </c>
      <c r="BG253" s="242">
        <f>IF(N253="zákl. přenesená",J253,0)</f>
        <v>0</v>
      </c>
      <c r="BH253" s="242">
        <f>IF(N253="sníž. přenesená",J253,0)</f>
        <v>0</v>
      </c>
      <c r="BI253" s="242">
        <f>IF(N253="nulová",J253,0)</f>
        <v>0</v>
      </c>
      <c r="BJ253" s="18" t="s">
        <v>83</v>
      </c>
      <c r="BK253" s="242">
        <f>ROUND(I253*H253,2)</f>
        <v>0</v>
      </c>
      <c r="BL253" s="18" t="s">
        <v>277</v>
      </c>
      <c r="BM253" s="241" t="s">
        <v>1287</v>
      </c>
    </row>
    <row r="254" s="2" customFormat="1" ht="21.75" customHeight="1">
      <c r="A254" s="39"/>
      <c r="B254" s="40"/>
      <c r="C254" s="229" t="s">
        <v>788</v>
      </c>
      <c r="D254" s="229" t="s">
        <v>205</v>
      </c>
      <c r="E254" s="230" t="s">
        <v>1950</v>
      </c>
      <c r="F254" s="231" t="s">
        <v>1951</v>
      </c>
      <c r="G254" s="232" t="s">
        <v>220</v>
      </c>
      <c r="H254" s="233">
        <v>2</v>
      </c>
      <c r="I254" s="234"/>
      <c r="J254" s="235">
        <f>ROUND(I254*H254,2)</f>
        <v>0</v>
      </c>
      <c r="K254" s="236"/>
      <c r="L254" s="45"/>
      <c r="M254" s="237" t="s">
        <v>1</v>
      </c>
      <c r="N254" s="238" t="s">
        <v>41</v>
      </c>
      <c r="O254" s="92"/>
      <c r="P254" s="239">
        <f>O254*H254</f>
        <v>0</v>
      </c>
      <c r="Q254" s="239">
        <v>0</v>
      </c>
      <c r="R254" s="239">
        <f>Q254*H254</f>
        <v>0</v>
      </c>
      <c r="S254" s="239">
        <v>0</v>
      </c>
      <c r="T254" s="240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1" t="s">
        <v>277</v>
      </c>
      <c r="AT254" s="241" t="s">
        <v>205</v>
      </c>
      <c r="AU254" s="241" t="s">
        <v>85</v>
      </c>
      <c r="AY254" s="18" t="s">
        <v>203</v>
      </c>
      <c r="BE254" s="242">
        <f>IF(N254="základní",J254,0)</f>
        <v>0</v>
      </c>
      <c r="BF254" s="242">
        <f>IF(N254="snížená",J254,0)</f>
        <v>0</v>
      </c>
      <c r="BG254" s="242">
        <f>IF(N254="zákl. přenesená",J254,0)</f>
        <v>0</v>
      </c>
      <c r="BH254" s="242">
        <f>IF(N254="sníž. přenesená",J254,0)</f>
        <v>0</v>
      </c>
      <c r="BI254" s="242">
        <f>IF(N254="nulová",J254,0)</f>
        <v>0</v>
      </c>
      <c r="BJ254" s="18" t="s">
        <v>83</v>
      </c>
      <c r="BK254" s="242">
        <f>ROUND(I254*H254,2)</f>
        <v>0</v>
      </c>
      <c r="BL254" s="18" t="s">
        <v>277</v>
      </c>
      <c r="BM254" s="241" t="s">
        <v>1296</v>
      </c>
    </row>
    <row r="255" s="2" customFormat="1" ht="21.75" customHeight="1">
      <c r="A255" s="39"/>
      <c r="B255" s="40"/>
      <c r="C255" s="229" t="s">
        <v>794</v>
      </c>
      <c r="D255" s="229" t="s">
        <v>205</v>
      </c>
      <c r="E255" s="230" t="s">
        <v>1952</v>
      </c>
      <c r="F255" s="231" t="s">
        <v>1953</v>
      </c>
      <c r="G255" s="232" t="s">
        <v>220</v>
      </c>
      <c r="H255" s="233">
        <v>3</v>
      </c>
      <c r="I255" s="234"/>
      <c r="J255" s="235">
        <f>ROUND(I255*H255,2)</f>
        <v>0</v>
      </c>
      <c r="K255" s="236"/>
      <c r="L255" s="45"/>
      <c r="M255" s="237" t="s">
        <v>1</v>
      </c>
      <c r="N255" s="238" t="s">
        <v>41</v>
      </c>
      <c r="O255" s="92"/>
      <c r="P255" s="239">
        <f>O255*H255</f>
        <v>0</v>
      </c>
      <c r="Q255" s="239">
        <v>0</v>
      </c>
      <c r="R255" s="239">
        <f>Q255*H255</f>
        <v>0</v>
      </c>
      <c r="S255" s="239">
        <v>0</v>
      </c>
      <c r="T255" s="240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1" t="s">
        <v>277</v>
      </c>
      <c r="AT255" s="241" t="s">
        <v>205</v>
      </c>
      <c r="AU255" s="241" t="s">
        <v>85</v>
      </c>
      <c r="AY255" s="18" t="s">
        <v>203</v>
      </c>
      <c r="BE255" s="242">
        <f>IF(N255="základní",J255,0)</f>
        <v>0</v>
      </c>
      <c r="BF255" s="242">
        <f>IF(N255="snížená",J255,0)</f>
        <v>0</v>
      </c>
      <c r="BG255" s="242">
        <f>IF(N255="zákl. přenesená",J255,0)</f>
        <v>0</v>
      </c>
      <c r="BH255" s="242">
        <f>IF(N255="sníž. přenesená",J255,0)</f>
        <v>0</v>
      </c>
      <c r="BI255" s="242">
        <f>IF(N255="nulová",J255,0)</f>
        <v>0</v>
      </c>
      <c r="BJ255" s="18" t="s">
        <v>83</v>
      </c>
      <c r="BK255" s="242">
        <f>ROUND(I255*H255,2)</f>
        <v>0</v>
      </c>
      <c r="BL255" s="18" t="s">
        <v>277</v>
      </c>
      <c r="BM255" s="241" t="s">
        <v>1305</v>
      </c>
    </row>
    <row r="256" s="2" customFormat="1" ht="21.75" customHeight="1">
      <c r="A256" s="39"/>
      <c r="B256" s="40"/>
      <c r="C256" s="229" t="s">
        <v>800</v>
      </c>
      <c r="D256" s="229" t="s">
        <v>205</v>
      </c>
      <c r="E256" s="230" t="s">
        <v>1954</v>
      </c>
      <c r="F256" s="231" t="s">
        <v>1955</v>
      </c>
      <c r="G256" s="232" t="s">
        <v>220</v>
      </c>
      <c r="H256" s="233">
        <v>4</v>
      </c>
      <c r="I256" s="234"/>
      <c r="J256" s="235">
        <f>ROUND(I256*H256,2)</f>
        <v>0</v>
      </c>
      <c r="K256" s="236"/>
      <c r="L256" s="45"/>
      <c r="M256" s="237" t="s">
        <v>1</v>
      </c>
      <c r="N256" s="238" t="s">
        <v>41</v>
      </c>
      <c r="O256" s="92"/>
      <c r="P256" s="239">
        <f>O256*H256</f>
        <v>0</v>
      </c>
      <c r="Q256" s="239">
        <v>0</v>
      </c>
      <c r="R256" s="239">
        <f>Q256*H256</f>
        <v>0</v>
      </c>
      <c r="S256" s="239">
        <v>0</v>
      </c>
      <c r="T256" s="240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1" t="s">
        <v>277</v>
      </c>
      <c r="AT256" s="241" t="s">
        <v>205</v>
      </c>
      <c r="AU256" s="241" t="s">
        <v>85</v>
      </c>
      <c r="AY256" s="18" t="s">
        <v>203</v>
      </c>
      <c r="BE256" s="242">
        <f>IF(N256="základní",J256,0)</f>
        <v>0</v>
      </c>
      <c r="BF256" s="242">
        <f>IF(N256="snížená",J256,0)</f>
        <v>0</v>
      </c>
      <c r="BG256" s="242">
        <f>IF(N256="zákl. přenesená",J256,0)</f>
        <v>0</v>
      </c>
      <c r="BH256" s="242">
        <f>IF(N256="sníž. přenesená",J256,0)</f>
        <v>0</v>
      </c>
      <c r="BI256" s="242">
        <f>IF(N256="nulová",J256,0)</f>
        <v>0</v>
      </c>
      <c r="BJ256" s="18" t="s">
        <v>83</v>
      </c>
      <c r="BK256" s="242">
        <f>ROUND(I256*H256,2)</f>
        <v>0</v>
      </c>
      <c r="BL256" s="18" t="s">
        <v>277</v>
      </c>
      <c r="BM256" s="241" t="s">
        <v>1323</v>
      </c>
    </row>
    <row r="257" s="2" customFormat="1" ht="21.75" customHeight="1">
      <c r="A257" s="39"/>
      <c r="B257" s="40"/>
      <c r="C257" s="229" t="s">
        <v>804</v>
      </c>
      <c r="D257" s="229" t="s">
        <v>205</v>
      </c>
      <c r="E257" s="230" t="s">
        <v>1956</v>
      </c>
      <c r="F257" s="231" t="s">
        <v>1957</v>
      </c>
      <c r="G257" s="232" t="s">
        <v>220</v>
      </c>
      <c r="H257" s="233">
        <v>2</v>
      </c>
      <c r="I257" s="234"/>
      <c r="J257" s="235">
        <f>ROUND(I257*H257,2)</f>
        <v>0</v>
      </c>
      <c r="K257" s="236"/>
      <c r="L257" s="45"/>
      <c r="M257" s="237" t="s">
        <v>1</v>
      </c>
      <c r="N257" s="238" t="s">
        <v>41</v>
      </c>
      <c r="O257" s="92"/>
      <c r="P257" s="239">
        <f>O257*H257</f>
        <v>0</v>
      </c>
      <c r="Q257" s="239">
        <v>0</v>
      </c>
      <c r="R257" s="239">
        <f>Q257*H257</f>
        <v>0</v>
      </c>
      <c r="S257" s="239">
        <v>0</v>
      </c>
      <c r="T257" s="240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1" t="s">
        <v>277</v>
      </c>
      <c r="AT257" s="241" t="s">
        <v>205</v>
      </c>
      <c r="AU257" s="241" t="s">
        <v>85</v>
      </c>
      <c r="AY257" s="18" t="s">
        <v>203</v>
      </c>
      <c r="BE257" s="242">
        <f>IF(N257="základní",J257,0)</f>
        <v>0</v>
      </c>
      <c r="BF257" s="242">
        <f>IF(N257="snížená",J257,0)</f>
        <v>0</v>
      </c>
      <c r="BG257" s="242">
        <f>IF(N257="zákl. přenesená",J257,0)</f>
        <v>0</v>
      </c>
      <c r="BH257" s="242">
        <f>IF(N257="sníž. přenesená",J257,0)</f>
        <v>0</v>
      </c>
      <c r="BI257" s="242">
        <f>IF(N257="nulová",J257,0)</f>
        <v>0</v>
      </c>
      <c r="BJ257" s="18" t="s">
        <v>83</v>
      </c>
      <c r="BK257" s="242">
        <f>ROUND(I257*H257,2)</f>
        <v>0</v>
      </c>
      <c r="BL257" s="18" t="s">
        <v>277</v>
      </c>
      <c r="BM257" s="241" t="s">
        <v>427</v>
      </c>
    </row>
    <row r="258" s="2" customFormat="1" ht="21.75" customHeight="1">
      <c r="A258" s="39"/>
      <c r="B258" s="40"/>
      <c r="C258" s="229" t="s">
        <v>807</v>
      </c>
      <c r="D258" s="229" t="s">
        <v>205</v>
      </c>
      <c r="E258" s="230" t="s">
        <v>1958</v>
      </c>
      <c r="F258" s="231" t="s">
        <v>1959</v>
      </c>
      <c r="G258" s="232" t="s">
        <v>220</v>
      </c>
      <c r="H258" s="233">
        <v>1</v>
      </c>
      <c r="I258" s="234"/>
      <c r="J258" s="235">
        <f>ROUND(I258*H258,2)</f>
        <v>0</v>
      </c>
      <c r="K258" s="236"/>
      <c r="L258" s="45"/>
      <c r="M258" s="237" t="s">
        <v>1</v>
      </c>
      <c r="N258" s="238" t="s">
        <v>41</v>
      </c>
      <c r="O258" s="92"/>
      <c r="P258" s="239">
        <f>O258*H258</f>
        <v>0</v>
      </c>
      <c r="Q258" s="239">
        <v>0</v>
      </c>
      <c r="R258" s="239">
        <f>Q258*H258</f>
        <v>0</v>
      </c>
      <c r="S258" s="239">
        <v>0</v>
      </c>
      <c r="T258" s="240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41" t="s">
        <v>277</v>
      </c>
      <c r="AT258" s="241" t="s">
        <v>205</v>
      </c>
      <c r="AU258" s="241" t="s">
        <v>85</v>
      </c>
      <c r="AY258" s="18" t="s">
        <v>203</v>
      </c>
      <c r="BE258" s="242">
        <f>IF(N258="základní",J258,0)</f>
        <v>0</v>
      </c>
      <c r="BF258" s="242">
        <f>IF(N258="snížená",J258,0)</f>
        <v>0</v>
      </c>
      <c r="BG258" s="242">
        <f>IF(N258="zákl. přenesená",J258,0)</f>
        <v>0</v>
      </c>
      <c r="BH258" s="242">
        <f>IF(N258="sníž. přenesená",J258,0)</f>
        <v>0</v>
      </c>
      <c r="BI258" s="242">
        <f>IF(N258="nulová",J258,0)</f>
        <v>0</v>
      </c>
      <c r="BJ258" s="18" t="s">
        <v>83</v>
      </c>
      <c r="BK258" s="242">
        <f>ROUND(I258*H258,2)</f>
        <v>0</v>
      </c>
      <c r="BL258" s="18" t="s">
        <v>277</v>
      </c>
      <c r="BM258" s="241" t="s">
        <v>1340</v>
      </c>
    </row>
    <row r="259" s="2" customFormat="1" ht="21.75" customHeight="1">
      <c r="A259" s="39"/>
      <c r="B259" s="40"/>
      <c r="C259" s="229" t="s">
        <v>332</v>
      </c>
      <c r="D259" s="229" t="s">
        <v>205</v>
      </c>
      <c r="E259" s="230" t="s">
        <v>1960</v>
      </c>
      <c r="F259" s="231" t="s">
        <v>1961</v>
      </c>
      <c r="G259" s="232" t="s">
        <v>220</v>
      </c>
      <c r="H259" s="233">
        <v>2</v>
      </c>
      <c r="I259" s="234"/>
      <c r="J259" s="235">
        <f>ROUND(I259*H259,2)</f>
        <v>0</v>
      </c>
      <c r="K259" s="236"/>
      <c r="L259" s="45"/>
      <c r="M259" s="237" t="s">
        <v>1</v>
      </c>
      <c r="N259" s="238" t="s">
        <v>41</v>
      </c>
      <c r="O259" s="92"/>
      <c r="P259" s="239">
        <f>O259*H259</f>
        <v>0</v>
      </c>
      <c r="Q259" s="239">
        <v>0</v>
      </c>
      <c r="R259" s="239">
        <f>Q259*H259</f>
        <v>0</v>
      </c>
      <c r="S259" s="239">
        <v>0</v>
      </c>
      <c r="T259" s="240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1" t="s">
        <v>277</v>
      </c>
      <c r="AT259" s="241" t="s">
        <v>205</v>
      </c>
      <c r="AU259" s="241" t="s">
        <v>85</v>
      </c>
      <c r="AY259" s="18" t="s">
        <v>203</v>
      </c>
      <c r="BE259" s="242">
        <f>IF(N259="základní",J259,0)</f>
        <v>0</v>
      </c>
      <c r="BF259" s="242">
        <f>IF(N259="snížená",J259,0)</f>
        <v>0</v>
      </c>
      <c r="BG259" s="242">
        <f>IF(N259="zákl. přenesená",J259,0)</f>
        <v>0</v>
      </c>
      <c r="BH259" s="242">
        <f>IF(N259="sníž. přenesená",J259,0)</f>
        <v>0</v>
      </c>
      <c r="BI259" s="242">
        <f>IF(N259="nulová",J259,0)</f>
        <v>0</v>
      </c>
      <c r="BJ259" s="18" t="s">
        <v>83</v>
      </c>
      <c r="BK259" s="242">
        <f>ROUND(I259*H259,2)</f>
        <v>0</v>
      </c>
      <c r="BL259" s="18" t="s">
        <v>277</v>
      </c>
      <c r="BM259" s="241" t="s">
        <v>1671</v>
      </c>
    </row>
    <row r="260" s="2" customFormat="1" ht="16.5" customHeight="1">
      <c r="A260" s="39"/>
      <c r="B260" s="40"/>
      <c r="C260" s="229" t="s">
        <v>814</v>
      </c>
      <c r="D260" s="229" t="s">
        <v>205</v>
      </c>
      <c r="E260" s="230" t="s">
        <v>1962</v>
      </c>
      <c r="F260" s="231" t="s">
        <v>1963</v>
      </c>
      <c r="G260" s="232" t="s">
        <v>220</v>
      </c>
      <c r="H260" s="233">
        <v>26</v>
      </c>
      <c r="I260" s="234"/>
      <c r="J260" s="235">
        <f>ROUND(I260*H260,2)</f>
        <v>0</v>
      </c>
      <c r="K260" s="236"/>
      <c r="L260" s="45"/>
      <c r="M260" s="237" t="s">
        <v>1</v>
      </c>
      <c r="N260" s="238" t="s">
        <v>41</v>
      </c>
      <c r="O260" s="92"/>
      <c r="P260" s="239">
        <f>O260*H260</f>
        <v>0</v>
      </c>
      <c r="Q260" s="239">
        <v>0</v>
      </c>
      <c r="R260" s="239">
        <f>Q260*H260</f>
        <v>0</v>
      </c>
      <c r="S260" s="239">
        <v>0</v>
      </c>
      <c r="T260" s="240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41" t="s">
        <v>277</v>
      </c>
      <c r="AT260" s="241" t="s">
        <v>205</v>
      </c>
      <c r="AU260" s="241" t="s">
        <v>85</v>
      </c>
      <c r="AY260" s="18" t="s">
        <v>203</v>
      </c>
      <c r="BE260" s="242">
        <f>IF(N260="základní",J260,0)</f>
        <v>0</v>
      </c>
      <c r="BF260" s="242">
        <f>IF(N260="snížená",J260,0)</f>
        <v>0</v>
      </c>
      <c r="BG260" s="242">
        <f>IF(N260="zákl. přenesená",J260,0)</f>
        <v>0</v>
      </c>
      <c r="BH260" s="242">
        <f>IF(N260="sníž. přenesená",J260,0)</f>
        <v>0</v>
      </c>
      <c r="BI260" s="242">
        <f>IF(N260="nulová",J260,0)</f>
        <v>0</v>
      </c>
      <c r="BJ260" s="18" t="s">
        <v>83</v>
      </c>
      <c r="BK260" s="242">
        <f>ROUND(I260*H260,2)</f>
        <v>0</v>
      </c>
      <c r="BL260" s="18" t="s">
        <v>277</v>
      </c>
      <c r="BM260" s="241" t="s">
        <v>1674</v>
      </c>
    </row>
    <row r="261" s="2" customFormat="1" ht="16.5" customHeight="1">
      <c r="A261" s="39"/>
      <c r="B261" s="40"/>
      <c r="C261" s="229" t="s">
        <v>337</v>
      </c>
      <c r="D261" s="229" t="s">
        <v>205</v>
      </c>
      <c r="E261" s="230" t="s">
        <v>1964</v>
      </c>
      <c r="F261" s="231" t="s">
        <v>1965</v>
      </c>
      <c r="G261" s="232" t="s">
        <v>220</v>
      </c>
      <c r="H261" s="233">
        <v>6</v>
      </c>
      <c r="I261" s="234"/>
      <c r="J261" s="235">
        <f>ROUND(I261*H261,2)</f>
        <v>0</v>
      </c>
      <c r="K261" s="236"/>
      <c r="L261" s="45"/>
      <c r="M261" s="237" t="s">
        <v>1</v>
      </c>
      <c r="N261" s="238" t="s">
        <v>41</v>
      </c>
      <c r="O261" s="92"/>
      <c r="P261" s="239">
        <f>O261*H261</f>
        <v>0</v>
      </c>
      <c r="Q261" s="239">
        <v>0</v>
      </c>
      <c r="R261" s="239">
        <f>Q261*H261</f>
        <v>0</v>
      </c>
      <c r="S261" s="239">
        <v>0</v>
      </c>
      <c r="T261" s="240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1" t="s">
        <v>277</v>
      </c>
      <c r="AT261" s="241" t="s">
        <v>205</v>
      </c>
      <c r="AU261" s="241" t="s">
        <v>85</v>
      </c>
      <c r="AY261" s="18" t="s">
        <v>203</v>
      </c>
      <c r="BE261" s="242">
        <f>IF(N261="základní",J261,0)</f>
        <v>0</v>
      </c>
      <c r="BF261" s="242">
        <f>IF(N261="snížená",J261,0)</f>
        <v>0</v>
      </c>
      <c r="BG261" s="242">
        <f>IF(N261="zákl. přenesená",J261,0)</f>
        <v>0</v>
      </c>
      <c r="BH261" s="242">
        <f>IF(N261="sníž. přenesená",J261,0)</f>
        <v>0</v>
      </c>
      <c r="BI261" s="242">
        <f>IF(N261="nulová",J261,0)</f>
        <v>0</v>
      </c>
      <c r="BJ261" s="18" t="s">
        <v>83</v>
      </c>
      <c r="BK261" s="242">
        <f>ROUND(I261*H261,2)</f>
        <v>0</v>
      </c>
      <c r="BL261" s="18" t="s">
        <v>277</v>
      </c>
      <c r="BM261" s="241" t="s">
        <v>432</v>
      </c>
    </row>
    <row r="262" s="2" customFormat="1" ht="16.5" customHeight="1">
      <c r="A262" s="39"/>
      <c r="B262" s="40"/>
      <c r="C262" s="229" t="s">
        <v>821</v>
      </c>
      <c r="D262" s="229" t="s">
        <v>205</v>
      </c>
      <c r="E262" s="230" t="s">
        <v>1966</v>
      </c>
      <c r="F262" s="231" t="s">
        <v>1967</v>
      </c>
      <c r="G262" s="232" t="s">
        <v>220</v>
      </c>
      <c r="H262" s="233">
        <v>11</v>
      </c>
      <c r="I262" s="234"/>
      <c r="J262" s="235">
        <f>ROUND(I262*H262,2)</f>
        <v>0</v>
      </c>
      <c r="K262" s="236"/>
      <c r="L262" s="45"/>
      <c r="M262" s="237" t="s">
        <v>1</v>
      </c>
      <c r="N262" s="238" t="s">
        <v>41</v>
      </c>
      <c r="O262" s="92"/>
      <c r="P262" s="239">
        <f>O262*H262</f>
        <v>0</v>
      </c>
      <c r="Q262" s="239">
        <v>0</v>
      </c>
      <c r="R262" s="239">
        <f>Q262*H262</f>
        <v>0</v>
      </c>
      <c r="S262" s="239">
        <v>0</v>
      </c>
      <c r="T262" s="240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1" t="s">
        <v>277</v>
      </c>
      <c r="AT262" s="241" t="s">
        <v>205</v>
      </c>
      <c r="AU262" s="241" t="s">
        <v>85</v>
      </c>
      <c r="AY262" s="18" t="s">
        <v>203</v>
      </c>
      <c r="BE262" s="242">
        <f>IF(N262="základní",J262,0)</f>
        <v>0</v>
      </c>
      <c r="BF262" s="242">
        <f>IF(N262="snížená",J262,0)</f>
        <v>0</v>
      </c>
      <c r="BG262" s="242">
        <f>IF(N262="zákl. přenesená",J262,0)</f>
        <v>0</v>
      </c>
      <c r="BH262" s="242">
        <f>IF(N262="sníž. přenesená",J262,0)</f>
        <v>0</v>
      </c>
      <c r="BI262" s="242">
        <f>IF(N262="nulová",J262,0)</f>
        <v>0</v>
      </c>
      <c r="BJ262" s="18" t="s">
        <v>83</v>
      </c>
      <c r="BK262" s="242">
        <f>ROUND(I262*H262,2)</f>
        <v>0</v>
      </c>
      <c r="BL262" s="18" t="s">
        <v>277</v>
      </c>
      <c r="BM262" s="241" t="s">
        <v>436</v>
      </c>
    </row>
    <row r="263" s="2" customFormat="1" ht="16.5" customHeight="1">
      <c r="A263" s="39"/>
      <c r="B263" s="40"/>
      <c r="C263" s="229" t="s">
        <v>825</v>
      </c>
      <c r="D263" s="229" t="s">
        <v>205</v>
      </c>
      <c r="E263" s="230" t="s">
        <v>1968</v>
      </c>
      <c r="F263" s="231" t="s">
        <v>1969</v>
      </c>
      <c r="G263" s="232" t="s">
        <v>220</v>
      </c>
      <c r="H263" s="233">
        <v>9</v>
      </c>
      <c r="I263" s="234"/>
      <c r="J263" s="235">
        <f>ROUND(I263*H263,2)</f>
        <v>0</v>
      </c>
      <c r="K263" s="236"/>
      <c r="L263" s="45"/>
      <c r="M263" s="237" t="s">
        <v>1</v>
      </c>
      <c r="N263" s="238" t="s">
        <v>41</v>
      </c>
      <c r="O263" s="92"/>
      <c r="P263" s="239">
        <f>O263*H263</f>
        <v>0</v>
      </c>
      <c r="Q263" s="239">
        <v>0</v>
      </c>
      <c r="R263" s="239">
        <f>Q263*H263</f>
        <v>0</v>
      </c>
      <c r="S263" s="239">
        <v>0</v>
      </c>
      <c r="T263" s="240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1" t="s">
        <v>277</v>
      </c>
      <c r="AT263" s="241" t="s">
        <v>205</v>
      </c>
      <c r="AU263" s="241" t="s">
        <v>85</v>
      </c>
      <c r="AY263" s="18" t="s">
        <v>203</v>
      </c>
      <c r="BE263" s="242">
        <f>IF(N263="základní",J263,0)</f>
        <v>0</v>
      </c>
      <c r="BF263" s="242">
        <f>IF(N263="snížená",J263,0)</f>
        <v>0</v>
      </c>
      <c r="BG263" s="242">
        <f>IF(N263="zákl. přenesená",J263,0)</f>
        <v>0</v>
      </c>
      <c r="BH263" s="242">
        <f>IF(N263="sníž. přenesená",J263,0)</f>
        <v>0</v>
      </c>
      <c r="BI263" s="242">
        <f>IF(N263="nulová",J263,0)</f>
        <v>0</v>
      </c>
      <c r="BJ263" s="18" t="s">
        <v>83</v>
      </c>
      <c r="BK263" s="242">
        <f>ROUND(I263*H263,2)</f>
        <v>0</v>
      </c>
      <c r="BL263" s="18" t="s">
        <v>277</v>
      </c>
      <c r="BM263" s="241" t="s">
        <v>440</v>
      </c>
    </row>
    <row r="264" s="2" customFormat="1" ht="16.5" customHeight="1">
      <c r="A264" s="39"/>
      <c r="B264" s="40"/>
      <c r="C264" s="229" t="s">
        <v>829</v>
      </c>
      <c r="D264" s="229" t="s">
        <v>205</v>
      </c>
      <c r="E264" s="230" t="s">
        <v>1970</v>
      </c>
      <c r="F264" s="231" t="s">
        <v>1971</v>
      </c>
      <c r="G264" s="232" t="s">
        <v>220</v>
      </c>
      <c r="H264" s="233">
        <v>2</v>
      </c>
      <c r="I264" s="234"/>
      <c r="J264" s="235">
        <f>ROUND(I264*H264,2)</f>
        <v>0</v>
      </c>
      <c r="K264" s="236"/>
      <c r="L264" s="45"/>
      <c r="M264" s="237" t="s">
        <v>1</v>
      </c>
      <c r="N264" s="238" t="s">
        <v>41</v>
      </c>
      <c r="O264" s="92"/>
      <c r="P264" s="239">
        <f>O264*H264</f>
        <v>0</v>
      </c>
      <c r="Q264" s="239">
        <v>0</v>
      </c>
      <c r="R264" s="239">
        <f>Q264*H264</f>
        <v>0</v>
      </c>
      <c r="S264" s="239">
        <v>0</v>
      </c>
      <c r="T264" s="240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1" t="s">
        <v>277</v>
      </c>
      <c r="AT264" s="241" t="s">
        <v>205</v>
      </c>
      <c r="AU264" s="241" t="s">
        <v>85</v>
      </c>
      <c r="AY264" s="18" t="s">
        <v>203</v>
      </c>
      <c r="BE264" s="242">
        <f>IF(N264="základní",J264,0)</f>
        <v>0</v>
      </c>
      <c r="BF264" s="242">
        <f>IF(N264="snížená",J264,0)</f>
        <v>0</v>
      </c>
      <c r="BG264" s="242">
        <f>IF(N264="zákl. přenesená",J264,0)</f>
        <v>0</v>
      </c>
      <c r="BH264" s="242">
        <f>IF(N264="sníž. přenesená",J264,0)</f>
        <v>0</v>
      </c>
      <c r="BI264" s="242">
        <f>IF(N264="nulová",J264,0)</f>
        <v>0</v>
      </c>
      <c r="BJ264" s="18" t="s">
        <v>83</v>
      </c>
      <c r="BK264" s="242">
        <f>ROUND(I264*H264,2)</f>
        <v>0</v>
      </c>
      <c r="BL264" s="18" t="s">
        <v>277</v>
      </c>
      <c r="BM264" s="241" t="s">
        <v>1685</v>
      </c>
    </row>
    <row r="265" s="2" customFormat="1" ht="16.5" customHeight="1">
      <c r="A265" s="39"/>
      <c r="B265" s="40"/>
      <c r="C265" s="229" t="s">
        <v>833</v>
      </c>
      <c r="D265" s="229" t="s">
        <v>205</v>
      </c>
      <c r="E265" s="230" t="s">
        <v>1972</v>
      </c>
      <c r="F265" s="231" t="s">
        <v>1973</v>
      </c>
      <c r="G265" s="232" t="s">
        <v>220</v>
      </c>
      <c r="H265" s="233">
        <v>3</v>
      </c>
      <c r="I265" s="234"/>
      <c r="J265" s="235">
        <f>ROUND(I265*H265,2)</f>
        <v>0</v>
      </c>
      <c r="K265" s="236"/>
      <c r="L265" s="45"/>
      <c r="M265" s="237" t="s">
        <v>1</v>
      </c>
      <c r="N265" s="238" t="s">
        <v>41</v>
      </c>
      <c r="O265" s="92"/>
      <c r="P265" s="239">
        <f>O265*H265</f>
        <v>0</v>
      </c>
      <c r="Q265" s="239">
        <v>0</v>
      </c>
      <c r="R265" s="239">
        <f>Q265*H265</f>
        <v>0</v>
      </c>
      <c r="S265" s="239">
        <v>0</v>
      </c>
      <c r="T265" s="240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1" t="s">
        <v>277</v>
      </c>
      <c r="AT265" s="241" t="s">
        <v>205</v>
      </c>
      <c r="AU265" s="241" t="s">
        <v>85</v>
      </c>
      <c r="AY265" s="18" t="s">
        <v>203</v>
      </c>
      <c r="BE265" s="242">
        <f>IF(N265="základní",J265,0)</f>
        <v>0</v>
      </c>
      <c r="BF265" s="242">
        <f>IF(N265="snížená",J265,0)</f>
        <v>0</v>
      </c>
      <c r="BG265" s="242">
        <f>IF(N265="zákl. přenesená",J265,0)</f>
        <v>0</v>
      </c>
      <c r="BH265" s="242">
        <f>IF(N265="sníž. přenesená",J265,0)</f>
        <v>0</v>
      </c>
      <c r="BI265" s="242">
        <f>IF(N265="nulová",J265,0)</f>
        <v>0</v>
      </c>
      <c r="BJ265" s="18" t="s">
        <v>83</v>
      </c>
      <c r="BK265" s="242">
        <f>ROUND(I265*H265,2)</f>
        <v>0</v>
      </c>
      <c r="BL265" s="18" t="s">
        <v>277</v>
      </c>
      <c r="BM265" s="241" t="s">
        <v>444</v>
      </c>
    </row>
    <row r="266" s="2" customFormat="1" ht="24.15" customHeight="1">
      <c r="A266" s="39"/>
      <c r="B266" s="40"/>
      <c r="C266" s="229" t="s">
        <v>837</v>
      </c>
      <c r="D266" s="229" t="s">
        <v>205</v>
      </c>
      <c r="E266" s="230" t="s">
        <v>1974</v>
      </c>
      <c r="F266" s="231" t="s">
        <v>1975</v>
      </c>
      <c r="G266" s="232" t="s">
        <v>1507</v>
      </c>
      <c r="H266" s="233">
        <v>14</v>
      </c>
      <c r="I266" s="234"/>
      <c r="J266" s="235">
        <f>ROUND(I266*H266,2)</f>
        <v>0</v>
      </c>
      <c r="K266" s="236"/>
      <c r="L266" s="45"/>
      <c r="M266" s="237" t="s">
        <v>1</v>
      </c>
      <c r="N266" s="238" t="s">
        <v>41</v>
      </c>
      <c r="O266" s="92"/>
      <c r="P266" s="239">
        <f>O266*H266</f>
        <v>0</v>
      </c>
      <c r="Q266" s="239">
        <v>0</v>
      </c>
      <c r="R266" s="239">
        <f>Q266*H266</f>
        <v>0</v>
      </c>
      <c r="S266" s="239">
        <v>0</v>
      </c>
      <c r="T266" s="240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1" t="s">
        <v>277</v>
      </c>
      <c r="AT266" s="241" t="s">
        <v>205</v>
      </c>
      <c r="AU266" s="241" t="s">
        <v>85</v>
      </c>
      <c r="AY266" s="18" t="s">
        <v>203</v>
      </c>
      <c r="BE266" s="242">
        <f>IF(N266="základní",J266,0)</f>
        <v>0</v>
      </c>
      <c r="BF266" s="242">
        <f>IF(N266="snížená",J266,0)</f>
        <v>0</v>
      </c>
      <c r="BG266" s="242">
        <f>IF(N266="zákl. přenesená",J266,0)</f>
        <v>0</v>
      </c>
      <c r="BH266" s="242">
        <f>IF(N266="sníž. přenesená",J266,0)</f>
        <v>0</v>
      </c>
      <c r="BI266" s="242">
        <f>IF(N266="nulová",J266,0)</f>
        <v>0</v>
      </c>
      <c r="BJ266" s="18" t="s">
        <v>83</v>
      </c>
      <c r="BK266" s="242">
        <f>ROUND(I266*H266,2)</f>
        <v>0</v>
      </c>
      <c r="BL266" s="18" t="s">
        <v>277</v>
      </c>
      <c r="BM266" s="241" t="s">
        <v>1690</v>
      </c>
    </row>
    <row r="267" s="2" customFormat="1" ht="16.5" customHeight="1">
      <c r="A267" s="39"/>
      <c r="B267" s="40"/>
      <c r="C267" s="229" t="s">
        <v>841</v>
      </c>
      <c r="D267" s="229" t="s">
        <v>205</v>
      </c>
      <c r="E267" s="230" t="s">
        <v>1976</v>
      </c>
      <c r="F267" s="231" t="s">
        <v>1977</v>
      </c>
      <c r="G267" s="232" t="s">
        <v>220</v>
      </c>
      <c r="H267" s="233">
        <v>6</v>
      </c>
      <c r="I267" s="234"/>
      <c r="J267" s="235">
        <f>ROUND(I267*H267,2)</f>
        <v>0</v>
      </c>
      <c r="K267" s="236"/>
      <c r="L267" s="45"/>
      <c r="M267" s="237" t="s">
        <v>1</v>
      </c>
      <c r="N267" s="238" t="s">
        <v>41</v>
      </c>
      <c r="O267" s="92"/>
      <c r="P267" s="239">
        <f>O267*H267</f>
        <v>0</v>
      </c>
      <c r="Q267" s="239">
        <v>0</v>
      </c>
      <c r="R267" s="239">
        <f>Q267*H267</f>
        <v>0</v>
      </c>
      <c r="S267" s="239">
        <v>0</v>
      </c>
      <c r="T267" s="240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1" t="s">
        <v>277</v>
      </c>
      <c r="AT267" s="241" t="s">
        <v>205</v>
      </c>
      <c r="AU267" s="241" t="s">
        <v>85</v>
      </c>
      <c r="AY267" s="18" t="s">
        <v>203</v>
      </c>
      <c r="BE267" s="242">
        <f>IF(N267="základní",J267,0)</f>
        <v>0</v>
      </c>
      <c r="BF267" s="242">
        <f>IF(N267="snížená",J267,0)</f>
        <v>0</v>
      </c>
      <c r="BG267" s="242">
        <f>IF(N267="zákl. přenesená",J267,0)</f>
        <v>0</v>
      </c>
      <c r="BH267" s="242">
        <f>IF(N267="sníž. přenesená",J267,0)</f>
        <v>0</v>
      </c>
      <c r="BI267" s="242">
        <f>IF(N267="nulová",J267,0)</f>
        <v>0</v>
      </c>
      <c r="BJ267" s="18" t="s">
        <v>83</v>
      </c>
      <c r="BK267" s="242">
        <f>ROUND(I267*H267,2)</f>
        <v>0</v>
      </c>
      <c r="BL267" s="18" t="s">
        <v>277</v>
      </c>
      <c r="BM267" s="241" t="s">
        <v>1693</v>
      </c>
    </row>
    <row r="268" s="2" customFormat="1" ht="16.5" customHeight="1">
      <c r="A268" s="39"/>
      <c r="B268" s="40"/>
      <c r="C268" s="229" t="s">
        <v>846</v>
      </c>
      <c r="D268" s="229" t="s">
        <v>205</v>
      </c>
      <c r="E268" s="230" t="s">
        <v>1978</v>
      </c>
      <c r="F268" s="231" t="s">
        <v>1979</v>
      </c>
      <c r="G268" s="232" t="s">
        <v>220</v>
      </c>
      <c r="H268" s="233">
        <v>1</v>
      </c>
      <c r="I268" s="234"/>
      <c r="J268" s="235">
        <f>ROUND(I268*H268,2)</f>
        <v>0</v>
      </c>
      <c r="K268" s="236"/>
      <c r="L268" s="45"/>
      <c r="M268" s="237" t="s">
        <v>1</v>
      </c>
      <c r="N268" s="238" t="s">
        <v>41</v>
      </c>
      <c r="O268" s="92"/>
      <c r="P268" s="239">
        <f>O268*H268</f>
        <v>0</v>
      </c>
      <c r="Q268" s="239">
        <v>0</v>
      </c>
      <c r="R268" s="239">
        <f>Q268*H268</f>
        <v>0</v>
      </c>
      <c r="S268" s="239">
        <v>0</v>
      </c>
      <c r="T268" s="240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41" t="s">
        <v>277</v>
      </c>
      <c r="AT268" s="241" t="s">
        <v>205</v>
      </c>
      <c r="AU268" s="241" t="s">
        <v>85</v>
      </c>
      <c r="AY268" s="18" t="s">
        <v>203</v>
      </c>
      <c r="BE268" s="242">
        <f>IF(N268="základní",J268,0)</f>
        <v>0</v>
      </c>
      <c r="BF268" s="242">
        <f>IF(N268="snížená",J268,0)</f>
        <v>0</v>
      </c>
      <c r="BG268" s="242">
        <f>IF(N268="zákl. přenesená",J268,0)</f>
        <v>0</v>
      </c>
      <c r="BH268" s="242">
        <f>IF(N268="sníž. přenesená",J268,0)</f>
        <v>0</v>
      </c>
      <c r="BI268" s="242">
        <f>IF(N268="nulová",J268,0)</f>
        <v>0</v>
      </c>
      <c r="BJ268" s="18" t="s">
        <v>83</v>
      </c>
      <c r="BK268" s="242">
        <f>ROUND(I268*H268,2)</f>
        <v>0</v>
      </c>
      <c r="BL268" s="18" t="s">
        <v>277</v>
      </c>
      <c r="BM268" s="241" t="s">
        <v>1696</v>
      </c>
    </row>
    <row r="269" s="2" customFormat="1" ht="16.5" customHeight="1">
      <c r="A269" s="39"/>
      <c r="B269" s="40"/>
      <c r="C269" s="229" t="s">
        <v>850</v>
      </c>
      <c r="D269" s="229" t="s">
        <v>205</v>
      </c>
      <c r="E269" s="230" t="s">
        <v>1980</v>
      </c>
      <c r="F269" s="231" t="s">
        <v>1981</v>
      </c>
      <c r="G269" s="232" t="s">
        <v>220</v>
      </c>
      <c r="H269" s="233">
        <v>6</v>
      </c>
      <c r="I269" s="234"/>
      <c r="J269" s="235">
        <f>ROUND(I269*H269,2)</f>
        <v>0</v>
      </c>
      <c r="K269" s="236"/>
      <c r="L269" s="45"/>
      <c r="M269" s="237" t="s">
        <v>1</v>
      </c>
      <c r="N269" s="238" t="s">
        <v>41</v>
      </c>
      <c r="O269" s="92"/>
      <c r="P269" s="239">
        <f>O269*H269</f>
        <v>0</v>
      </c>
      <c r="Q269" s="239">
        <v>0</v>
      </c>
      <c r="R269" s="239">
        <f>Q269*H269</f>
        <v>0</v>
      </c>
      <c r="S269" s="239">
        <v>0</v>
      </c>
      <c r="T269" s="240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41" t="s">
        <v>277</v>
      </c>
      <c r="AT269" s="241" t="s">
        <v>205</v>
      </c>
      <c r="AU269" s="241" t="s">
        <v>85</v>
      </c>
      <c r="AY269" s="18" t="s">
        <v>203</v>
      </c>
      <c r="BE269" s="242">
        <f>IF(N269="základní",J269,0)</f>
        <v>0</v>
      </c>
      <c r="BF269" s="242">
        <f>IF(N269="snížená",J269,0)</f>
        <v>0</v>
      </c>
      <c r="BG269" s="242">
        <f>IF(N269="zákl. přenesená",J269,0)</f>
        <v>0</v>
      </c>
      <c r="BH269" s="242">
        <f>IF(N269="sníž. přenesená",J269,0)</f>
        <v>0</v>
      </c>
      <c r="BI269" s="242">
        <f>IF(N269="nulová",J269,0)</f>
        <v>0</v>
      </c>
      <c r="BJ269" s="18" t="s">
        <v>83</v>
      </c>
      <c r="BK269" s="242">
        <f>ROUND(I269*H269,2)</f>
        <v>0</v>
      </c>
      <c r="BL269" s="18" t="s">
        <v>277</v>
      </c>
      <c r="BM269" s="241" t="s">
        <v>1699</v>
      </c>
    </row>
    <row r="270" s="2" customFormat="1" ht="16.5" customHeight="1">
      <c r="A270" s="39"/>
      <c r="B270" s="40"/>
      <c r="C270" s="281" t="s">
        <v>854</v>
      </c>
      <c r="D270" s="281" t="s">
        <v>643</v>
      </c>
      <c r="E270" s="282" t="s">
        <v>1982</v>
      </c>
      <c r="F270" s="283" t="s">
        <v>1983</v>
      </c>
      <c r="G270" s="284" t="s">
        <v>220</v>
      </c>
      <c r="H270" s="285">
        <v>6</v>
      </c>
      <c r="I270" s="286"/>
      <c r="J270" s="287">
        <f>ROUND(I270*H270,2)</f>
        <v>0</v>
      </c>
      <c r="K270" s="288"/>
      <c r="L270" s="289"/>
      <c r="M270" s="290" t="s">
        <v>1</v>
      </c>
      <c r="N270" s="291" t="s">
        <v>41</v>
      </c>
      <c r="O270" s="92"/>
      <c r="P270" s="239">
        <f>O270*H270</f>
        <v>0</v>
      </c>
      <c r="Q270" s="239">
        <v>0</v>
      </c>
      <c r="R270" s="239">
        <f>Q270*H270</f>
        <v>0</v>
      </c>
      <c r="S270" s="239">
        <v>0</v>
      </c>
      <c r="T270" s="240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41" t="s">
        <v>214</v>
      </c>
      <c r="AT270" s="241" t="s">
        <v>643</v>
      </c>
      <c r="AU270" s="241" t="s">
        <v>85</v>
      </c>
      <c r="AY270" s="18" t="s">
        <v>203</v>
      </c>
      <c r="BE270" s="242">
        <f>IF(N270="základní",J270,0)</f>
        <v>0</v>
      </c>
      <c r="BF270" s="242">
        <f>IF(N270="snížená",J270,0)</f>
        <v>0</v>
      </c>
      <c r="BG270" s="242">
        <f>IF(N270="zákl. přenesená",J270,0)</f>
        <v>0</v>
      </c>
      <c r="BH270" s="242">
        <f>IF(N270="sníž. přenesená",J270,0)</f>
        <v>0</v>
      </c>
      <c r="BI270" s="242">
        <f>IF(N270="nulová",J270,0)</f>
        <v>0</v>
      </c>
      <c r="BJ270" s="18" t="s">
        <v>83</v>
      </c>
      <c r="BK270" s="242">
        <f>ROUND(I270*H270,2)</f>
        <v>0</v>
      </c>
      <c r="BL270" s="18" t="s">
        <v>277</v>
      </c>
      <c r="BM270" s="241" t="s">
        <v>1702</v>
      </c>
    </row>
    <row r="271" s="2" customFormat="1" ht="16.5" customHeight="1">
      <c r="A271" s="39"/>
      <c r="B271" s="40"/>
      <c r="C271" s="229" t="s">
        <v>858</v>
      </c>
      <c r="D271" s="229" t="s">
        <v>205</v>
      </c>
      <c r="E271" s="230" t="s">
        <v>1984</v>
      </c>
      <c r="F271" s="231" t="s">
        <v>1985</v>
      </c>
      <c r="G271" s="232" t="s">
        <v>220</v>
      </c>
      <c r="H271" s="233">
        <v>1</v>
      </c>
      <c r="I271" s="234"/>
      <c r="J271" s="235">
        <f>ROUND(I271*H271,2)</f>
        <v>0</v>
      </c>
      <c r="K271" s="236"/>
      <c r="L271" s="45"/>
      <c r="M271" s="237" t="s">
        <v>1</v>
      </c>
      <c r="N271" s="238" t="s">
        <v>41</v>
      </c>
      <c r="O271" s="92"/>
      <c r="P271" s="239">
        <f>O271*H271</f>
        <v>0</v>
      </c>
      <c r="Q271" s="239">
        <v>0</v>
      </c>
      <c r="R271" s="239">
        <f>Q271*H271</f>
        <v>0</v>
      </c>
      <c r="S271" s="239">
        <v>0</v>
      </c>
      <c r="T271" s="240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1" t="s">
        <v>277</v>
      </c>
      <c r="AT271" s="241" t="s">
        <v>205</v>
      </c>
      <c r="AU271" s="241" t="s">
        <v>85</v>
      </c>
      <c r="AY271" s="18" t="s">
        <v>203</v>
      </c>
      <c r="BE271" s="242">
        <f>IF(N271="základní",J271,0)</f>
        <v>0</v>
      </c>
      <c r="BF271" s="242">
        <f>IF(N271="snížená",J271,0)</f>
        <v>0</v>
      </c>
      <c r="BG271" s="242">
        <f>IF(N271="zákl. přenesená",J271,0)</f>
        <v>0</v>
      </c>
      <c r="BH271" s="242">
        <f>IF(N271="sníž. přenesená",J271,0)</f>
        <v>0</v>
      </c>
      <c r="BI271" s="242">
        <f>IF(N271="nulová",J271,0)</f>
        <v>0</v>
      </c>
      <c r="BJ271" s="18" t="s">
        <v>83</v>
      </c>
      <c r="BK271" s="242">
        <f>ROUND(I271*H271,2)</f>
        <v>0</v>
      </c>
      <c r="BL271" s="18" t="s">
        <v>277</v>
      </c>
      <c r="BM271" s="241" t="s">
        <v>1705</v>
      </c>
    </row>
    <row r="272" s="2" customFormat="1" ht="16.5" customHeight="1">
      <c r="A272" s="39"/>
      <c r="B272" s="40"/>
      <c r="C272" s="281" t="s">
        <v>862</v>
      </c>
      <c r="D272" s="281" t="s">
        <v>643</v>
      </c>
      <c r="E272" s="282" t="s">
        <v>1986</v>
      </c>
      <c r="F272" s="283" t="s">
        <v>1987</v>
      </c>
      <c r="G272" s="284" t="s">
        <v>220</v>
      </c>
      <c r="H272" s="285">
        <v>6</v>
      </c>
      <c r="I272" s="286"/>
      <c r="J272" s="287">
        <f>ROUND(I272*H272,2)</f>
        <v>0</v>
      </c>
      <c r="K272" s="288"/>
      <c r="L272" s="289"/>
      <c r="M272" s="290" t="s">
        <v>1</v>
      </c>
      <c r="N272" s="291" t="s">
        <v>41</v>
      </c>
      <c r="O272" s="92"/>
      <c r="P272" s="239">
        <f>O272*H272</f>
        <v>0</v>
      </c>
      <c r="Q272" s="239">
        <v>0</v>
      </c>
      <c r="R272" s="239">
        <f>Q272*H272</f>
        <v>0</v>
      </c>
      <c r="S272" s="239">
        <v>0</v>
      </c>
      <c r="T272" s="240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41" t="s">
        <v>214</v>
      </c>
      <c r="AT272" s="241" t="s">
        <v>643</v>
      </c>
      <c r="AU272" s="241" t="s">
        <v>85</v>
      </c>
      <c r="AY272" s="18" t="s">
        <v>203</v>
      </c>
      <c r="BE272" s="242">
        <f>IF(N272="základní",J272,0)</f>
        <v>0</v>
      </c>
      <c r="BF272" s="242">
        <f>IF(N272="snížená",J272,0)</f>
        <v>0</v>
      </c>
      <c r="BG272" s="242">
        <f>IF(N272="zákl. přenesená",J272,0)</f>
        <v>0</v>
      </c>
      <c r="BH272" s="242">
        <f>IF(N272="sníž. přenesená",J272,0)</f>
        <v>0</v>
      </c>
      <c r="BI272" s="242">
        <f>IF(N272="nulová",J272,0)</f>
        <v>0</v>
      </c>
      <c r="BJ272" s="18" t="s">
        <v>83</v>
      </c>
      <c r="BK272" s="242">
        <f>ROUND(I272*H272,2)</f>
        <v>0</v>
      </c>
      <c r="BL272" s="18" t="s">
        <v>277</v>
      </c>
      <c r="BM272" s="241" t="s">
        <v>1708</v>
      </c>
    </row>
    <row r="273" s="2" customFormat="1" ht="24.15" customHeight="1">
      <c r="A273" s="39"/>
      <c r="B273" s="40"/>
      <c r="C273" s="229" t="s">
        <v>866</v>
      </c>
      <c r="D273" s="229" t="s">
        <v>205</v>
      </c>
      <c r="E273" s="230" t="s">
        <v>1988</v>
      </c>
      <c r="F273" s="231" t="s">
        <v>1989</v>
      </c>
      <c r="G273" s="232" t="s">
        <v>336</v>
      </c>
      <c r="H273" s="233">
        <v>1301</v>
      </c>
      <c r="I273" s="234"/>
      <c r="J273" s="235">
        <f>ROUND(I273*H273,2)</f>
        <v>0</v>
      </c>
      <c r="K273" s="236"/>
      <c r="L273" s="45"/>
      <c r="M273" s="237" t="s">
        <v>1</v>
      </c>
      <c r="N273" s="238" t="s">
        <v>41</v>
      </c>
      <c r="O273" s="92"/>
      <c r="P273" s="239">
        <f>O273*H273</f>
        <v>0</v>
      </c>
      <c r="Q273" s="239">
        <v>0</v>
      </c>
      <c r="R273" s="239">
        <f>Q273*H273</f>
        <v>0</v>
      </c>
      <c r="S273" s="239">
        <v>0</v>
      </c>
      <c r="T273" s="240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41" t="s">
        <v>277</v>
      </c>
      <c r="AT273" s="241" t="s">
        <v>205</v>
      </c>
      <c r="AU273" s="241" t="s">
        <v>85</v>
      </c>
      <c r="AY273" s="18" t="s">
        <v>203</v>
      </c>
      <c r="BE273" s="242">
        <f>IF(N273="základní",J273,0)</f>
        <v>0</v>
      </c>
      <c r="BF273" s="242">
        <f>IF(N273="snížená",J273,0)</f>
        <v>0</v>
      </c>
      <c r="BG273" s="242">
        <f>IF(N273="zákl. přenesená",J273,0)</f>
        <v>0</v>
      </c>
      <c r="BH273" s="242">
        <f>IF(N273="sníž. přenesená",J273,0)</f>
        <v>0</v>
      </c>
      <c r="BI273" s="242">
        <f>IF(N273="nulová",J273,0)</f>
        <v>0</v>
      </c>
      <c r="BJ273" s="18" t="s">
        <v>83</v>
      </c>
      <c r="BK273" s="242">
        <f>ROUND(I273*H273,2)</f>
        <v>0</v>
      </c>
      <c r="BL273" s="18" t="s">
        <v>277</v>
      </c>
      <c r="BM273" s="241" t="s">
        <v>1711</v>
      </c>
    </row>
    <row r="274" s="2" customFormat="1" ht="21.75" customHeight="1">
      <c r="A274" s="39"/>
      <c r="B274" s="40"/>
      <c r="C274" s="229" t="s">
        <v>870</v>
      </c>
      <c r="D274" s="229" t="s">
        <v>205</v>
      </c>
      <c r="E274" s="230" t="s">
        <v>1990</v>
      </c>
      <c r="F274" s="231" t="s">
        <v>1991</v>
      </c>
      <c r="G274" s="232" t="s">
        <v>336</v>
      </c>
      <c r="H274" s="233">
        <v>1301</v>
      </c>
      <c r="I274" s="234"/>
      <c r="J274" s="235">
        <f>ROUND(I274*H274,2)</f>
        <v>0</v>
      </c>
      <c r="K274" s="236"/>
      <c r="L274" s="45"/>
      <c r="M274" s="237" t="s">
        <v>1</v>
      </c>
      <c r="N274" s="238" t="s">
        <v>41</v>
      </c>
      <c r="O274" s="92"/>
      <c r="P274" s="239">
        <f>O274*H274</f>
        <v>0</v>
      </c>
      <c r="Q274" s="239">
        <v>0</v>
      </c>
      <c r="R274" s="239">
        <f>Q274*H274</f>
        <v>0</v>
      </c>
      <c r="S274" s="239">
        <v>0</v>
      </c>
      <c r="T274" s="240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1" t="s">
        <v>277</v>
      </c>
      <c r="AT274" s="241" t="s">
        <v>205</v>
      </c>
      <c r="AU274" s="241" t="s">
        <v>85</v>
      </c>
      <c r="AY274" s="18" t="s">
        <v>203</v>
      </c>
      <c r="BE274" s="242">
        <f>IF(N274="základní",J274,0)</f>
        <v>0</v>
      </c>
      <c r="BF274" s="242">
        <f>IF(N274="snížená",J274,0)</f>
        <v>0</v>
      </c>
      <c r="BG274" s="242">
        <f>IF(N274="zákl. přenesená",J274,0)</f>
        <v>0</v>
      </c>
      <c r="BH274" s="242">
        <f>IF(N274="sníž. přenesená",J274,0)</f>
        <v>0</v>
      </c>
      <c r="BI274" s="242">
        <f>IF(N274="nulová",J274,0)</f>
        <v>0</v>
      </c>
      <c r="BJ274" s="18" t="s">
        <v>83</v>
      </c>
      <c r="BK274" s="242">
        <f>ROUND(I274*H274,2)</f>
        <v>0</v>
      </c>
      <c r="BL274" s="18" t="s">
        <v>277</v>
      </c>
      <c r="BM274" s="241" t="s">
        <v>1714</v>
      </c>
    </row>
    <row r="275" s="2" customFormat="1" ht="21.75" customHeight="1">
      <c r="A275" s="39"/>
      <c r="B275" s="40"/>
      <c r="C275" s="281" t="s">
        <v>874</v>
      </c>
      <c r="D275" s="281" t="s">
        <v>643</v>
      </c>
      <c r="E275" s="282" t="s">
        <v>1992</v>
      </c>
      <c r="F275" s="283" t="s">
        <v>1993</v>
      </c>
      <c r="G275" s="284" t="s">
        <v>220</v>
      </c>
      <c r="H275" s="285">
        <v>66</v>
      </c>
      <c r="I275" s="286"/>
      <c r="J275" s="287">
        <f>ROUND(I275*H275,2)</f>
        <v>0</v>
      </c>
      <c r="K275" s="288"/>
      <c r="L275" s="289"/>
      <c r="M275" s="290" t="s">
        <v>1</v>
      </c>
      <c r="N275" s="291" t="s">
        <v>41</v>
      </c>
      <c r="O275" s="92"/>
      <c r="P275" s="239">
        <f>O275*H275</f>
        <v>0</v>
      </c>
      <c r="Q275" s="239">
        <v>0</v>
      </c>
      <c r="R275" s="239">
        <f>Q275*H275</f>
        <v>0</v>
      </c>
      <c r="S275" s="239">
        <v>0</v>
      </c>
      <c r="T275" s="240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1" t="s">
        <v>214</v>
      </c>
      <c r="AT275" s="241" t="s">
        <v>643</v>
      </c>
      <c r="AU275" s="241" t="s">
        <v>85</v>
      </c>
      <c r="AY275" s="18" t="s">
        <v>203</v>
      </c>
      <c r="BE275" s="242">
        <f>IF(N275="základní",J275,0)</f>
        <v>0</v>
      </c>
      <c r="BF275" s="242">
        <f>IF(N275="snížená",J275,0)</f>
        <v>0</v>
      </c>
      <c r="BG275" s="242">
        <f>IF(N275="zákl. přenesená",J275,0)</f>
        <v>0</v>
      </c>
      <c r="BH275" s="242">
        <f>IF(N275="sníž. přenesená",J275,0)</f>
        <v>0</v>
      </c>
      <c r="BI275" s="242">
        <f>IF(N275="nulová",J275,0)</f>
        <v>0</v>
      </c>
      <c r="BJ275" s="18" t="s">
        <v>83</v>
      </c>
      <c r="BK275" s="242">
        <f>ROUND(I275*H275,2)</f>
        <v>0</v>
      </c>
      <c r="BL275" s="18" t="s">
        <v>277</v>
      </c>
      <c r="BM275" s="241" t="s">
        <v>469</v>
      </c>
    </row>
    <row r="276" s="2" customFormat="1" ht="21.75" customHeight="1">
      <c r="A276" s="39"/>
      <c r="B276" s="40"/>
      <c r="C276" s="281" t="s">
        <v>878</v>
      </c>
      <c r="D276" s="281" t="s">
        <v>643</v>
      </c>
      <c r="E276" s="282" t="s">
        <v>1994</v>
      </c>
      <c r="F276" s="283" t="s">
        <v>1995</v>
      </c>
      <c r="G276" s="284" t="s">
        <v>220</v>
      </c>
      <c r="H276" s="285">
        <v>5</v>
      </c>
      <c r="I276" s="286"/>
      <c r="J276" s="287">
        <f>ROUND(I276*H276,2)</f>
        <v>0</v>
      </c>
      <c r="K276" s="288"/>
      <c r="L276" s="289"/>
      <c r="M276" s="290" t="s">
        <v>1</v>
      </c>
      <c r="N276" s="291" t="s">
        <v>41</v>
      </c>
      <c r="O276" s="92"/>
      <c r="P276" s="239">
        <f>O276*H276</f>
        <v>0</v>
      </c>
      <c r="Q276" s="239">
        <v>0</v>
      </c>
      <c r="R276" s="239">
        <f>Q276*H276</f>
        <v>0</v>
      </c>
      <c r="S276" s="239">
        <v>0</v>
      </c>
      <c r="T276" s="240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41" t="s">
        <v>214</v>
      </c>
      <c r="AT276" s="241" t="s">
        <v>643</v>
      </c>
      <c r="AU276" s="241" t="s">
        <v>85</v>
      </c>
      <c r="AY276" s="18" t="s">
        <v>203</v>
      </c>
      <c r="BE276" s="242">
        <f>IF(N276="základní",J276,0)</f>
        <v>0</v>
      </c>
      <c r="BF276" s="242">
        <f>IF(N276="snížená",J276,0)</f>
        <v>0</v>
      </c>
      <c r="BG276" s="242">
        <f>IF(N276="zákl. přenesená",J276,0)</f>
        <v>0</v>
      </c>
      <c r="BH276" s="242">
        <f>IF(N276="sníž. přenesená",J276,0)</f>
        <v>0</v>
      </c>
      <c r="BI276" s="242">
        <f>IF(N276="nulová",J276,0)</f>
        <v>0</v>
      </c>
      <c r="BJ276" s="18" t="s">
        <v>83</v>
      </c>
      <c r="BK276" s="242">
        <f>ROUND(I276*H276,2)</f>
        <v>0</v>
      </c>
      <c r="BL276" s="18" t="s">
        <v>277</v>
      </c>
      <c r="BM276" s="241" t="s">
        <v>473</v>
      </c>
    </row>
    <row r="277" s="2" customFormat="1" ht="21.75" customHeight="1">
      <c r="A277" s="39"/>
      <c r="B277" s="40"/>
      <c r="C277" s="281" t="s">
        <v>882</v>
      </c>
      <c r="D277" s="281" t="s">
        <v>643</v>
      </c>
      <c r="E277" s="282" t="s">
        <v>1996</v>
      </c>
      <c r="F277" s="283" t="s">
        <v>1997</v>
      </c>
      <c r="G277" s="284" t="s">
        <v>220</v>
      </c>
      <c r="H277" s="285">
        <v>6</v>
      </c>
      <c r="I277" s="286"/>
      <c r="J277" s="287">
        <f>ROUND(I277*H277,2)</f>
        <v>0</v>
      </c>
      <c r="K277" s="288"/>
      <c r="L277" s="289"/>
      <c r="M277" s="290" t="s">
        <v>1</v>
      </c>
      <c r="N277" s="291" t="s">
        <v>41</v>
      </c>
      <c r="O277" s="92"/>
      <c r="P277" s="239">
        <f>O277*H277</f>
        <v>0</v>
      </c>
      <c r="Q277" s="239">
        <v>0</v>
      </c>
      <c r="R277" s="239">
        <f>Q277*H277</f>
        <v>0</v>
      </c>
      <c r="S277" s="239">
        <v>0</v>
      </c>
      <c r="T277" s="240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41" t="s">
        <v>214</v>
      </c>
      <c r="AT277" s="241" t="s">
        <v>643</v>
      </c>
      <c r="AU277" s="241" t="s">
        <v>85</v>
      </c>
      <c r="AY277" s="18" t="s">
        <v>203</v>
      </c>
      <c r="BE277" s="242">
        <f>IF(N277="základní",J277,0)</f>
        <v>0</v>
      </c>
      <c r="BF277" s="242">
        <f>IF(N277="snížená",J277,0)</f>
        <v>0</v>
      </c>
      <c r="BG277" s="242">
        <f>IF(N277="zákl. přenesená",J277,0)</f>
        <v>0</v>
      </c>
      <c r="BH277" s="242">
        <f>IF(N277="sníž. přenesená",J277,0)</f>
        <v>0</v>
      </c>
      <c r="BI277" s="242">
        <f>IF(N277="nulová",J277,0)</f>
        <v>0</v>
      </c>
      <c r="BJ277" s="18" t="s">
        <v>83</v>
      </c>
      <c r="BK277" s="242">
        <f>ROUND(I277*H277,2)</f>
        <v>0</v>
      </c>
      <c r="BL277" s="18" t="s">
        <v>277</v>
      </c>
      <c r="BM277" s="241" t="s">
        <v>480</v>
      </c>
    </row>
    <row r="278" s="2" customFormat="1" ht="21.75" customHeight="1">
      <c r="A278" s="39"/>
      <c r="B278" s="40"/>
      <c r="C278" s="281" t="s">
        <v>886</v>
      </c>
      <c r="D278" s="281" t="s">
        <v>643</v>
      </c>
      <c r="E278" s="282" t="s">
        <v>1998</v>
      </c>
      <c r="F278" s="283" t="s">
        <v>1999</v>
      </c>
      <c r="G278" s="284" t="s">
        <v>220</v>
      </c>
      <c r="H278" s="285">
        <v>1</v>
      </c>
      <c r="I278" s="286"/>
      <c r="J278" s="287">
        <f>ROUND(I278*H278,2)</f>
        <v>0</v>
      </c>
      <c r="K278" s="288"/>
      <c r="L278" s="289"/>
      <c r="M278" s="290" t="s">
        <v>1</v>
      </c>
      <c r="N278" s="291" t="s">
        <v>41</v>
      </c>
      <c r="O278" s="92"/>
      <c r="P278" s="239">
        <f>O278*H278</f>
        <v>0</v>
      </c>
      <c r="Q278" s="239">
        <v>0</v>
      </c>
      <c r="R278" s="239">
        <f>Q278*H278</f>
        <v>0</v>
      </c>
      <c r="S278" s="239">
        <v>0</v>
      </c>
      <c r="T278" s="240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41" t="s">
        <v>214</v>
      </c>
      <c r="AT278" s="241" t="s">
        <v>643</v>
      </c>
      <c r="AU278" s="241" t="s">
        <v>85</v>
      </c>
      <c r="AY278" s="18" t="s">
        <v>203</v>
      </c>
      <c r="BE278" s="242">
        <f>IF(N278="základní",J278,0)</f>
        <v>0</v>
      </c>
      <c r="BF278" s="242">
        <f>IF(N278="snížená",J278,0)</f>
        <v>0</v>
      </c>
      <c r="BG278" s="242">
        <f>IF(N278="zákl. přenesená",J278,0)</f>
        <v>0</v>
      </c>
      <c r="BH278" s="242">
        <f>IF(N278="sníž. přenesená",J278,0)</f>
        <v>0</v>
      </c>
      <c r="BI278" s="242">
        <f>IF(N278="nulová",J278,0)</f>
        <v>0</v>
      </c>
      <c r="BJ278" s="18" t="s">
        <v>83</v>
      </c>
      <c r="BK278" s="242">
        <f>ROUND(I278*H278,2)</f>
        <v>0</v>
      </c>
      <c r="BL278" s="18" t="s">
        <v>277</v>
      </c>
      <c r="BM278" s="241" t="s">
        <v>485</v>
      </c>
    </row>
    <row r="279" s="2" customFormat="1" ht="21.75" customHeight="1">
      <c r="A279" s="39"/>
      <c r="B279" s="40"/>
      <c r="C279" s="281" t="s">
        <v>890</v>
      </c>
      <c r="D279" s="281" t="s">
        <v>643</v>
      </c>
      <c r="E279" s="282" t="s">
        <v>2000</v>
      </c>
      <c r="F279" s="283" t="s">
        <v>2001</v>
      </c>
      <c r="G279" s="284" t="s">
        <v>220</v>
      </c>
      <c r="H279" s="285">
        <v>4</v>
      </c>
      <c r="I279" s="286"/>
      <c r="J279" s="287">
        <f>ROUND(I279*H279,2)</f>
        <v>0</v>
      </c>
      <c r="K279" s="288"/>
      <c r="L279" s="289"/>
      <c r="M279" s="290" t="s">
        <v>1</v>
      </c>
      <c r="N279" s="291" t="s">
        <v>41</v>
      </c>
      <c r="O279" s="92"/>
      <c r="P279" s="239">
        <f>O279*H279</f>
        <v>0</v>
      </c>
      <c r="Q279" s="239">
        <v>0</v>
      </c>
      <c r="R279" s="239">
        <f>Q279*H279</f>
        <v>0</v>
      </c>
      <c r="S279" s="239">
        <v>0</v>
      </c>
      <c r="T279" s="240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41" t="s">
        <v>214</v>
      </c>
      <c r="AT279" s="241" t="s">
        <v>643</v>
      </c>
      <c r="AU279" s="241" t="s">
        <v>85</v>
      </c>
      <c r="AY279" s="18" t="s">
        <v>203</v>
      </c>
      <c r="BE279" s="242">
        <f>IF(N279="základní",J279,0)</f>
        <v>0</v>
      </c>
      <c r="BF279" s="242">
        <f>IF(N279="snížená",J279,0)</f>
        <v>0</v>
      </c>
      <c r="BG279" s="242">
        <f>IF(N279="zákl. přenesená",J279,0)</f>
        <v>0</v>
      </c>
      <c r="BH279" s="242">
        <f>IF(N279="sníž. přenesená",J279,0)</f>
        <v>0</v>
      </c>
      <c r="BI279" s="242">
        <f>IF(N279="nulová",J279,0)</f>
        <v>0</v>
      </c>
      <c r="BJ279" s="18" t="s">
        <v>83</v>
      </c>
      <c r="BK279" s="242">
        <f>ROUND(I279*H279,2)</f>
        <v>0</v>
      </c>
      <c r="BL279" s="18" t="s">
        <v>277</v>
      </c>
      <c r="BM279" s="241" t="s">
        <v>491</v>
      </c>
    </row>
    <row r="280" s="2" customFormat="1" ht="21.75" customHeight="1">
      <c r="A280" s="39"/>
      <c r="B280" s="40"/>
      <c r="C280" s="281" t="s">
        <v>894</v>
      </c>
      <c r="D280" s="281" t="s">
        <v>643</v>
      </c>
      <c r="E280" s="282" t="s">
        <v>2002</v>
      </c>
      <c r="F280" s="283" t="s">
        <v>2003</v>
      </c>
      <c r="G280" s="284" t="s">
        <v>220</v>
      </c>
      <c r="H280" s="285">
        <v>4</v>
      </c>
      <c r="I280" s="286"/>
      <c r="J280" s="287">
        <f>ROUND(I280*H280,2)</f>
        <v>0</v>
      </c>
      <c r="K280" s="288"/>
      <c r="L280" s="289"/>
      <c r="M280" s="290" t="s">
        <v>1</v>
      </c>
      <c r="N280" s="291" t="s">
        <v>41</v>
      </c>
      <c r="O280" s="92"/>
      <c r="P280" s="239">
        <f>O280*H280</f>
        <v>0</v>
      </c>
      <c r="Q280" s="239">
        <v>0</v>
      </c>
      <c r="R280" s="239">
        <f>Q280*H280</f>
        <v>0</v>
      </c>
      <c r="S280" s="239">
        <v>0</v>
      </c>
      <c r="T280" s="240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41" t="s">
        <v>214</v>
      </c>
      <c r="AT280" s="241" t="s">
        <v>643</v>
      </c>
      <c r="AU280" s="241" t="s">
        <v>85</v>
      </c>
      <c r="AY280" s="18" t="s">
        <v>203</v>
      </c>
      <c r="BE280" s="242">
        <f>IF(N280="základní",J280,0)</f>
        <v>0</v>
      </c>
      <c r="BF280" s="242">
        <f>IF(N280="snížená",J280,0)</f>
        <v>0</v>
      </c>
      <c r="BG280" s="242">
        <f>IF(N280="zákl. přenesená",J280,0)</f>
        <v>0</v>
      </c>
      <c r="BH280" s="242">
        <f>IF(N280="sníž. přenesená",J280,0)</f>
        <v>0</v>
      </c>
      <c r="BI280" s="242">
        <f>IF(N280="nulová",J280,0)</f>
        <v>0</v>
      </c>
      <c r="BJ280" s="18" t="s">
        <v>83</v>
      </c>
      <c r="BK280" s="242">
        <f>ROUND(I280*H280,2)</f>
        <v>0</v>
      </c>
      <c r="BL280" s="18" t="s">
        <v>277</v>
      </c>
      <c r="BM280" s="241" t="s">
        <v>495</v>
      </c>
    </row>
    <row r="281" s="2" customFormat="1" ht="16.5" customHeight="1">
      <c r="A281" s="39"/>
      <c r="B281" s="40"/>
      <c r="C281" s="281" t="s">
        <v>898</v>
      </c>
      <c r="D281" s="281" t="s">
        <v>643</v>
      </c>
      <c r="E281" s="282" t="s">
        <v>2004</v>
      </c>
      <c r="F281" s="283" t="s">
        <v>2005</v>
      </c>
      <c r="G281" s="284" t="s">
        <v>220</v>
      </c>
      <c r="H281" s="285">
        <v>12</v>
      </c>
      <c r="I281" s="286"/>
      <c r="J281" s="287">
        <f>ROUND(I281*H281,2)</f>
        <v>0</v>
      </c>
      <c r="K281" s="288"/>
      <c r="L281" s="289"/>
      <c r="M281" s="290" t="s">
        <v>1</v>
      </c>
      <c r="N281" s="291" t="s">
        <v>41</v>
      </c>
      <c r="O281" s="92"/>
      <c r="P281" s="239">
        <f>O281*H281</f>
        <v>0</v>
      </c>
      <c r="Q281" s="239">
        <v>0</v>
      </c>
      <c r="R281" s="239">
        <f>Q281*H281</f>
        <v>0</v>
      </c>
      <c r="S281" s="239">
        <v>0</v>
      </c>
      <c r="T281" s="240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41" t="s">
        <v>214</v>
      </c>
      <c r="AT281" s="241" t="s">
        <v>643</v>
      </c>
      <c r="AU281" s="241" t="s">
        <v>85</v>
      </c>
      <c r="AY281" s="18" t="s">
        <v>203</v>
      </c>
      <c r="BE281" s="242">
        <f>IF(N281="základní",J281,0)</f>
        <v>0</v>
      </c>
      <c r="BF281" s="242">
        <f>IF(N281="snížená",J281,0)</f>
        <v>0</v>
      </c>
      <c r="BG281" s="242">
        <f>IF(N281="zákl. přenesená",J281,0)</f>
        <v>0</v>
      </c>
      <c r="BH281" s="242">
        <f>IF(N281="sníž. přenesená",J281,0)</f>
        <v>0</v>
      </c>
      <c r="BI281" s="242">
        <f>IF(N281="nulová",J281,0)</f>
        <v>0</v>
      </c>
      <c r="BJ281" s="18" t="s">
        <v>83</v>
      </c>
      <c r="BK281" s="242">
        <f>ROUND(I281*H281,2)</f>
        <v>0</v>
      </c>
      <c r="BL281" s="18" t="s">
        <v>277</v>
      </c>
      <c r="BM281" s="241" t="s">
        <v>1729</v>
      </c>
    </row>
    <row r="282" s="2" customFormat="1" ht="16.5" customHeight="1">
      <c r="A282" s="39"/>
      <c r="B282" s="40"/>
      <c r="C282" s="281" t="s">
        <v>902</v>
      </c>
      <c r="D282" s="281" t="s">
        <v>643</v>
      </c>
      <c r="E282" s="282" t="s">
        <v>2006</v>
      </c>
      <c r="F282" s="283" t="s">
        <v>2007</v>
      </c>
      <c r="G282" s="284" t="s">
        <v>220</v>
      </c>
      <c r="H282" s="285">
        <v>56</v>
      </c>
      <c r="I282" s="286"/>
      <c r="J282" s="287">
        <f>ROUND(I282*H282,2)</f>
        <v>0</v>
      </c>
      <c r="K282" s="288"/>
      <c r="L282" s="289"/>
      <c r="M282" s="290" t="s">
        <v>1</v>
      </c>
      <c r="N282" s="291" t="s">
        <v>41</v>
      </c>
      <c r="O282" s="92"/>
      <c r="P282" s="239">
        <f>O282*H282</f>
        <v>0</v>
      </c>
      <c r="Q282" s="239">
        <v>0</v>
      </c>
      <c r="R282" s="239">
        <f>Q282*H282</f>
        <v>0</v>
      </c>
      <c r="S282" s="239">
        <v>0</v>
      </c>
      <c r="T282" s="240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41" t="s">
        <v>214</v>
      </c>
      <c r="AT282" s="241" t="s">
        <v>643</v>
      </c>
      <c r="AU282" s="241" t="s">
        <v>85</v>
      </c>
      <c r="AY282" s="18" t="s">
        <v>203</v>
      </c>
      <c r="BE282" s="242">
        <f>IF(N282="základní",J282,0)</f>
        <v>0</v>
      </c>
      <c r="BF282" s="242">
        <f>IF(N282="snížená",J282,0)</f>
        <v>0</v>
      </c>
      <c r="BG282" s="242">
        <f>IF(N282="zákl. přenesená",J282,0)</f>
        <v>0</v>
      </c>
      <c r="BH282" s="242">
        <f>IF(N282="sníž. přenesená",J282,0)</f>
        <v>0</v>
      </c>
      <c r="BI282" s="242">
        <f>IF(N282="nulová",J282,0)</f>
        <v>0</v>
      </c>
      <c r="BJ282" s="18" t="s">
        <v>83</v>
      </c>
      <c r="BK282" s="242">
        <f>ROUND(I282*H282,2)</f>
        <v>0</v>
      </c>
      <c r="BL282" s="18" t="s">
        <v>277</v>
      </c>
      <c r="BM282" s="241" t="s">
        <v>1732</v>
      </c>
    </row>
    <row r="283" s="2" customFormat="1" ht="33" customHeight="1">
      <c r="A283" s="39"/>
      <c r="B283" s="40"/>
      <c r="C283" s="229" t="s">
        <v>906</v>
      </c>
      <c r="D283" s="229" t="s">
        <v>205</v>
      </c>
      <c r="E283" s="230" t="s">
        <v>2008</v>
      </c>
      <c r="F283" s="231" t="s">
        <v>2009</v>
      </c>
      <c r="G283" s="232" t="s">
        <v>220</v>
      </c>
      <c r="H283" s="233">
        <v>1</v>
      </c>
      <c r="I283" s="234"/>
      <c r="J283" s="235">
        <f>ROUND(I283*H283,2)</f>
        <v>0</v>
      </c>
      <c r="K283" s="236"/>
      <c r="L283" s="45"/>
      <c r="M283" s="237" t="s">
        <v>1</v>
      </c>
      <c r="N283" s="238" t="s">
        <v>41</v>
      </c>
      <c r="O283" s="92"/>
      <c r="P283" s="239">
        <f>O283*H283</f>
        <v>0</v>
      </c>
      <c r="Q283" s="239">
        <v>0</v>
      </c>
      <c r="R283" s="239">
        <f>Q283*H283</f>
        <v>0</v>
      </c>
      <c r="S283" s="239">
        <v>0</v>
      </c>
      <c r="T283" s="240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41" t="s">
        <v>277</v>
      </c>
      <c r="AT283" s="241" t="s">
        <v>205</v>
      </c>
      <c r="AU283" s="241" t="s">
        <v>85</v>
      </c>
      <c r="AY283" s="18" t="s">
        <v>203</v>
      </c>
      <c r="BE283" s="242">
        <f>IF(N283="základní",J283,0)</f>
        <v>0</v>
      </c>
      <c r="BF283" s="242">
        <f>IF(N283="snížená",J283,0)</f>
        <v>0</v>
      </c>
      <c r="BG283" s="242">
        <f>IF(N283="zákl. přenesená",J283,0)</f>
        <v>0</v>
      </c>
      <c r="BH283" s="242">
        <f>IF(N283="sníž. přenesená",J283,0)</f>
        <v>0</v>
      </c>
      <c r="BI283" s="242">
        <f>IF(N283="nulová",J283,0)</f>
        <v>0</v>
      </c>
      <c r="BJ283" s="18" t="s">
        <v>83</v>
      </c>
      <c r="BK283" s="242">
        <f>ROUND(I283*H283,2)</f>
        <v>0</v>
      </c>
      <c r="BL283" s="18" t="s">
        <v>277</v>
      </c>
      <c r="BM283" s="241" t="s">
        <v>500</v>
      </c>
    </row>
    <row r="284" s="2" customFormat="1" ht="33" customHeight="1">
      <c r="A284" s="39"/>
      <c r="B284" s="40"/>
      <c r="C284" s="229" t="s">
        <v>910</v>
      </c>
      <c r="D284" s="229" t="s">
        <v>205</v>
      </c>
      <c r="E284" s="230" t="s">
        <v>2010</v>
      </c>
      <c r="F284" s="231" t="s">
        <v>2011</v>
      </c>
      <c r="G284" s="232" t="s">
        <v>220</v>
      </c>
      <c r="H284" s="233">
        <v>1</v>
      </c>
      <c r="I284" s="234"/>
      <c r="J284" s="235">
        <f>ROUND(I284*H284,2)</f>
        <v>0</v>
      </c>
      <c r="K284" s="236"/>
      <c r="L284" s="45"/>
      <c r="M284" s="237" t="s">
        <v>1</v>
      </c>
      <c r="N284" s="238" t="s">
        <v>41</v>
      </c>
      <c r="O284" s="92"/>
      <c r="P284" s="239">
        <f>O284*H284</f>
        <v>0</v>
      </c>
      <c r="Q284" s="239">
        <v>0</v>
      </c>
      <c r="R284" s="239">
        <f>Q284*H284</f>
        <v>0</v>
      </c>
      <c r="S284" s="239">
        <v>0</v>
      </c>
      <c r="T284" s="240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41" t="s">
        <v>277</v>
      </c>
      <c r="AT284" s="241" t="s">
        <v>205</v>
      </c>
      <c r="AU284" s="241" t="s">
        <v>85</v>
      </c>
      <c r="AY284" s="18" t="s">
        <v>203</v>
      </c>
      <c r="BE284" s="242">
        <f>IF(N284="základní",J284,0)</f>
        <v>0</v>
      </c>
      <c r="BF284" s="242">
        <f>IF(N284="snížená",J284,0)</f>
        <v>0</v>
      </c>
      <c r="BG284" s="242">
        <f>IF(N284="zákl. přenesená",J284,0)</f>
        <v>0</v>
      </c>
      <c r="BH284" s="242">
        <f>IF(N284="sníž. přenesená",J284,0)</f>
        <v>0</v>
      </c>
      <c r="BI284" s="242">
        <f>IF(N284="nulová",J284,0)</f>
        <v>0</v>
      </c>
      <c r="BJ284" s="18" t="s">
        <v>83</v>
      </c>
      <c r="BK284" s="242">
        <f>ROUND(I284*H284,2)</f>
        <v>0</v>
      </c>
      <c r="BL284" s="18" t="s">
        <v>277</v>
      </c>
      <c r="BM284" s="241" t="s">
        <v>1737</v>
      </c>
    </row>
    <row r="285" s="2" customFormat="1" ht="33" customHeight="1">
      <c r="A285" s="39"/>
      <c r="B285" s="40"/>
      <c r="C285" s="229" t="s">
        <v>914</v>
      </c>
      <c r="D285" s="229" t="s">
        <v>205</v>
      </c>
      <c r="E285" s="230" t="s">
        <v>2012</v>
      </c>
      <c r="F285" s="231" t="s">
        <v>2013</v>
      </c>
      <c r="G285" s="232" t="s">
        <v>220</v>
      </c>
      <c r="H285" s="233">
        <v>1</v>
      </c>
      <c r="I285" s="234"/>
      <c r="J285" s="235">
        <f>ROUND(I285*H285,2)</f>
        <v>0</v>
      </c>
      <c r="K285" s="236"/>
      <c r="L285" s="45"/>
      <c r="M285" s="237" t="s">
        <v>1</v>
      </c>
      <c r="N285" s="238" t="s">
        <v>41</v>
      </c>
      <c r="O285" s="92"/>
      <c r="P285" s="239">
        <f>O285*H285</f>
        <v>0</v>
      </c>
      <c r="Q285" s="239">
        <v>0</v>
      </c>
      <c r="R285" s="239">
        <f>Q285*H285</f>
        <v>0</v>
      </c>
      <c r="S285" s="239">
        <v>0</v>
      </c>
      <c r="T285" s="240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41" t="s">
        <v>277</v>
      </c>
      <c r="AT285" s="241" t="s">
        <v>205</v>
      </c>
      <c r="AU285" s="241" t="s">
        <v>85</v>
      </c>
      <c r="AY285" s="18" t="s">
        <v>203</v>
      </c>
      <c r="BE285" s="242">
        <f>IF(N285="základní",J285,0)</f>
        <v>0</v>
      </c>
      <c r="BF285" s="242">
        <f>IF(N285="snížená",J285,0)</f>
        <v>0</v>
      </c>
      <c r="BG285" s="242">
        <f>IF(N285="zákl. přenesená",J285,0)</f>
        <v>0</v>
      </c>
      <c r="BH285" s="242">
        <f>IF(N285="sníž. přenesená",J285,0)</f>
        <v>0</v>
      </c>
      <c r="BI285" s="242">
        <f>IF(N285="nulová",J285,0)</f>
        <v>0</v>
      </c>
      <c r="BJ285" s="18" t="s">
        <v>83</v>
      </c>
      <c r="BK285" s="242">
        <f>ROUND(I285*H285,2)</f>
        <v>0</v>
      </c>
      <c r="BL285" s="18" t="s">
        <v>277</v>
      </c>
      <c r="BM285" s="241" t="s">
        <v>503</v>
      </c>
    </row>
    <row r="286" s="2" customFormat="1" ht="21.75" customHeight="1">
      <c r="A286" s="39"/>
      <c r="B286" s="40"/>
      <c r="C286" s="229" t="s">
        <v>918</v>
      </c>
      <c r="D286" s="229" t="s">
        <v>205</v>
      </c>
      <c r="E286" s="230" t="s">
        <v>2014</v>
      </c>
      <c r="F286" s="231" t="s">
        <v>2015</v>
      </c>
      <c r="G286" s="232" t="s">
        <v>220</v>
      </c>
      <c r="H286" s="233">
        <v>1</v>
      </c>
      <c r="I286" s="234"/>
      <c r="J286" s="235">
        <f>ROUND(I286*H286,2)</f>
        <v>0</v>
      </c>
      <c r="K286" s="236"/>
      <c r="L286" s="45"/>
      <c r="M286" s="237" t="s">
        <v>1</v>
      </c>
      <c r="N286" s="238" t="s">
        <v>41</v>
      </c>
      <c r="O286" s="92"/>
      <c r="P286" s="239">
        <f>O286*H286</f>
        <v>0</v>
      </c>
      <c r="Q286" s="239">
        <v>0</v>
      </c>
      <c r="R286" s="239">
        <f>Q286*H286</f>
        <v>0</v>
      </c>
      <c r="S286" s="239">
        <v>0</v>
      </c>
      <c r="T286" s="240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41" t="s">
        <v>277</v>
      </c>
      <c r="AT286" s="241" t="s">
        <v>205</v>
      </c>
      <c r="AU286" s="241" t="s">
        <v>85</v>
      </c>
      <c r="AY286" s="18" t="s">
        <v>203</v>
      </c>
      <c r="BE286" s="242">
        <f>IF(N286="základní",J286,0)</f>
        <v>0</v>
      </c>
      <c r="BF286" s="242">
        <f>IF(N286="snížená",J286,0)</f>
        <v>0</v>
      </c>
      <c r="BG286" s="242">
        <f>IF(N286="zákl. přenesená",J286,0)</f>
        <v>0</v>
      </c>
      <c r="BH286" s="242">
        <f>IF(N286="sníž. přenesená",J286,0)</f>
        <v>0</v>
      </c>
      <c r="BI286" s="242">
        <f>IF(N286="nulová",J286,0)</f>
        <v>0</v>
      </c>
      <c r="BJ286" s="18" t="s">
        <v>83</v>
      </c>
      <c r="BK286" s="242">
        <f>ROUND(I286*H286,2)</f>
        <v>0</v>
      </c>
      <c r="BL286" s="18" t="s">
        <v>277</v>
      </c>
      <c r="BM286" s="241" t="s">
        <v>507</v>
      </c>
    </row>
    <row r="287" s="2" customFormat="1" ht="24.15" customHeight="1">
      <c r="A287" s="39"/>
      <c r="B287" s="40"/>
      <c r="C287" s="229" t="s">
        <v>922</v>
      </c>
      <c r="D287" s="229" t="s">
        <v>205</v>
      </c>
      <c r="E287" s="230" t="s">
        <v>2016</v>
      </c>
      <c r="F287" s="231" t="s">
        <v>2017</v>
      </c>
      <c r="G287" s="232" t="s">
        <v>241</v>
      </c>
      <c r="H287" s="233">
        <v>0.53300000000000003</v>
      </c>
      <c r="I287" s="234"/>
      <c r="J287" s="235">
        <f>ROUND(I287*H287,2)</f>
        <v>0</v>
      </c>
      <c r="K287" s="236"/>
      <c r="L287" s="45"/>
      <c r="M287" s="237" t="s">
        <v>1</v>
      </c>
      <c r="N287" s="238" t="s">
        <v>41</v>
      </c>
      <c r="O287" s="92"/>
      <c r="P287" s="239">
        <f>O287*H287</f>
        <v>0</v>
      </c>
      <c r="Q287" s="239">
        <v>0</v>
      </c>
      <c r="R287" s="239">
        <f>Q287*H287</f>
        <v>0</v>
      </c>
      <c r="S287" s="239">
        <v>0</v>
      </c>
      <c r="T287" s="240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41" t="s">
        <v>277</v>
      </c>
      <c r="AT287" s="241" t="s">
        <v>205</v>
      </c>
      <c r="AU287" s="241" t="s">
        <v>85</v>
      </c>
      <c r="AY287" s="18" t="s">
        <v>203</v>
      </c>
      <c r="BE287" s="242">
        <f>IF(N287="základní",J287,0)</f>
        <v>0</v>
      </c>
      <c r="BF287" s="242">
        <f>IF(N287="snížená",J287,0)</f>
        <v>0</v>
      </c>
      <c r="BG287" s="242">
        <f>IF(N287="zákl. přenesená",J287,0)</f>
        <v>0</v>
      </c>
      <c r="BH287" s="242">
        <f>IF(N287="sníž. přenesená",J287,0)</f>
        <v>0</v>
      </c>
      <c r="BI287" s="242">
        <f>IF(N287="nulová",J287,0)</f>
        <v>0</v>
      </c>
      <c r="BJ287" s="18" t="s">
        <v>83</v>
      </c>
      <c r="BK287" s="242">
        <f>ROUND(I287*H287,2)</f>
        <v>0</v>
      </c>
      <c r="BL287" s="18" t="s">
        <v>277</v>
      </c>
      <c r="BM287" s="241" t="s">
        <v>511</v>
      </c>
    </row>
    <row r="288" s="2" customFormat="1" ht="24.15" customHeight="1">
      <c r="A288" s="39"/>
      <c r="B288" s="40"/>
      <c r="C288" s="229" t="s">
        <v>927</v>
      </c>
      <c r="D288" s="229" t="s">
        <v>205</v>
      </c>
      <c r="E288" s="230" t="s">
        <v>2018</v>
      </c>
      <c r="F288" s="231" t="s">
        <v>2019</v>
      </c>
      <c r="G288" s="232" t="s">
        <v>960</v>
      </c>
      <c r="H288" s="233">
        <v>1230</v>
      </c>
      <c r="I288" s="234"/>
      <c r="J288" s="235">
        <f>ROUND(I288*H288,2)</f>
        <v>0</v>
      </c>
      <c r="K288" s="236"/>
      <c r="L288" s="45"/>
      <c r="M288" s="237" t="s">
        <v>1</v>
      </c>
      <c r="N288" s="238" t="s">
        <v>41</v>
      </c>
      <c r="O288" s="92"/>
      <c r="P288" s="239">
        <f>O288*H288</f>
        <v>0</v>
      </c>
      <c r="Q288" s="239">
        <v>0</v>
      </c>
      <c r="R288" s="239">
        <f>Q288*H288</f>
        <v>0</v>
      </c>
      <c r="S288" s="239">
        <v>0</v>
      </c>
      <c r="T288" s="240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41" t="s">
        <v>277</v>
      </c>
      <c r="AT288" s="241" t="s">
        <v>205</v>
      </c>
      <c r="AU288" s="241" t="s">
        <v>85</v>
      </c>
      <c r="AY288" s="18" t="s">
        <v>203</v>
      </c>
      <c r="BE288" s="242">
        <f>IF(N288="základní",J288,0)</f>
        <v>0</v>
      </c>
      <c r="BF288" s="242">
        <f>IF(N288="snížená",J288,0)</f>
        <v>0</v>
      </c>
      <c r="BG288" s="242">
        <f>IF(N288="zákl. přenesená",J288,0)</f>
        <v>0</v>
      </c>
      <c r="BH288" s="242">
        <f>IF(N288="sníž. přenesená",J288,0)</f>
        <v>0</v>
      </c>
      <c r="BI288" s="242">
        <f>IF(N288="nulová",J288,0)</f>
        <v>0</v>
      </c>
      <c r="BJ288" s="18" t="s">
        <v>83</v>
      </c>
      <c r="BK288" s="242">
        <f>ROUND(I288*H288,2)</f>
        <v>0</v>
      </c>
      <c r="BL288" s="18" t="s">
        <v>277</v>
      </c>
      <c r="BM288" s="241" t="s">
        <v>516</v>
      </c>
    </row>
    <row r="289" s="2" customFormat="1" ht="24.15" customHeight="1">
      <c r="A289" s="39"/>
      <c r="B289" s="40"/>
      <c r="C289" s="281" t="s">
        <v>932</v>
      </c>
      <c r="D289" s="281" t="s">
        <v>643</v>
      </c>
      <c r="E289" s="282" t="s">
        <v>2020</v>
      </c>
      <c r="F289" s="283" t="s">
        <v>2021</v>
      </c>
      <c r="G289" s="284" t="s">
        <v>241</v>
      </c>
      <c r="H289" s="285">
        <v>0.78000000000000003</v>
      </c>
      <c r="I289" s="286"/>
      <c r="J289" s="287">
        <f>ROUND(I289*H289,2)</f>
        <v>0</v>
      </c>
      <c r="K289" s="288"/>
      <c r="L289" s="289"/>
      <c r="M289" s="290" t="s">
        <v>1</v>
      </c>
      <c r="N289" s="291" t="s">
        <v>41</v>
      </c>
      <c r="O289" s="92"/>
      <c r="P289" s="239">
        <f>O289*H289</f>
        <v>0</v>
      </c>
      <c r="Q289" s="239">
        <v>0</v>
      </c>
      <c r="R289" s="239">
        <f>Q289*H289</f>
        <v>0</v>
      </c>
      <c r="S289" s="239">
        <v>0</v>
      </c>
      <c r="T289" s="240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41" t="s">
        <v>214</v>
      </c>
      <c r="AT289" s="241" t="s">
        <v>643</v>
      </c>
      <c r="AU289" s="241" t="s">
        <v>85</v>
      </c>
      <c r="AY289" s="18" t="s">
        <v>203</v>
      </c>
      <c r="BE289" s="242">
        <f>IF(N289="základní",J289,0)</f>
        <v>0</v>
      </c>
      <c r="BF289" s="242">
        <f>IF(N289="snížená",J289,0)</f>
        <v>0</v>
      </c>
      <c r="BG289" s="242">
        <f>IF(N289="zákl. přenesená",J289,0)</f>
        <v>0</v>
      </c>
      <c r="BH289" s="242">
        <f>IF(N289="sníž. přenesená",J289,0)</f>
        <v>0</v>
      </c>
      <c r="BI289" s="242">
        <f>IF(N289="nulová",J289,0)</f>
        <v>0</v>
      </c>
      <c r="BJ289" s="18" t="s">
        <v>83</v>
      </c>
      <c r="BK289" s="242">
        <f>ROUND(I289*H289,2)</f>
        <v>0</v>
      </c>
      <c r="BL289" s="18" t="s">
        <v>277</v>
      </c>
      <c r="BM289" s="241" t="s">
        <v>520</v>
      </c>
    </row>
    <row r="290" s="2" customFormat="1" ht="21.75" customHeight="1">
      <c r="A290" s="39"/>
      <c r="B290" s="40"/>
      <c r="C290" s="281" t="s">
        <v>936</v>
      </c>
      <c r="D290" s="281" t="s">
        <v>643</v>
      </c>
      <c r="E290" s="282" t="s">
        <v>2022</v>
      </c>
      <c r="F290" s="283" t="s">
        <v>2023</v>
      </c>
      <c r="G290" s="284" t="s">
        <v>241</v>
      </c>
      <c r="H290" s="285">
        <v>0.39000000000000001</v>
      </c>
      <c r="I290" s="286"/>
      <c r="J290" s="287">
        <f>ROUND(I290*H290,2)</f>
        <v>0</v>
      </c>
      <c r="K290" s="288"/>
      <c r="L290" s="289"/>
      <c r="M290" s="290" t="s">
        <v>1</v>
      </c>
      <c r="N290" s="291" t="s">
        <v>41</v>
      </c>
      <c r="O290" s="92"/>
      <c r="P290" s="239">
        <f>O290*H290</f>
        <v>0</v>
      </c>
      <c r="Q290" s="239">
        <v>0</v>
      </c>
      <c r="R290" s="239">
        <f>Q290*H290</f>
        <v>0</v>
      </c>
      <c r="S290" s="239">
        <v>0</v>
      </c>
      <c r="T290" s="240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41" t="s">
        <v>214</v>
      </c>
      <c r="AT290" s="241" t="s">
        <v>643</v>
      </c>
      <c r="AU290" s="241" t="s">
        <v>85</v>
      </c>
      <c r="AY290" s="18" t="s">
        <v>203</v>
      </c>
      <c r="BE290" s="242">
        <f>IF(N290="základní",J290,0)</f>
        <v>0</v>
      </c>
      <c r="BF290" s="242">
        <f>IF(N290="snížená",J290,0)</f>
        <v>0</v>
      </c>
      <c r="BG290" s="242">
        <f>IF(N290="zákl. přenesená",J290,0)</f>
        <v>0</v>
      </c>
      <c r="BH290" s="242">
        <f>IF(N290="sníž. přenesená",J290,0)</f>
        <v>0</v>
      </c>
      <c r="BI290" s="242">
        <f>IF(N290="nulová",J290,0)</f>
        <v>0</v>
      </c>
      <c r="BJ290" s="18" t="s">
        <v>83</v>
      </c>
      <c r="BK290" s="242">
        <f>ROUND(I290*H290,2)</f>
        <v>0</v>
      </c>
      <c r="BL290" s="18" t="s">
        <v>277</v>
      </c>
      <c r="BM290" s="241" t="s">
        <v>525</v>
      </c>
    </row>
    <row r="291" s="2" customFormat="1" ht="24.15" customHeight="1">
      <c r="A291" s="39"/>
      <c r="B291" s="40"/>
      <c r="C291" s="281" t="s">
        <v>940</v>
      </c>
      <c r="D291" s="281" t="s">
        <v>643</v>
      </c>
      <c r="E291" s="282" t="s">
        <v>2024</v>
      </c>
      <c r="F291" s="283" t="s">
        <v>2025</v>
      </c>
      <c r="G291" s="284" t="s">
        <v>241</v>
      </c>
      <c r="H291" s="285">
        <v>0.59999999999999998</v>
      </c>
      <c r="I291" s="286"/>
      <c r="J291" s="287">
        <f>ROUND(I291*H291,2)</f>
        <v>0</v>
      </c>
      <c r="K291" s="288"/>
      <c r="L291" s="289"/>
      <c r="M291" s="290" t="s">
        <v>1</v>
      </c>
      <c r="N291" s="291" t="s">
        <v>41</v>
      </c>
      <c r="O291" s="92"/>
      <c r="P291" s="239">
        <f>O291*H291</f>
        <v>0</v>
      </c>
      <c r="Q291" s="239">
        <v>0</v>
      </c>
      <c r="R291" s="239">
        <f>Q291*H291</f>
        <v>0</v>
      </c>
      <c r="S291" s="239">
        <v>0</v>
      </c>
      <c r="T291" s="240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41" t="s">
        <v>214</v>
      </c>
      <c r="AT291" s="241" t="s">
        <v>643</v>
      </c>
      <c r="AU291" s="241" t="s">
        <v>85</v>
      </c>
      <c r="AY291" s="18" t="s">
        <v>203</v>
      </c>
      <c r="BE291" s="242">
        <f>IF(N291="základní",J291,0)</f>
        <v>0</v>
      </c>
      <c r="BF291" s="242">
        <f>IF(N291="snížená",J291,0)</f>
        <v>0</v>
      </c>
      <c r="BG291" s="242">
        <f>IF(N291="zákl. přenesená",J291,0)</f>
        <v>0</v>
      </c>
      <c r="BH291" s="242">
        <f>IF(N291="sníž. přenesená",J291,0)</f>
        <v>0</v>
      </c>
      <c r="BI291" s="242">
        <f>IF(N291="nulová",J291,0)</f>
        <v>0</v>
      </c>
      <c r="BJ291" s="18" t="s">
        <v>83</v>
      </c>
      <c r="BK291" s="242">
        <f>ROUND(I291*H291,2)</f>
        <v>0</v>
      </c>
      <c r="BL291" s="18" t="s">
        <v>277</v>
      </c>
      <c r="BM291" s="241" t="s">
        <v>529</v>
      </c>
    </row>
    <row r="292" s="2" customFormat="1" ht="24.15" customHeight="1">
      <c r="A292" s="39"/>
      <c r="B292" s="40"/>
      <c r="C292" s="229" t="s">
        <v>944</v>
      </c>
      <c r="D292" s="229" t="s">
        <v>205</v>
      </c>
      <c r="E292" s="230" t="s">
        <v>2026</v>
      </c>
      <c r="F292" s="231" t="s">
        <v>2027</v>
      </c>
      <c r="G292" s="232" t="s">
        <v>620</v>
      </c>
      <c r="H292" s="280"/>
      <c r="I292" s="234"/>
      <c r="J292" s="235">
        <f>ROUND(I292*H292,2)</f>
        <v>0</v>
      </c>
      <c r="K292" s="236"/>
      <c r="L292" s="45"/>
      <c r="M292" s="237" t="s">
        <v>1</v>
      </c>
      <c r="N292" s="238" t="s">
        <v>41</v>
      </c>
      <c r="O292" s="92"/>
      <c r="P292" s="239">
        <f>O292*H292</f>
        <v>0</v>
      </c>
      <c r="Q292" s="239">
        <v>0</v>
      </c>
      <c r="R292" s="239">
        <f>Q292*H292</f>
        <v>0</v>
      </c>
      <c r="S292" s="239">
        <v>0</v>
      </c>
      <c r="T292" s="240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41" t="s">
        <v>277</v>
      </c>
      <c r="AT292" s="241" t="s">
        <v>205</v>
      </c>
      <c r="AU292" s="241" t="s">
        <v>85</v>
      </c>
      <c r="AY292" s="18" t="s">
        <v>203</v>
      </c>
      <c r="BE292" s="242">
        <f>IF(N292="základní",J292,0)</f>
        <v>0</v>
      </c>
      <c r="BF292" s="242">
        <f>IF(N292="snížená",J292,0)</f>
        <v>0</v>
      </c>
      <c r="BG292" s="242">
        <f>IF(N292="zákl. přenesená",J292,0)</f>
        <v>0</v>
      </c>
      <c r="BH292" s="242">
        <f>IF(N292="sníž. přenesená",J292,0)</f>
        <v>0</v>
      </c>
      <c r="BI292" s="242">
        <f>IF(N292="nulová",J292,0)</f>
        <v>0</v>
      </c>
      <c r="BJ292" s="18" t="s">
        <v>83</v>
      </c>
      <c r="BK292" s="242">
        <f>ROUND(I292*H292,2)</f>
        <v>0</v>
      </c>
      <c r="BL292" s="18" t="s">
        <v>277</v>
      </c>
      <c r="BM292" s="241" t="s">
        <v>534</v>
      </c>
    </row>
    <row r="293" s="12" customFormat="1" ht="22.8" customHeight="1">
      <c r="A293" s="12"/>
      <c r="B293" s="213"/>
      <c r="C293" s="214"/>
      <c r="D293" s="215" t="s">
        <v>75</v>
      </c>
      <c r="E293" s="227" t="s">
        <v>2028</v>
      </c>
      <c r="F293" s="227" t="s">
        <v>2029</v>
      </c>
      <c r="G293" s="214"/>
      <c r="H293" s="214"/>
      <c r="I293" s="217"/>
      <c r="J293" s="228">
        <f>BK293</f>
        <v>0</v>
      </c>
      <c r="K293" s="214"/>
      <c r="L293" s="219"/>
      <c r="M293" s="220"/>
      <c r="N293" s="221"/>
      <c r="O293" s="221"/>
      <c r="P293" s="222">
        <f>SUM(P294:P315)</f>
        <v>0</v>
      </c>
      <c r="Q293" s="221"/>
      <c r="R293" s="222">
        <f>SUM(R294:R315)</f>
        <v>0</v>
      </c>
      <c r="S293" s="221"/>
      <c r="T293" s="223">
        <f>SUM(T294:T315)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24" t="s">
        <v>85</v>
      </c>
      <c r="AT293" s="225" t="s">
        <v>75</v>
      </c>
      <c r="AU293" s="225" t="s">
        <v>83</v>
      </c>
      <c r="AY293" s="224" t="s">
        <v>203</v>
      </c>
      <c r="BK293" s="226">
        <f>SUM(BK294:BK315)</f>
        <v>0</v>
      </c>
    </row>
    <row r="294" s="2" customFormat="1" ht="24.15" customHeight="1">
      <c r="A294" s="39"/>
      <c r="B294" s="40"/>
      <c r="C294" s="229" t="s">
        <v>948</v>
      </c>
      <c r="D294" s="229" t="s">
        <v>205</v>
      </c>
      <c r="E294" s="230" t="s">
        <v>2030</v>
      </c>
      <c r="F294" s="231" t="s">
        <v>2031</v>
      </c>
      <c r="G294" s="232" t="s">
        <v>220</v>
      </c>
      <c r="H294" s="233">
        <v>11</v>
      </c>
      <c r="I294" s="234"/>
      <c r="J294" s="235">
        <f>ROUND(I294*H294,2)</f>
        <v>0</v>
      </c>
      <c r="K294" s="236"/>
      <c r="L294" s="45"/>
      <c r="M294" s="237" t="s">
        <v>1</v>
      </c>
      <c r="N294" s="238" t="s">
        <v>41</v>
      </c>
      <c r="O294" s="92"/>
      <c r="P294" s="239">
        <f>O294*H294</f>
        <v>0</v>
      </c>
      <c r="Q294" s="239">
        <v>0</v>
      </c>
      <c r="R294" s="239">
        <f>Q294*H294</f>
        <v>0</v>
      </c>
      <c r="S294" s="239">
        <v>0</v>
      </c>
      <c r="T294" s="240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41" t="s">
        <v>277</v>
      </c>
      <c r="AT294" s="241" t="s">
        <v>205</v>
      </c>
      <c r="AU294" s="241" t="s">
        <v>85</v>
      </c>
      <c r="AY294" s="18" t="s">
        <v>203</v>
      </c>
      <c r="BE294" s="242">
        <f>IF(N294="základní",J294,0)</f>
        <v>0</v>
      </c>
      <c r="BF294" s="242">
        <f>IF(N294="snížená",J294,0)</f>
        <v>0</v>
      </c>
      <c r="BG294" s="242">
        <f>IF(N294="zákl. přenesená",J294,0)</f>
        <v>0</v>
      </c>
      <c r="BH294" s="242">
        <f>IF(N294="sníž. přenesená",J294,0)</f>
        <v>0</v>
      </c>
      <c r="BI294" s="242">
        <f>IF(N294="nulová",J294,0)</f>
        <v>0</v>
      </c>
      <c r="BJ294" s="18" t="s">
        <v>83</v>
      </c>
      <c r="BK294" s="242">
        <f>ROUND(I294*H294,2)</f>
        <v>0</v>
      </c>
      <c r="BL294" s="18" t="s">
        <v>277</v>
      </c>
      <c r="BM294" s="241" t="s">
        <v>539</v>
      </c>
    </row>
    <row r="295" s="2" customFormat="1" ht="16.5" customHeight="1">
      <c r="A295" s="39"/>
      <c r="B295" s="40"/>
      <c r="C295" s="281" t="s">
        <v>476</v>
      </c>
      <c r="D295" s="281" t="s">
        <v>643</v>
      </c>
      <c r="E295" s="282" t="s">
        <v>2032</v>
      </c>
      <c r="F295" s="283" t="s">
        <v>2033</v>
      </c>
      <c r="G295" s="284" t="s">
        <v>220</v>
      </c>
      <c r="H295" s="285">
        <v>9</v>
      </c>
      <c r="I295" s="286"/>
      <c r="J295" s="287">
        <f>ROUND(I295*H295,2)</f>
        <v>0</v>
      </c>
      <c r="K295" s="288"/>
      <c r="L295" s="289"/>
      <c r="M295" s="290" t="s">
        <v>1</v>
      </c>
      <c r="N295" s="291" t="s">
        <v>41</v>
      </c>
      <c r="O295" s="92"/>
      <c r="P295" s="239">
        <f>O295*H295</f>
        <v>0</v>
      </c>
      <c r="Q295" s="239">
        <v>0</v>
      </c>
      <c r="R295" s="239">
        <f>Q295*H295</f>
        <v>0</v>
      </c>
      <c r="S295" s="239">
        <v>0</v>
      </c>
      <c r="T295" s="240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41" t="s">
        <v>214</v>
      </c>
      <c r="AT295" s="241" t="s">
        <v>643</v>
      </c>
      <c r="AU295" s="241" t="s">
        <v>85</v>
      </c>
      <c r="AY295" s="18" t="s">
        <v>203</v>
      </c>
      <c r="BE295" s="242">
        <f>IF(N295="základní",J295,0)</f>
        <v>0</v>
      </c>
      <c r="BF295" s="242">
        <f>IF(N295="snížená",J295,0)</f>
        <v>0</v>
      </c>
      <c r="BG295" s="242">
        <f>IF(N295="zákl. přenesená",J295,0)</f>
        <v>0</v>
      </c>
      <c r="BH295" s="242">
        <f>IF(N295="sníž. přenesená",J295,0)</f>
        <v>0</v>
      </c>
      <c r="BI295" s="242">
        <f>IF(N295="nulová",J295,0)</f>
        <v>0</v>
      </c>
      <c r="BJ295" s="18" t="s">
        <v>83</v>
      </c>
      <c r="BK295" s="242">
        <f>ROUND(I295*H295,2)</f>
        <v>0</v>
      </c>
      <c r="BL295" s="18" t="s">
        <v>277</v>
      </c>
      <c r="BM295" s="241" t="s">
        <v>544</v>
      </c>
    </row>
    <row r="296" s="2" customFormat="1" ht="16.5" customHeight="1">
      <c r="A296" s="39"/>
      <c r="B296" s="40"/>
      <c r="C296" s="281" t="s">
        <v>957</v>
      </c>
      <c r="D296" s="281" t="s">
        <v>643</v>
      </c>
      <c r="E296" s="282" t="s">
        <v>2034</v>
      </c>
      <c r="F296" s="283" t="s">
        <v>2035</v>
      </c>
      <c r="G296" s="284" t="s">
        <v>220</v>
      </c>
      <c r="H296" s="285">
        <v>2</v>
      </c>
      <c r="I296" s="286"/>
      <c r="J296" s="287">
        <f>ROUND(I296*H296,2)</f>
        <v>0</v>
      </c>
      <c r="K296" s="288"/>
      <c r="L296" s="289"/>
      <c r="M296" s="290" t="s">
        <v>1</v>
      </c>
      <c r="N296" s="291" t="s">
        <v>41</v>
      </c>
      <c r="O296" s="92"/>
      <c r="P296" s="239">
        <f>O296*H296</f>
        <v>0</v>
      </c>
      <c r="Q296" s="239">
        <v>0</v>
      </c>
      <c r="R296" s="239">
        <f>Q296*H296</f>
        <v>0</v>
      </c>
      <c r="S296" s="239">
        <v>0</v>
      </c>
      <c r="T296" s="240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41" t="s">
        <v>214</v>
      </c>
      <c r="AT296" s="241" t="s">
        <v>643</v>
      </c>
      <c r="AU296" s="241" t="s">
        <v>85</v>
      </c>
      <c r="AY296" s="18" t="s">
        <v>203</v>
      </c>
      <c r="BE296" s="242">
        <f>IF(N296="základní",J296,0)</f>
        <v>0</v>
      </c>
      <c r="BF296" s="242">
        <f>IF(N296="snížená",J296,0)</f>
        <v>0</v>
      </c>
      <c r="BG296" s="242">
        <f>IF(N296="zákl. přenesená",J296,0)</f>
        <v>0</v>
      </c>
      <c r="BH296" s="242">
        <f>IF(N296="sníž. přenesená",J296,0)</f>
        <v>0</v>
      </c>
      <c r="BI296" s="242">
        <f>IF(N296="nulová",J296,0)</f>
        <v>0</v>
      </c>
      <c r="BJ296" s="18" t="s">
        <v>83</v>
      </c>
      <c r="BK296" s="242">
        <f>ROUND(I296*H296,2)</f>
        <v>0</v>
      </c>
      <c r="BL296" s="18" t="s">
        <v>277</v>
      </c>
      <c r="BM296" s="241" t="s">
        <v>548</v>
      </c>
    </row>
    <row r="297" s="2" customFormat="1" ht="16.5" customHeight="1">
      <c r="A297" s="39"/>
      <c r="B297" s="40"/>
      <c r="C297" s="229" t="s">
        <v>966</v>
      </c>
      <c r="D297" s="229" t="s">
        <v>205</v>
      </c>
      <c r="E297" s="230" t="s">
        <v>2036</v>
      </c>
      <c r="F297" s="231" t="s">
        <v>2037</v>
      </c>
      <c r="G297" s="232" t="s">
        <v>1507</v>
      </c>
      <c r="H297" s="233">
        <v>1</v>
      </c>
      <c r="I297" s="234"/>
      <c r="J297" s="235">
        <f>ROUND(I297*H297,2)</f>
        <v>0</v>
      </c>
      <c r="K297" s="236"/>
      <c r="L297" s="45"/>
      <c r="M297" s="237" t="s">
        <v>1</v>
      </c>
      <c r="N297" s="238" t="s">
        <v>41</v>
      </c>
      <c r="O297" s="92"/>
      <c r="P297" s="239">
        <f>O297*H297</f>
        <v>0</v>
      </c>
      <c r="Q297" s="239">
        <v>0</v>
      </c>
      <c r="R297" s="239">
        <f>Q297*H297</f>
        <v>0</v>
      </c>
      <c r="S297" s="239">
        <v>0</v>
      </c>
      <c r="T297" s="240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41" t="s">
        <v>277</v>
      </c>
      <c r="AT297" s="241" t="s">
        <v>205</v>
      </c>
      <c r="AU297" s="241" t="s">
        <v>85</v>
      </c>
      <c r="AY297" s="18" t="s">
        <v>203</v>
      </c>
      <c r="BE297" s="242">
        <f>IF(N297="základní",J297,0)</f>
        <v>0</v>
      </c>
      <c r="BF297" s="242">
        <f>IF(N297="snížená",J297,0)</f>
        <v>0</v>
      </c>
      <c r="BG297" s="242">
        <f>IF(N297="zákl. přenesená",J297,0)</f>
        <v>0</v>
      </c>
      <c r="BH297" s="242">
        <f>IF(N297="sníž. přenesená",J297,0)</f>
        <v>0</v>
      </c>
      <c r="BI297" s="242">
        <f>IF(N297="nulová",J297,0)</f>
        <v>0</v>
      </c>
      <c r="BJ297" s="18" t="s">
        <v>83</v>
      </c>
      <c r="BK297" s="242">
        <f>ROUND(I297*H297,2)</f>
        <v>0</v>
      </c>
      <c r="BL297" s="18" t="s">
        <v>277</v>
      </c>
      <c r="BM297" s="241" t="s">
        <v>553</v>
      </c>
    </row>
    <row r="298" s="2" customFormat="1" ht="24.15" customHeight="1">
      <c r="A298" s="39"/>
      <c r="B298" s="40"/>
      <c r="C298" s="229" t="s">
        <v>970</v>
      </c>
      <c r="D298" s="229" t="s">
        <v>205</v>
      </c>
      <c r="E298" s="230" t="s">
        <v>2038</v>
      </c>
      <c r="F298" s="231" t="s">
        <v>2039</v>
      </c>
      <c r="G298" s="232" t="s">
        <v>220</v>
      </c>
      <c r="H298" s="233">
        <v>1</v>
      </c>
      <c r="I298" s="234"/>
      <c r="J298" s="235">
        <f>ROUND(I298*H298,2)</f>
        <v>0</v>
      </c>
      <c r="K298" s="236"/>
      <c r="L298" s="45"/>
      <c r="M298" s="237" t="s">
        <v>1</v>
      </c>
      <c r="N298" s="238" t="s">
        <v>41</v>
      </c>
      <c r="O298" s="92"/>
      <c r="P298" s="239">
        <f>O298*H298</f>
        <v>0</v>
      </c>
      <c r="Q298" s="239">
        <v>0</v>
      </c>
      <c r="R298" s="239">
        <f>Q298*H298</f>
        <v>0</v>
      </c>
      <c r="S298" s="239">
        <v>0</v>
      </c>
      <c r="T298" s="240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41" t="s">
        <v>277</v>
      </c>
      <c r="AT298" s="241" t="s">
        <v>205</v>
      </c>
      <c r="AU298" s="241" t="s">
        <v>85</v>
      </c>
      <c r="AY298" s="18" t="s">
        <v>203</v>
      </c>
      <c r="BE298" s="242">
        <f>IF(N298="základní",J298,0)</f>
        <v>0</v>
      </c>
      <c r="BF298" s="242">
        <f>IF(N298="snížená",J298,0)</f>
        <v>0</v>
      </c>
      <c r="BG298" s="242">
        <f>IF(N298="zákl. přenesená",J298,0)</f>
        <v>0</v>
      </c>
      <c r="BH298" s="242">
        <f>IF(N298="sníž. přenesená",J298,0)</f>
        <v>0</v>
      </c>
      <c r="BI298" s="242">
        <f>IF(N298="nulová",J298,0)</f>
        <v>0</v>
      </c>
      <c r="BJ298" s="18" t="s">
        <v>83</v>
      </c>
      <c r="BK298" s="242">
        <f>ROUND(I298*H298,2)</f>
        <v>0</v>
      </c>
      <c r="BL298" s="18" t="s">
        <v>277</v>
      </c>
      <c r="BM298" s="241" t="s">
        <v>557</v>
      </c>
    </row>
    <row r="299" s="2" customFormat="1" ht="21.75" customHeight="1">
      <c r="A299" s="39"/>
      <c r="B299" s="40"/>
      <c r="C299" s="281" t="s">
        <v>974</v>
      </c>
      <c r="D299" s="281" t="s">
        <v>643</v>
      </c>
      <c r="E299" s="282" t="s">
        <v>2040</v>
      </c>
      <c r="F299" s="283" t="s">
        <v>2041</v>
      </c>
      <c r="G299" s="284" t="s">
        <v>220</v>
      </c>
      <c r="H299" s="285">
        <v>1</v>
      </c>
      <c r="I299" s="286"/>
      <c r="J299" s="287">
        <f>ROUND(I299*H299,2)</f>
        <v>0</v>
      </c>
      <c r="K299" s="288"/>
      <c r="L299" s="289"/>
      <c r="M299" s="290" t="s">
        <v>1</v>
      </c>
      <c r="N299" s="291" t="s">
        <v>41</v>
      </c>
      <c r="O299" s="92"/>
      <c r="P299" s="239">
        <f>O299*H299</f>
        <v>0</v>
      </c>
      <c r="Q299" s="239">
        <v>0</v>
      </c>
      <c r="R299" s="239">
        <f>Q299*H299</f>
        <v>0</v>
      </c>
      <c r="S299" s="239">
        <v>0</v>
      </c>
      <c r="T299" s="240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41" t="s">
        <v>214</v>
      </c>
      <c r="AT299" s="241" t="s">
        <v>643</v>
      </c>
      <c r="AU299" s="241" t="s">
        <v>85</v>
      </c>
      <c r="AY299" s="18" t="s">
        <v>203</v>
      </c>
      <c r="BE299" s="242">
        <f>IF(N299="základní",J299,0)</f>
        <v>0</v>
      </c>
      <c r="BF299" s="242">
        <f>IF(N299="snížená",J299,0)</f>
        <v>0</v>
      </c>
      <c r="BG299" s="242">
        <f>IF(N299="zákl. přenesená",J299,0)</f>
        <v>0</v>
      </c>
      <c r="BH299" s="242">
        <f>IF(N299="sníž. přenesená",J299,0)</f>
        <v>0</v>
      </c>
      <c r="BI299" s="242">
        <f>IF(N299="nulová",J299,0)</f>
        <v>0</v>
      </c>
      <c r="BJ299" s="18" t="s">
        <v>83</v>
      </c>
      <c r="BK299" s="242">
        <f>ROUND(I299*H299,2)</f>
        <v>0</v>
      </c>
      <c r="BL299" s="18" t="s">
        <v>277</v>
      </c>
      <c r="BM299" s="241" t="s">
        <v>561</v>
      </c>
    </row>
    <row r="300" s="2" customFormat="1" ht="16.5" customHeight="1">
      <c r="A300" s="39"/>
      <c r="B300" s="40"/>
      <c r="C300" s="229" t="s">
        <v>979</v>
      </c>
      <c r="D300" s="229" t="s">
        <v>205</v>
      </c>
      <c r="E300" s="230" t="s">
        <v>2042</v>
      </c>
      <c r="F300" s="231" t="s">
        <v>2043</v>
      </c>
      <c r="G300" s="232" t="s">
        <v>1507</v>
      </c>
      <c r="H300" s="233">
        <v>3</v>
      </c>
      <c r="I300" s="234"/>
      <c r="J300" s="235">
        <f>ROUND(I300*H300,2)</f>
        <v>0</v>
      </c>
      <c r="K300" s="236"/>
      <c r="L300" s="45"/>
      <c r="M300" s="237" t="s">
        <v>1</v>
      </c>
      <c r="N300" s="238" t="s">
        <v>41</v>
      </c>
      <c r="O300" s="92"/>
      <c r="P300" s="239">
        <f>O300*H300</f>
        <v>0</v>
      </c>
      <c r="Q300" s="239">
        <v>0</v>
      </c>
      <c r="R300" s="239">
        <f>Q300*H300</f>
        <v>0</v>
      </c>
      <c r="S300" s="239">
        <v>0</v>
      </c>
      <c r="T300" s="240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41" t="s">
        <v>277</v>
      </c>
      <c r="AT300" s="241" t="s">
        <v>205</v>
      </c>
      <c r="AU300" s="241" t="s">
        <v>85</v>
      </c>
      <c r="AY300" s="18" t="s">
        <v>203</v>
      </c>
      <c r="BE300" s="242">
        <f>IF(N300="základní",J300,0)</f>
        <v>0</v>
      </c>
      <c r="BF300" s="242">
        <f>IF(N300="snížená",J300,0)</f>
        <v>0</v>
      </c>
      <c r="BG300" s="242">
        <f>IF(N300="zákl. přenesená",J300,0)</f>
        <v>0</v>
      </c>
      <c r="BH300" s="242">
        <f>IF(N300="sníž. přenesená",J300,0)</f>
        <v>0</v>
      </c>
      <c r="BI300" s="242">
        <f>IF(N300="nulová",J300,0)</f>
        <v>0</v>
      </c>
      <c r="BJ300" s="18" t="s">
        <v>83</v>
      </c>
      <c r="BK300" s="242">
        <f>ROUND(I300*H300,2)</f>
        <v>0</v>
      </c>
      <c r="BL300" s="18" t="s">
        <v>277</v>
      </c>
      <c r="BM300" s="241" t="s">
        <v>567</v>
      </c>
    </row>
    <row r="301" s="2" customFormat="1" ht="21.75" customHeight="1">
      <c r="A301" s="39"/>
      <c r="B301" s="40"/>
      <c r="C301" s="229" t="s">
        <v>983</v>
      </c>
      <c r="D301" s="229" t="s">
        <v>205</v>
      </c>
      <c r="E301" s="230" t="s">
        <v>2044</v>
      </c>
      <c r="F301" s="231" t="s">
        <v>2045</v>
      </c>
      <c r="G301" s="232" t="s">
        <v>1507</v>
      </c>
      <c r="H301" s="233">
        <v>3</v>
      </c>
      <c r="I301" s="234"/>
      <c r="J301" s="235">
        <f>ROUND(I301*H301,2)</f>
        <v>0</v>
      </c>
      <c r="K301" s="236"/>
      <c r="L301" s="45"/>
      <c r="M301" s="237" t="s">
        <v>1</v>
      </c>
      <c r="N301" s="238" t="s">
        <v>41</v>
      </c>
      <c r="O301" s="92"/>
      <c r="P301" s="239">
        <f>O301*H301</f>
        <v>0</v>
      </c>
      <c r="Q301" s="239">
        <v>0</v>
      </c>
      <c r="R301" s="239">
        <f>Q301*H301</f>
        <v>0</v>
      </c>
      <c r="S301" s="239">
        <v>0</v>
      </c>
      <c r="T301" s="240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41" t="s">
        <v>277</v>
      </c>
      <c r="AT301" s="241" t="s">
        <v>205</v>
      </c>
      <c r="AU301" s="241" t="s">
        <v>85</v>
      </c>
      <c r="AY301" s="18" t="s">
        <v>203</v>
      </c>
      <c r="BE301" s="242">
        <f>IF(N301="základní",J301,0)</f>
        <v>0</v>
      </c>
      <c r="BF301" s="242">
        <f>IF(N301="snížená",J301,0)</f>
        <v>0</v>
      </c>
      <c r="BG301" s="242">
        <f>IF(N301="zákl. přenesená",J301,0)</f>
        <v>0</v>
      </c>
      <c r="BH301" s="242">
        <f>IF(N301="sníž. přenesená",J301,0)</f>
        <v>0</v>
      </c>
      <c r="BI301" s="242">
        <f>IF(N301="nulová",J301,0)</f>
        <v>0</v>
      </c>
      <c r="BJ301" s="18" t="s">
        <v>83</v>
      </c>
      <c r="BK301" s="242">
        <f>ROUND(I301*H301,2)</f>
        <v>0</v>
      </c>
      <c r="BL301" s="18" t="s">
        <v>277</v>
      </c>
      <c r="BM301" s="241" t="s">
        <v>2046</v>
      </c>
    </row>
    <row r="302" s="2" customFormat="1" ht="24.15" customHeight="1">
      <c r="A302" s="39"/>
      <c r="B302" s="40"/>
      <c r="C302" s="281" t="s">
        <v>987</v>
      </c>
      <c r="D302" s="281" t="s">
        <v>643</v>
      </c>
      <c r="E302" s="282" t="s">
        <v>2047</v>
      </c>
      <c r="F302" s="283" t="s">
        <v>2048</v>
      </c>
      <c r="G302" s="284" t="s">
        <v>220</v>
      </c>
      <c r="H302" s="285">
        <v>2</v>
      </c>
      <c r="I302" s="286"/>
      <c r="J302" s="287">
        <f>ROUND(I302*H302,2)</f>
        <v>0</v>
      </c>
      <c r="K302" s="288"/>
      <c r="L302" s="289"/>
      <c r="M302" s="290" t="s">
        <v>1</v>
      </c>
      <c r="N302" s="291" t="s">
        <v>41</v>
      </c>
      <c r="O302" s="92"/>
      <c r="P302" s="239">
        <f>O302*H302</f>
        <v>0</v>
      </c>
      <c r="Q302" s="239">
        <v>0</v>
      </c>
      <c r="R302" s="239">
        <f>Q302*H302</f>
        <v>0</v>
      </c>
      <c r="S302" s="239">
        <v>0</v>
      </c>
      <c r="T302" s="240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41" t="s">
        <v>214</v>
      </c>
      <c r="AT302" s="241" t="s">
        <v>643</v>
      </c>
      <c r="AU302" s="241" t="s">
        <v>85</v>
      </c>
      <c r="AY302" s="18" t="s">
        <v>203</v>
      </c>
      <c r="BE302" s="242">
        <f>IF(N302="základní",J302,0)</f>
        <v>0</v>
      </c>
      <c r="BF302" s="242">
        <f>IF(N302="snížená",J302,0)</f>
        <v>0</v>
      </c>
      <c r="BG302" s="242">
        <f>IF(N302="zákl. přenesená",J302,0)</f>
        <v>0</v>
      </c>
      <c r="BH302" s="242">
        <f>IF(N302="sníž. přenesená",J302,0)</f>
        <v>0</v>
      </c>
      <c r="BI302" s="242">
        <f>IF(N302="nulová",J302,0)</f>
        <v>0</v>
      </c>
      <c r="BJ302" s="18" t="s">
        <v>83</v>
      </c>
      <c r="BK302" s="242">
        <f>ROUND(I302*H302,2)</f>
        <v>0</v>
      </c>
      <c r="BL302" s="18" t="s">
        <v>277</v>
      </c>
      <c r="BM302" s="241" t="s">
        <v>2049</v>
      </c>
    </row>
    <row r="303" s="2" customFormat="1" ht="24.15" customHeight="1">
      <c r="A303" s="39"/>
      <c r="B303" s="40"/>
      <c r="C303" s="281" t="s">
        <v>991</v>
      </c>
      <c r="D303" s="281" t="s">
        <v>643</v>
      </c>
      <c r="E303" s="282" t="s">
        <v>2050</v>
      </c>
      <c r="F303" s="283" t="s">
        <v>2051</v>
      </c>
      <c r="G303" s="284" t="s">
        <v>220</v>
      </c>
      <c r="H303" s="285">
        <v>1</v>
      </c>
      <c r="I303" s="286"/>
      <c r="J303" s="287">
        <f>ROUND(I303*H303,2)</f>
        <v>0</v>
      </c>
      <c r="K303" s="288"/>
      <c r="L303" s="289"/>
      <c r="M303" s="290" t="s">
        <v>1</v>
      </c>
      <c r="N303" s="291" t="s">
        <v>41</v>
      </c>
      <c r="O303" s="92"/>
      <c r="P303" s="239">
        <f>O303*H303</f>
        <v>0</v>
      </c>
      <c r="Q303" s="239">
        <v>0</v>
      </c>
      <c r="R303" s="239">
        <f>Q303*H303</f>
        <v>0</v>
      </c>
      <c r="S303" s="239">
        <v>0</v>
      </c>
      <c r="T303" s="240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41" t="s">
        <v>214</v>
      </c>
      <c r="AT303" s="241" t="s">
        <v>643</v>
      </c>
      <c r="AU303" s="241" t="s">
        <v>85</v>
      </c>
      <c r="AY303" s="18" t="s">
        <v>203</v>
      </c>
      <c r="BE303" s="242">
        <f>IF(N303="základní",J303,0)</f>
        <v>0</v>
      </c>
      <c r="BF303" s="242">
        <f>IF(N303="snížená",J303,0)</f>
        <v>0</v>
      </c>
      <c r="BG303" s="242">
        <f>IF(N303="zákl. přenesená",J303,0)</f>
        <v>0</v>
      </c>
      <c r="BH303" s="242">
        <f>IF(N303="sníž. přenesená",J303,0)</f>
        <v>0</v>
      </c>
      <c r="BI303" s="242">
        <f>IF(N303="nulová",J303,0)</f>
        <v>0</v>
      </c>
      <c r="BJ303" s="18" t="s">
        <v>83</v>
      </c>
      <c r="BK303" s="242">
        <f>ROUND(I303*H303,2)</f>
        <v>0</v>
      </c>
      <c r="BL303" s="18" t="s">
        <v>277</v>
      </c>
      <c r="BM303" s="241" t="s">
        <v>2052</v>
      </c>
    </row>
    <row r="304" s="2" customFormat="1" ht="24.15" customHeight="1">
      <c r="A304" s="39"/>
      <c r="B304" s="40"/>
      <c r="C304" s="229" t="s">
        <v>995</v>
      </c>
      <c r="D304" s="229" t="s">
        <v>205</v>
      </c>
      <c r="E304" s="230" t="s">
        <v>2053</v>
      </c>
      <c r="F304" s="231" t="s">
        <v>2054</v>
      </c>
      <c r="G304" s="232" t="s">
        <v>1507</v>
      </c>
      <c r="H304" s="233">
        <v>4</v>
      </c>
      <c r="I304" s="234"/>
      <c r="J304" s="235">
        <f>ROUND(I304*H304,2)</f>
        <v>0</v>
      </c>
      <c r="K304" s="236"/>
      <c r="L304" s="45"/>
      <c r="M304" s="237" t="s">
        <v>1</v>
      </c>
      <c r="N304" s="238" t="s">
        <v>41</v>
      </c>
      <c r="O304" s="92"/>
      <c r="P304" s="239">
        <f>O304*H304</f>
        <v>0</v>
      </c>
      <c r="Q304" s="239">
        <v>0</v>
      </c>
      <c r="R304" s="239">
        <f>Q304*H304</f>
        <v>0</v>
      </c>
      <c r="S304" s="239">
        <v>0</v>
      </c>
      <c r="T304" s="240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41" t="s">
        <v>277</v>
      </c>
      <c r="AT304" s="241" t="s">
        <v>205</v>
      </c>
      <c r="AU304" s="241" t="s">
        <v>85</v>
      </c>
      <c r="AY304" s="18" t="s">
        <v>203</v>
      </c>
      <c r="BE304" s="242">
        <f>IF(N304="základní",J304,0)</f>
        <v>0</v>
      </c>
      <c r="BF304" s="242">
        <f>IF(N304="snížená",J304,0)</f>
        <v>0</v>
      </c>
      <c r="BG304" s="242">
        <f>IF(N304="zákl. přenesená",J304,0)</f>
        <v>0</v>
      </c>
      <c r="BH304" s="242">
        <f>IF(N304="sníž. přenesená",J304,0)</f>
        <v>0</v>
      </c>
      <c r="BI304" s="242">
        <f>IF(N304="nulová",J304,0)</f>
        <v>0</v>
      </c>
      <c r="BJ304" s="18" t="s">
        <v>83</v>
      </c>
      <c r="BK304" s="242">
        <f>ROUND(I304*H304,2)</f>
        <v>0</v>
      </c>
      <c r="BL304" s="18" t="s">
        <v>277</v>
      </c>
      <c r="BM304" s="241" t="s">
        <v>2055</v>
      </c>
    </row>
    <row r="305" s="2" customFormat="1" ht="21.75" customHeight="1">
      <c r="A305" s="39"/>
      <c r="B305" s="40"/>
      <c r="C305" s="229" t="s">
        <v>999</v>
      </c>
      <c r="D305" s="229" t="s">
        <v>205</v>
      </c>
      <c r="E305" s="230" t="s">
        <v>2056</v>
      </c>
      <c r="F305" s="231" t="s">
        <v>2057</v>
      </c>
      <c r="G305" s="232" t="s">
        <v>1507</v>
      </c>
      <c r="H305" s="233">
        <v>1</v>
      </c>
      <c r="I305" s="234"/>
      <c r="J305" s="235">
        <f>ROUND(I305*H305,2)</f>
        <v>0</v>
      </c>
      <c r="K305" s="236"/>
      <c r="L305" s="45"/>
      <c r="M305" s="237" t="s">
        <v>1</v>
      </c>
      <c r="N305" s="238" t="s">
        <v>41</v>
      </c>
      <c r="O305" s="92"/>
      <c r="P305" s="239">
        <f>O305*H305</f>
        <v>0</v>
      </c>
      <c r="Q305" s="239">
        <v>0</v>
      </c>
      <c r="R305" s="239">
        <f>Q305*H305</f>
        <v>0</v>
      </c>
      <c r="S305" s="239">
        <v>0</v>
      </c>
      <c r="T305" s="240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41" t="s">
        <v>277</v>
      </c>
      <c r="AT305" s="241" t="s">
        <v>205</v>
      </c>
      <c r="AU305" s="241" t="s">
        <v>85</v>
      </c>
      <c r="AY305" s="18" t="s">
        <v>203</v>
      </c>
      <c r="BE305" s="242">
        <f>IF(N305="základní",J305,0)</f>
        <v>0</v>
      </c>
      <c r="BF305" s="242">
        <f>IF(N305="snížená",J305,0)</f>
        <v>0</v>
      </c>
      <c r="BG305" s="242">
        <f>IF(N305="zákl. přenesená",J305,0)</f>
        <v>0</v>
      </c>
      <c r="BH305" s="242">
        <f>IF(N305="sníž. přenesená",J305,0)</f>
        <v>0</v>
      </c>
      <c r="BI305" s="242">
        <f>IF(N305="nulová",J305,0)</f>
        <v>0</v>
      </c>
      <c r="BJ305" s="18" t="s">
        <v>83</v>
      </c>
      <c r="BK305" s="242">
        <f>ROUND(I305*H305,2)</f>
        <v>0</v>
      </c>
      <c r="BL305" s="18" t="s">
        <v>277</v>
      </c>
      <c r="BM305" s="241" t="s">
        <v>2058</v>
      </c>
    </row>
    <row r="306" s="2" customFormat="1" ht="21.75" customHeight="1">
      <c r="A306" s="39"/>
      <c r="B306" s="40"/>
      <c r="C306" s="229" t="s">
        <v>1003</v>
      </c>
      <c r="D306" s="229" t="s">
        <v>205</v>
      </c>
      <c r="E306" s="230" t="s">
        <v>2059</v>
      </c>
      <c r="F306" s="231" t="s">
        <v>2060</v>
      </c>
      <c r="G306" s="232" t="s">
        <v>1507</v>
      </c>
      <c r="H306" s="233">
        <v>3</v>
      </c>
      <c r="I306" s="234"/>
      <c r="J306" s="235">
        <f>ROUND(I306*H306,2)</f>
        <v>0</v>
      </c>
      <c r="K306" s="236"/>
      <c r="L306" s="45"/>
      <c r="M306" s="237" t="s">
        <v>1</v>
      </c>
      <c r="N306" s="238" t="s">
        <v>41</v>
      </c>
      <c r="O306" s="92"/>
      <c r="P306" s="239">
        <f>O306*H306</f>
        <v>0</v>
      </c>
      <c r="Q306" s="239">
        <v>0</v>
      </c>
      <c r="R306" s="239">
        <f>Q306*H306</f>
        <v>0</v>
      </c>
      <c r="S306" s="239">
        <v>0</v>
      </c>
      <c r="T306" s="240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41" t="s">
        <v>277</v>
      </c>
      <c r="AT306" s="241" t="s">
        <v>205</v>
      </c>
      <c r="AU306" s="241" t="s">
        <v>85</v>
      </c>
      <c r="AY306" s="18" t="s">
        <v>203</v>
      </c>
      <c r="BE306" s="242">
        <f>IF(N306="základní",J306,0)</f>
        <v>0</v>
      </c>
      <c r="BF306" s="242">
        <f>IF(N306="snížená",J306,0)</f>
        <v>0</v>
      </c>
      <c r="BG306" s="242">
        <f>IF(N306="zákl. přenesená",J306,0)</f>
        <v>0</v>
      </c>
      <c r="BH306" s="242">
        <f>IF(N306="sníž. přenesená",J306,0)</f>
        <v>0</v>
      </c>
      <c r="BI306" s="242">
        <f>IF(N306="nulová",J306,0)</f>
        <v>0</v>
      </c>
      <c r="BJ306" s="18" t="s">
        <v>83</v>
      </c>
      <c r="BK306" s="242">
        <f>ROUND(I306*H306,2)</f>
        <v>0</v>
      </c>
      <c r="BL306" s="18" t="s">
        <v>277</v>
      </c>
      <c r="BM306" s="241" t="s">
        <v>2061</v>
      </c>
    </row>
    <row r="307" s="2" customFormat="1" ht="33" customHeight="1">
      <c r="A307" s="39"/>
      <c r="B307" s="40"/>
      <c r="C307" s="229" t="s">
        <v>1007</v>
      </c>
      <c r="D307" s="229" t="s">
        <v>205</v>
      </c>
      <c r="E307" s="230" t="s">
        <v>2062</v>
      </c>
      <c r="F307" s="231" t="s">
        <v>2063</v>
      </c>
      <c r="G307" s="232" t="s">
        <v>241</v>
      </c>
      <c r="H307" s="233">
        <v>0.16300000000000001</v>
      </c>
      <c r="I307" s="234"/>
      <c r="J307" s="235">
        <f>ROUND(I307*H307,2)</f>
        <v>0</v>
      </c>
      <c r="K307" s="236"/>
      <c r="L307" s="45"/>
      <c r="M307" s="237" t="s">
        <v>1</v>
      </c>
      <c r="N307" s="238" t="s">
        <v>41</v>
      </c>
      <c r="O307" s="92"/>
      <c r="P307" s="239">
        <f>O307*H307</f>
        <v>0</v>
      </c>
      <c r="Q307" s="239">
        <v>0</v>
      </c>
      <c r="R307" s="239">
        <f>Q307*H307</f>
        <v>0</v>
      </c>
      <c r="S307" s="239">
        <v>0</v>
      </c>
      <c r="T307" s="240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41" t="s">
        <v>277</v>
      </c>
      <c r="AT307" s="241" t="s">
        <v>205</v>
      </c>
      <c r="AU307" s="241" t="s">
        <v>85</v>
      </c>
      <c r="AY307" s="18" t="s">
        <v>203</v>
      </c>
      <c r="BE307" s="242">
        <f>IF(N307="základní",J307,0)</f>
        <v>0</v>
      </c>
      <c r="BF307" s="242">
        <f>IF(N307="snížená",J307,0)</f>
        <v>0</v>
      </c>
      <c r="BG307" s="242">
        <f>IF(N307="zákl. přenesená",J307,0)</f>
        <v>0</v>
      </c>
      <c r="BH307" s="242">
        <f>IF(N307="sníž. přenesená",J307,0)</f>
        <v>0</v>
      </c>
      <c r="BI307" s="242">
        <f>IF(N307="nulová",J307,0)</f>
        <v>0</v>
      </c>
      <c r="BJ307" s="18" t="s">
        <v>83</v>
      </c>
      <c r="BK307" s="242">
        <f>ROUND(I307*H307,2)</f>
        <v>0</v>
      </c>
      <c r="BL307" s="18" t="s">
        <v>277</v>
      </c>
      <c r="BM307" s="241" t="s">
        <v>2064</v>
      </c>
    </row>
    <row r="308" s="2" customFormat="1" ht="16.5" customHeight="1">
      <c r="A308" s="39"/>
      <c r="B308" s="40"/>
      <c r="C308" s="229" t="s">
        <v>1011</v>
      </c>
      <c r="D308" s="229" t="s">
        <v>205</v>
      </c>
      <c r="E308" s="230" t="s">
        <v>2065</v>
      </c>
      <c r="F308" s="231" t="s">
        <v>2066</v>
      </c>
      <c r="G308" s="232" t="s">
        <v>220</v>
      </c>
      <c r="H308" s="233">
        <v>15</v>
      </c>
      <c r="I308" s="234"/>
      <c r="J308" s="235">
        <f>ROUND(I308*H308,2)</f>
        <v>0</v>
      </c>
      <c r="K308" s="236"/>
      <c r="L308" s="45"/>
      <c r="M308" s="237" t="s">
        <v>1</v>
      </c>
      <c r="N308" s="238" t="s">
        <v>41</v>
      </c>
      <c r="O308" s="92"/>
      <c r="P308" s="239">
        <f>O308*H308</f>
        <v>0</v>
      </c>
      <c r="Q308" s="239">
        <v>0</v>
      </c>
      <c r="R308" s="239">
        <f>Q308*H308</f>
        <v>0</v>
      </c>
      <c r="S308" s="239">
        <v>0</v>
      </c>
      <c r="T308" s="240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41" t="s">
        <v>277</v>
      </c>
      <c r="AT308" s="241" t="s">
        <v>205</v>
      </c>
      <c r="AU308" s="241" t="s">
        <v>85</v>
      </c>
      <c r="AY308" s="18" t="s">
        <v>203</v>
      </c>
      <c r="BE308" s="242">
        <f>IF(N308="základní",J308,0)</f>
        <v>0</v>
      </c>
      <c r="BF308" s="242">
        <f>IF(N308="snížená",J308,0)</f>
        <v>0</v>
      </c>
      <c r="BG308" s="242">
        <f>IF(N308="zákl. přenesená",J308,0)</f>
        <v>0</v>
      </c>
      <c r="BH308" s="242">
        <f>IF(N308="sníž. přenesená",J308,0)</f>
        <v>0</v>
      </c>
      <c r="BI308" s="242">
        <f>IF(N308="nulová",J308,0)</f>
        <v>0</v>
      </c>
      <c r="BJ308" s="18" t="s">
        <v>83</v>
      </c>
      <c r="BK308" s="242">
        <f>ROUND(I308*H308,2)</f>
        <v>0</v>
      </c>
      <c r="BL308" s="18" t="s">
        <v>277</v>
      </c>
      <c r="BM308" s="241" t="s">
        <v>2067</v>
      </c>
    </row>
    <row r="309" s="2" customFormat="1" ht="21.75" customHeight="1">
      <c r="A309" s="39"/>
      <c r="B309" s="40"/>
      <c r="C309" s="229" t="s">
        <v>1015</v>
      </c>
      <c r="D309" s="229" t="s">
        <v>205</v>
      </c>
      <c r="E309" s="230" t="s">
        <v>2068</v>
      </c>
      <c r="F309" s="231" t="s">
        <v>2069</v>
      </c>
      <c r="G309" s="232" t="s">
        <v>1507</v>
      </c>
      <c r="H309" s="233">
        <v>15</v>
      </c>
      <c r="I309" s="234"/>
      <c r="J309" s="235">
        <f>ROUND(I309*H309,2)</f>
        <v>0</v>
      </c>
      <c r="K309" s="236"/>
      <c r="L309" s="45"/>
      <c r="M309" s="237" t="s">
        <v>1</v>
      </c>
      <c r="N309" s="238" t="s">
        <v>41</v>
      </c>
      <c r="O309" s="92"/>
      <c r="P309" s="239">
        <f>O309*H309</f>
        <v>0</v>
      </c>
      <c r="Q309" s="239">
        <v>0</v>
      </c>
      <c r="R309" s="239">
        <f>Q309*H309</f>
        <v>0</v>
      </c>
      <c r="S309" s="239">
        <v>0</v>
      </c>
      <c r="T309" s="240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41" t="s">
        <v>277</v>
      </c>
      <c r="AT309" s="241" t="s">
        <v>205</v>
      </c>
      <c r="AU309" s="241" t="s">
        <v>85</v>
      </c>
      <c r="AY309" s="18" t="s">
        <v>203</v>
      </c>
      <c r="BE309" s="242">
        <f>IF(N309="základní",J309,0)</f>
        <v>0</v>
      </c>
      <c r="BF309" s="242">
        <f>IF(N309="snížená",J309,0)</f>
        <v>0</v>
      </c>
      <c r="BG309" s="242">
        <f>IF(N309="zákl. přenesená",J309,0)</f>
        <v>0</v>
      </c>
      <c r="BH309" s="242">
        <f>IF(N309="sníž. přenesená",J309,0)</f>
        <v>0</v>
      </c>
      <c r="BI309" s="242">
        <f>IF(N309="nulová",J309,0)</f>
        <v>0</v>
      </c>
      <c r="BJ309" s="18" t="s">
        <v>83</v>
      </c>
      <c r="BK309" s="242">
        <f>ROUND(I309*H309,2)</f>
        <v>0</v>
      </c>
      <c r="BL309" s="18" t="s">
        <v>277</v>
      </c>
      <c r="BM309" s="241" t="s">
        <v>2070</v>
      </c>
    </row>
    <row r="310" s="2" customFormat="1" ht="16.5" customHeight="1">
      <c r="A310" s="39"/>
      <c r="B310" s="40"/>
      <c r="C310" s="281" t="s">
        <v>341</v>
      </c>
      <c r="D310" s="281" t="s">
        <v>643</v>
      </c>
      <c r="E310" s="282" t="s">
        <v>2071</v>
      </c>
      <c r="F310" s="283" t="s">
        <v>2072</v>
      </c>
      <c r="G310" s="284" t="s">
        <v>220</v>
      </c>
      <c r="H310" s="285">
        <v>15</v>
      </c>
      <c r="I310" s="286"/>
      <c r="J310" s="287">
        <f>ROUND(I310*H310,2)</f>
        <v>0</v>
      </c>
      <c r="K310" s="288"/>
      <c r="L310" s="289"/>
      <c r="M310" s="290" t="s">
        <v>1</v>
      </c>
      <c r="N310" s="291" t="s">
        <v>41</v>
      </c>
      <c r="O310" s="92"/>
      <c r="P310" s="239">
        <f>O310*H310</f>
        <v>0</v>
      </c>
      <c r="Q310" s="239">
        <v>0</v>
      </c>
      <c r="R310" s="239">
        <f>Q310*H310</f>
        <v>0</v>
      </c>
      <c r="S310" s="239">
        <v>0</v>
      </c>
      <c r="T310" s="240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41" t="s">
        <v>214</v>
      </c>
      <c r="AT310" s="241" t="s">
        <v>643</v>
      </c>
      <c r="AU310" s="241" t="s">
        <v>85</v>
      </c>
      <c r="AY310" s="18" t="s">
        <v>203</v>
      </c>
      <c r="BE310" s="242">
        <f>IF(N310="základní",J310,0)</f>
        <v>0</v>
      </c>
      <c r="BF310" s="242">
        <f>IF(N310="snížená",J310,0)</f>
        <v>0</v>
      </c>
      <c r="BG310" s="242">
        <f>IF(N310="zákl. přenesená",J310,0)</f>
        <v>0</v>
      </c>
      <c r="BH310" s="242">
        <f>IF(N310="sníž. přenesená",J310,0)</f>
        <v>0</v>
      </c>
      <c r="BI310" s="242">
        <f>IF(N310="nulová",J310,0)</f>
        <v>0</v>
      </c>
      <c r="BJ310" s="18" t="s">
        <v>83</v>
      </c>
      <c r="BK310" s="242">
        <f>ROUND(I310*H310,2)</f>
        <v>0</v>
      </c>
      <c r="BL310" s="18" t="s">
        <v>277</v>
      </c>
      <c r="BM310" s="241" t="s">
        <v>2073</v>
      </c>
    </row>
    <row r="311" s="2" customFormat="1" ht="16.5" customHeight="1">
      <c r="A311" s="39"/>
      <c r="B311" s="40"/>
      <c r="C311" s="229" t="s">
        <v>1022</v>
      </c>
      <c r="D311" s="229" t="s">
        <v>205</v>
      </c>
      <c r="E311" s="230" t="s">
        <v>2074</v>
      </c>
      <c r="F311" s="231" t="s">
        <v>2075</v>
      </c>
      <c r="G311" s="232" t="s">
        <v>1507</v>
      </c>
      <c r="H311" s="233">
        <v>7</v>
      </c>
      <c r="I311" s="234"/>
      <c r="J311" s="235">
        <f>ROUND(I311*H311,2)</f>
        <v>0</v>
      </c>
      <c r="K311" s="236"/>
      <c r="L311" s="45"/>
      <c r="M311" s="237" t="s">
        <v>1</v>
      </c>
      <c r="N311" s="238" t="s">
        <v>41</v>
      </c>
      <c r="O311" s="92"/>
      <c r="P311" s="239">
        <f>O311*H311</f>
        <v>0</v>
      </c>
      <c r="Q311" s="239">
        <v>0</v>
      </c>
      <c r="R311" s="239">
        <f>Q311*H311</f>
        <v>0</v>
      </c>
      <c r="S311" s="239">
        <v>0</v>
      </c>
      <c r="T311" s="240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41" t="s">
        <v>277</v>
      </c>
      <c r="AT311" s="241" t="s">
        <v>205</v>
      </c>
      <c r="AU311" s="241" t="s">
        <v>85</v>
      </c>
      <c r="AY311" s="18" t="s">
        <v>203</v>
      </c>
      <c r="BE311" s="242">
        <f>IF(N311="základní",J311,0)</f>
        <v>0</v>
      </c>
      <c r="BF311" s="242">
        <f>IF(N311="snížená",J311,0)</f>
        <v>0</v>
      </c>
      <c r="BG311" s="242">
        <f>IF(N311="zákl. přenesená",J311,0)</f>
        <v>0</v>
      </c>
      <c r="BH311" s="242">
        <f>IF(N311="sníž. přenesená",J311,0)</f>
        <v>0</v>
      </c>
      <c r="BI311" s="242">
        <f>IF(N311="nulová",J311,0)</f>
        <v>0</v>
      </c>
      <c r="BJ311" s="18" t="s">
        <v>83</v>
      </c>
      <c r="BK311" s="242">
        <f>ROUND(I311*H311,2)</f>
        <v>0</v>
      </c>
      <c r="BL311" s="18" t="s">
        <v>277</v>
      </c>
      <c r="BM311" s="241" t="s">
        <v>2076</v>
      </c>
    </row>
    <row r="312" s="2" customFormat="1" ht="24.15" customHeight="1">
      <c r="A312" s="39"/>
      <c r="B312" s="40"/>
      <c r="C312" s="229" t="s">
        <v>346</v>
      </c>
      <c r="D312" s="229" t="s">
        <v>205</v>
      </c>
      <c r="E312" s="230" t="s">
        <v>2077</v>
      </c>
      <c r="F312" s="231" t="s">
        <v>2078</v>
      </c>
      <c r="G312" s="232" t="s">
        <v>1507</v>
      </c>
      <c r="H312" s="233">
        <v>4</v>
      </c>
      <c r="I312" s="234"/>
      <c r="J312" s="235">
        <f>ROUND(I312*H312,2)</f>
        <v>0</v>
      </c>
      <c r="K312" s="236"/>
      <c r="L312" s="45"/>
      <c r="M312" s="237" t="s">
        <v>1</v>
      </c>
      <c r="N312" s="238" t="s">
        <v>41</v>
      </c>
      <c r="O312" s="92"/>
      <c r="P312" s="239">
        <f>O312*H312</f>
        <v>0</v>
      </c>
      <c r="Q312" s="239">
        <v>0</v>
      </c>
      <c r="R312" s="239">
        <f>Q312*H312</f>
        <v>0</v>
      </c>
      <c r="S312" s="239">
        <v>0</v>
      </c>
      <c r="T312" s="240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41" t="s">
        <v>277</v>
      </c>
      <c r="AT312" s="241" t="s">
        <v>205</v>
      </c>
      <c r="AU312" s="241" t="s">
        <v>85</v>
      </c>
      <c r="AY312" s="18" t="s">
        <v>203</v>
      </c>
      <c r="BE312" s="242">
        <f>IF(N312="základní",J312,0)</f>
        <v>0</v>
      </c>
      <c r="BF312" s="242">
        <f>IF(N312="snížená",J312,0)</f>
        <v>0</v>
      </c>
      <c r="BG312" s="242">
        <f>IF(N312="zákl. přenesená",J312,0)</f>
        <v>0</v>
      </c>
      <c r="BH312" s="242">
        <f>IF(N312="sníž. přenesená",J312,0)</f>
        <v>0</v>
      </c>
      <c r="BI312" s="242">
        <f>IF(N312="nulová",J312,0)</f>
        <v>0</v>
      </c>
      <c r="BJ312" s="18" t="s">
        <v>83</v>
      </c>
      <c r="BK312" s="242">
        <f>ROUND(I312*H312,2)</f>
        <v>0</v>
      </c>
      <c r="BL312" s="18" t="s">
        <v>277</v>
      </c>
      <c r="BM312" s="241" t="s">
        <v>573</v>
      </c>
    </row>
    <row r="313" s="2" customFormat="1" ht="37.8" customHeight="1">
      <c r="A313" s="39"/>
      <c r="B313" s="40"/>
      <c r="C313" s="229" t="s">
        <v>1029</v>
      </c>
      <c r="D313" s="229" t="s">
        <v>205</v>
      </c>
      <c r="E313" s="230" t="s">
        <v>2079</v>
      </c>
      <c r="F313" s="231" t="s">
        <v>2080</v>
      </c>
      <c r="G313" s="232" t="s">
        <v>1507</v>
      </c>
      <c r="H313" s="233">
        <v>3</v>
      </c>
      <c r="I313" s="234"/>
      <c r="J313" s="235">
        <f>ROUND(I313*H313,2)</f>
        <v>0</v>
      </c>
      <c r="K313" s="236"/>
      <c r="L313" s="45"/>
      <c r="M313" s="237" t="s">
        <v>1</v>
      </c>
      <c r="N313" s="238" t="s">
        <v>41</v>
      </c>
      <c r="O313" s="92"/>
      <c r="P313" s="239">
        <f>O313*H313</f>
        <v>0</v>
      </c>
      <c r="Q313" s="239">
        <v>0</v>
      </c>
      <c r="R313" s="239">
        <f>Q313*H313</f>
        <v>0</v>
      </c>
      <c r="S313" s="239">
        <v>0</v>
      </c>
      <c r="T313" s="240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41" t="s">
        <v>277</v>
      </c>
      <c r="AT313" s="241" t="s">
        <v>205</v>
      </c>
      <c r="AU313" s="241" t="s">
        <v>85</v>
      </c>
      <c r="AY313" s="18" t="s">
        <v>203</v>
      </c>
      <c r="BE313" s="242">
        <f>IF(N313="základní",J313,0)</f>
        <v>0</v>
      </c>
      <c r="BF313" s="242">
        <f>IF(N313="snížená",J313,0)</f>
        <v>0</v>
      </c>
      <c r="BG313" s="242">
        <f>IF(N313="zákl. přenesená",J313,0)</f>
        <v>0</v>
      </c>
      <c r="BH313" s="242">
        <f>IF(N313="sníž. přenesená",J313,0)</f>
        <v>0</v>
      </c>
      <c r="BI313" s="242">
        <f>IF(N313="nulová",J313,0)</f>
        <v>0</v>
      </c>
      <c r="BJ313" s="18" t="s">
        <v>83</v>
      </c>
      <c r="BK313" s="242">
        <f>ROUND(I313*H313,2)</f>
        <v>0</v>
      </c>
      <c r="BL313" s="18" t="s">
        <v>277</v>
      </c>
      <c r="BM313" s="241" t="s">
        <v>577</v>
      </c>
    </row>
    <row r="314" s="2" customFormat="1" ht="16.5" customHeight="1">
      <c r="A314" s="39"/>
      <c r="B314" s="40"/>
      <c r="C314" s="229" t="s">
        <v>1033</v>
      </c>
      <c r="D314" s="229" t="s">
        <v>205</v>
      </c>
      <c r="E314" s="230" t="s">
        <v>2081</v>
      </c>
      <c r="F314" s="231" t="s">
        <v>2082</v>
      </c>
      <c r="G314" s="232" t="s">
        <v>220</v>
      </c>
      <c r="H314" s="233">
        <v>31</v>
      </c>
      <c r="I314" s="234"/>
      <c r="J314" s="235">
        <f>ROUND(I314*H314,2)</f>
        <v>0</v>
      </c>
      <c r="K314" s="236"/>
      <c r="L314" s="45"/>
      <c r="M314" s="237" t="s">
        <v>1</v>
      </c>
      <c r="N314" s="238" t="s">
        <v>41</v>
      </c>
      <c r="O314" s="92"/>
      <c r="P314" s="239">
        <f>O314*H314</f>
        <v>0</v>
      </c>
      <c r="Q314" s="239">
        <v>0</v>
      </c>
      <c r="R314" s="239">
        <f>Q314*H314</f>
        <v>0</v>
      </c>
      <c r="S314" s="239">
        <v>0</v>
      </c>
      <c r="T314" s="240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41" t="s">
        <v>277</v>
      </c>
      <c r="AT314" s="241" t="s">
        <v>205</v>
      </c>
      <c r="AU314" s="241" t="s">
        <v>85</v>
      </c>
      <c r="AY314" s="18" t="s">
        <v>203</v>
      </c>
      <c r="BE314" s="242">
        <f>IF(N314="základní",J314,0)</f>
        <v>0</v>
      </c>
      <c r="BF314" s="242">
        <f>IF(N314="snížená",J314,0)</f>
        <v>0</v>
      </c>
      <c r="BG314" s="242">
        <f>IF(N314="zákl. přenesená",J314,0)</f>
        <v>0</v>
      </c>
      <c r="BH314" s="242">
        <f>IF(N314="sníž. přenesená",J314,0)</f>
        <v>0</v>
      </c>
      <c r="BI314" s="242">
        <f>IF(N314="nulová",J314,0)</f>
        <v>0</v>
      </c>
      <c r="BJ314" s="18" t="s">
        <v>83</v>
      </c>
      <c r="BK314" s="242">
        <f>ROUND(I314*H314,2)</f>
        <v>0</v>
      </c>
      <c r="BL314" s="18" t="s">
        <v>277</v>
      </c>
      <c r="BM314" s="241" t="s">
        <v>581</v>
      </c>
    </row>
    <row r="315" s="2" customFormat="1" ht="24.15" customHeight="1">
      <c r="A315" s="39"/>
      <c r="B315" s="40"/>
      <c r="C315" s="229" t="s">
        <v>1037</v>
      </c>
      <c r="D315" s="229" t="s">
        <v>205</v>
      </c>
      <c r="E315" s="230" t="s">
        <v>2083</v>
      </c>
      <c r="F315" s="231" t="s">
        <v>2084</v>
      </c>
      <c r="G315" s="232" t="s">
        <v>620</v>
      </c>
      <c r="H315" s="280"/>
      <c r="I315" s="234"/>
      <c r="J315" s="235">
        <f>ROUND(I315*H315,2)</f>
        <v>0</v>
      </c>
      <c r="K315" s="236"/>
      <c r="L315" s="45"/>
      <c r="M315" s="237" t="s">
        <v>1</v>
      </c>
      <c r="N315" s="238" t="s">
        <v>41</v>
      </c>
      <c r="O315" s="92"/>
      <c r="P315" s="239">
        <f>O315*H315</f>
        <v>0</v>
      </c>
      <c r="Q315" s="239">
        <v>0</v>
      </c>
      <c r="R315" s="239">
        <f>Q315*H315</f>
        <v>0</v>
      </c>
      <c r="S315" s="239">
        <v>0</v>
      </c>
      <c r="T315" s="240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41" t="s">
        <v>277</v>
      </c>
      <c r="AT315" s="241" t="s">
        <v>205</v>
      </c>
      <c r="AU315" s="241" t="s">
        <v>85</v>
      </c>
      <c r="AY315" s="18" t="s">
        <v>203</v>
      </c>
      <c r="BE315" s="242">
        <f>IF(N315="základní",J315,0)</f>
        <v>0</v>
      </c>
      <c r="BF315" s="242">
        <f>IF(N315="snížená",J315,0)</f>
        <v>0</v>
      </c>
      <c r="BG315" s="242">
        <f>IF(N315="zákl. přenesená",J315,0)</f>
        <v>0</v>
      </c>
      <c r="BH315" s="242">
        <f>IF(N315="sníž. přenesená",J315,0)</f>
        <v>0</v>
      </c>
      <c r="BI315" s="242">
        <f>IF(N315="nulová",J315,0)</f>
        <v>0</v>
      </c>
      <c r="BJ315" s="18" t="s">
        <v>83</v>
      </c>
      <c r="BK315" s="242">
        <f>ROUND(I315*H315,2)</f>
        <v>0</v>
      </c>
      <c r="BL315" s="18" t="s">
        <v>277</v>
      </c>
      <c r="BM315" s="241" t="s">
        <v>584</v>
      </c>
    </row>
    <row r="316" s="12" customFormat="1" ht="22.8" customHeight="1">
      <c r="A316" s="12"/>
      <c r="B316" s="213"/>
      <c r="C316" s="214"/>
      <c r="D316" s="215" t="s">
        <v>75</v>
      </c>
      <c r="E316" s="227" t="s">
        <v>2085</v>
      </c>
      <c r="F316" s="227" t="s">
        <v>2086</v>
      </c>
      <c r="G316" s="214"/>
      <c r="H316" s="214"/>
      <c r="I316" s="217"/>
      <c r="J316" s="228">
        <f>BK316</f>
        <v>0</v>
      </c>
      <c r="K316" s="214"/>
      <c r="L316" s="219"/>
      <c r="M316" s="220"/>
      <c r="N316" s="221"/>
      <c r="O316" s="221"/>
      <c r="P316" s="222">
        <f>P317</f>
        <v>0</v>
      </c>
      <c r="Q316" s="221"/>
      <c r="R316" s="222">
        <f>R317</f>
        <v>0</v>
      </c>
      <c r="S316" s="221"/>
      <c r="T316" s="223">
        <f>T317</f>
        <v>0</v>
      </c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R316" s="224" t="s">
        <v>85</v>
      </c>
      <c r="AT316" s="225" t="s">
        <v>75</v>
      </c>
      <c r="AU316" s="225" t="s">
        <v>83</v>
      </c>
      <c r="AY316" s="224" t="s">
        <v>203</v>
      </c>
      <c r="BK316" s="226">
        <f>BK317</f>
        <v>0</v>
      </c>
    </row>
    <row r="317" s="2" customFormat="1" ht="33" customHeight="1">
      <c r="A317" s="39"/>
      <c r="B317" s="40"/>
      <c r="C317" s="229" t="s">
        <v>1041</v>
      </c>
      <c r="D317" s="229" t="s">
        <v>205</v>
      </c>
      <c r="E317" s="230" t="s">
        <v>2087</v>
      </c>
      <c r="F317" s="231" t="s">
        <v>2088</v>
      </c>
      <c r="G317" s="232" t="s">
        <v>1507</v>
      </c>
      <c r="H317" s="233">
        <v>1</v>
      </c>
      <c r="I317" s="234"/>
      <c r="J317" s="235">
        <f>ROUND(I317*H317,2)</f>
        <v>0</v>
      </c>
      <c r="K317" s="236"/>
      <c r="L317" s="45"/>
      <c r="M317" s="237" t="s">
        <v>1</v>
      </c>
      <c r="N317" s="238" t="s">
        <v>41</v>
      </c>
      <c r="O317" s="92"/>
      <c r="P317" s="239">
        <f>O317*H317</f>
        <v>0</v>
      </c>
      <c r="Q317" s="239">
        <v>0</v>
      </c>
      <c r="R317" s="239">
        <f>Q317*H317</f>
        <v>0</v>
      </c>
      <c r="S317" s="239">
        <v>0</v>
      </c>
      <c r="T317" s="240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41" t="s">
        <v>277</v>
      </c>
      <c r="AT317" s="241" t="s">
        <v>205</v>
      </c>
      <c r="AU317" s="241" t="s">
        <v>85</v>
      </c>
      <c r="AY317" s="18" t="s">
        <v>203</v>
      </c>
      <c r="BE317" s="242">
        <f>IF(N317="základní",J317,0)</f>
        <v>0</v>
      </c>
      <c r="BF317" s="242">
        <f>IF(N317="snížená",J317,0)</f>
        <v>0</v>
      </c>
      <c r="BG317" s="242">
        <f>IF(N317="zákl. přenesená",J317,0)</f>
        <v>0</v>
      </c>
      <c r="BH317" s="242">
        <f>IF(N317="sníž. přenesená",J317,0)</f>
        <v>0</v>
      </c>
      <c r="BI317" s="242">
        <f>IF(N317="nulová",J317,0)</f>
        <v>0</v>
      </c>
      <c r="BJ317" s="18" t="s">
        <v>83</v>
      </c>
      <c r="BK317" s="242">
        <f>ROUND(I317*H317,2)</f>
        <v>0</v>
      </c>
      <c r="BL317" s="18" t="s">
        <v>277</v>
      </c>
      <c r="BM317" s="241" t="s">
        <v>589</v>
      </c>
    </row>
    <row r="318" s="12" customFormat="1" ht="25.92" customHeight="1">
      <c r="A318" s="12"/>
      <c r="B318" s="213"/>
      <c r="C318" s="214"/>
      <c r="D318" s="215" t="s">
        <v>75</v>
      </c>
      <c r="E318" s="216" t="s">
        <v>1764</v>
      </c>
      <c r="F318" s="216" t="s">
        <v>1765</v>
      </c>
      <c r="G318" s="214"/>
      <c r="H318" s="214"/>
      <c r="I318" s="217"/>
      <c r="J318" s="218">
        <f>BK318</f>
        <v>0</v>
      </c>
      <c r="K318" s="214"/>
      <c r="L318" s="219"/>
      <c r="M318" s="220"/>
      <c r="N318" s="221"/>
      <c r="O318" s="221"/>
      <c r="P318" s="222">
        <f>SUM(P319:P320)</f>
        <v>0</v>
      </c>
      <c r="Q318" s="221"/>
      <c r="R318" s="222">
        <f>SUM(R319:R320)</f>
        <v>0</v>
      </c>
      <c r="S318" s="221"/>
      <c r="T318" s="223">
        <f>SUM(T319:T320)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24" t="s">
        <v>222</v>
      </c>
      <c r="AT318" s="225" t="s">
        <v>75</v>
      </c>
      <c r="AU318" s="225" t="s">
        <v>76</v>
      </c>
      <c r="AY318" s="224" t="s">
        <v>203</v>
      </c>
      <c r="BK318" s="226">
        <f>SUM(BK319:BK320)</f>
        <v>0</v>
      </c>
    </row>
    <row r="319" s="2" customFormat="1" ht="16.5" customHeight="1">
      <c r="A319" s="39"/>
      <c r="B319" s="40"/>
      <c r="C319" s="229" t="s">
        <v>1045</v>
      </c>
      <c r="D319" s="229" t="s">
        <v>205</v>
      </c>
      <c r="E319" s="230" t="s">
        <v>80</v>
      </c>
      <c r="F319" s="231" t="s">
        <v>1766</v>
      </c>
      <c r="G319" s="232" t="s">
        <v>1524</v>
      </c>
      <c r="H319" s="233">
        <v>1</v>
      </c>
      <c r="I319" s="234"/>
      <c r="J319" s="235">
        <f>ROUND(I319*H319,2)</f>
        <v>0</v>
      </c>
      <c r="K319" s="236"/>
      <c r="L319" s="45"/>
      <c r="M319" s="237" t="s">
        <v>1</v>
      </c>
      <c r="N319" s="238" t="s">
        <v>41</v>
      </c>
      <c r="O319" s="92"/>
      <c r="P319" s="239">
        <f>O319*H319</f>
        <v>0</v>
      </c>
      <c r="Q319" s="239">
        <v>0</v>
      </c>
      <c r="R319" s="239">
        <f>Q319*H319</f>
        <v>0</v>
      </c>
      <c r="S319" s="239">
        <v>0</v>
      </c>
      <c r="T319" s="240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41" t="s">
        <v>209</v>
      </c>
      <c r="AT319" s="241" t="s">
        <v>205</v>
      </c>
      <c r="AU319" s="241" t="s">
        <v>83</v>
      </c>
      <c r="AY319" s="18" t="s">
        <v>203</v>
      </c>
      <c r="BE319" s="242">
        <f>IF(N319="základní",J319,0)</f>
        <v>0</v>
      </c>
      <c r="BF319" s="242">
        <f>IF(N319="snížená",J319,0)</f>
        <v>0</v>
      </c>
      <c r="BG319" s="242">
        <f>IF(N319="zákl. přenesená",J319,0)</f>
        <v>0</v>
      </c>
      <c r="BH319" s="242">
        <f>IF(N319="sníž. přenesená",J319,0)</f>
        <v>0</v>
      </c>
      <c r="BI319" s="242">
        <f>IF(N319="nulová",J319,0)</f>
        <v>0</v>
      </c>
      <c r="BJ319" s="18" t="s">
        <v>83</v>
      </c>
      <c r="BK319" s="242">
        <f>ROUND(I319*H319,2)</f>
        <v>0</v>
      </c>
      <c r="BL319" s="18" t="s">
        <v>209</v>
      </c>
      <c r="BM319" s="241" t="s">
        <v>2089</v>
      </c>
    </row>
    <row r="320" s="2" customFormat="1" ht="16.5" customHeight="1">
      <c r="A320" s="39"/>
      <c r="B320" s="40"/>
      <c r="C320" s="229" t="s">
        <v>1049</v>
      </c>
      <c r="D320" s="229" t="s">
        <v>205</v>
      </c>
      <c r="E320" s="230" t="s">
        <v>134</v>
      </c>
      <c r="F320" s="231" t="s">
        <v>1768</v>
      </c>
      <c r="G320" s="232" t="s">
        <v>1524</v>
      </c>
      <c r="H320" s="233">
        <v>1</v>
      </c>
      <c r="I320" s="234"/>
      <c r="J320" s="235">
        <f>ROUND(I320*H320,2)</f>
        <v>0</v>
      </c>
      <c r="K320" s="236"/>
      <c r="L320" s="45"/>
      <c r="M320" s="306" t="s">
        <v>1</v>
      </c>
      <c r="N320" s="307" t="s">
        <v>41</v>
      </c>
      <c r="O320" s="308"/>
      <c r="P320" s="309">
        <f>O320*H320</f>
        <v>0</v>
      </c>
      <c r="Q320" s="309">
        <v>0</v>
      </c>
      <c r="R320" s="309">
        <f>Q320*H320</f>
        <v>0</v>
      </c>
      <c r="S320" s="309">
        <v>0</v>
      </c>
      <c r="T320" s="310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41" t="s">
        <v>209</v>
      </c>
      <c r="AT320" s="241" t="s">
        <v>205</v>
      </c>
      <c r="AU320" s="241" t="s">
        <v>83</v>
      </c>
      <c r="AY320" s="18" t="s">
        <v>203</v>
      </c>
      <c r="BE320" s="242">
        <f>IF(N320="základní",J320,0)</f>
        <v>0</v>
      </c>
      <c r="BF320" s="242">
        <f>IF(N320="snížená",J320,0)</f>
        <v>0</v>
      </c>
      <c r="BG320" s="242">
        <f>IF(N320="zákl. přenesená",J320,0)</f>
        <v>0</v>
      </c>
      <c r="BH320" s="242">
        <f>IF(N320="sníž. přenesená",J320,0)</f>
        <v>0</v>
      </c>
      <c r="BI320" s="242">
        <f>IF(N320="nulová",J320,0)</f>
        <v>0</v>
      </c>
      <c r="BJ320" s="18" t="s">
        <v>83</v>
      </c>
      <c r="BK320" s="242">
        <f>ROUND(I320*H320,2)</f>
        <v>0</v>
      </c>
      <c r="BL320" s="18" t="s">
        <v>209</v>
      </c>
      <c r="BM320" s="241" t="s">
        <v>2090</v>
      </c>
    </row>
    <row r="321" s="2" customFormat="1" ht="6.96" customHeight="1">
      <c r="A321" s="39"/>
      <c r="B321" s="67"/>
      <c r="C321" s="68"/>
      <c r="D321" s="68"/>
      <c r="E321" s="68"/>
      <c r="F321" s="68"/>
      <c r="G321" s="68"/>
      <c r="H321" s="68"/>
      <c r="I321" s="68"/>
      <c r="J321" s="68"/>
      <c r="K321" s="68"/>
      <c r="L321" s="45"/>
      <c r="M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</row>
  </sheetData>
  <sheetProtection sheet="1" autoFilter="0" formatColumns="0" formatRows="0" objects="1" scenarios="1" spinCount="100000" saltValue="eRW1eJYJfq3HIUElPEavUO1waPtOSx20pHrW5uNds8xO8hkscwG/XJk4be+0YKASVGkdI7aKM2oljA3jqG0Lwg==" hashValue="LU1SNlWo/La9kyGGhCJJ1K6gZ6BauDr0A7Cve8rMmYYAmQ3W+EbAOtGOsOcL/ENKrwA7ujZztZQ4GJ1ycK/IYw==" algorithmName="SHA-512" password="99DC"/>
  <autoFilter ref="C131:K32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0:H120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157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Objekty OU, část D a DM</v>
      </c>
      <c r="F7" s="152"/>
      <c r="G7" s="152"/>
      <c r="H7" s="152"/>
      <c r="L7" s="21"/>
    </row>
    <row r="8" s="1" customFormat="1" ht="12" customHeight="1">
      <c r="B8" s="21"/>
      <c r="D8" s="152" t="s">
        <v>158</v>
      </c>
      <c r="L8" s="21"/>
    </row>
    <row r="9" s="2" customFormat="1" ht="16.5" customHeight="1">
      <c r="A9" s="39"/>
      <c r="B9" s="45"/>
      <c r="C9" s="39"/>
      <c r="D9" s="39"/>
      <c r="E9" s="153" t="s">
        <v>159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160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4" t="s">
        <v>2091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31. 8. 2018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31</v>
      </c>
      <c r="F23" s="39"/>
      <c r="G23" s="39"/>
      <c r="H23" s="39"/>
      <c r="I23" s="152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33</v>
      </c>
      <c r="E25" s="39"/>
      <c r="F25" s="39"/>
      <c r="G25" s="39"/>
      <c r="H25" s="39"/>
      <c r="I25" s="152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2" t="s">
        <v>27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34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07.25" customHeight="1">
      <c r="A29" s="156"/>
      <c r="B29" s="157"/>
      <c r="C29" s="156"/>
      <c r="D29" s="156"/>
      <c r="E29" s="158" t="s">
        <v>162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36</v>
      </c>
      <c r="E32" s="39"/>
      <c r="F32" s="39"/>
      <c r="G32" s="39"/>
      <c r="H32" s="39"/>
      <c r="I32" s="39"/>
      <c r="J32" s="162">
        <f>ROUND(J122,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38</v>
      </c>
      <c r="G34" s="39"/>
      <c r="H34" s="39"/>
      <c r="I34" s="163" t="s">
        <v>37</v>
      </c>
      <c r="J34" s="163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40</v>
      </c>
      <c r="E35" s="152" t="s">
        <v>41</v>
      </c>
      <c r="F35" s="165">
        <f>ROUND((SUM(BE122:BE177)),  2)</f>
        <v>0</v>
      </c>
      <c r="G35" s="39"/>
      <c r="H35" s="39"/>
      <c r="I35" s="166">
        <v>0.20999999999999999</v>
      </c>
      <c r="J35" s="165">
        <f>ROUND(((SUM(BE122:BE177))*I35),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5">
        <f>ROUND((SUM(BF122:BF177)),  2)</f>
        <v>0</v>
      </c>
      <c r="G36" s="39"/>
      <c r="H36" s="39"/>
      <c r="I36" s="166">
        <v>0.12</v>
      </c>
      <c r="J36" s="165">
        <f>ROUND(((SUM(BF122:BF177))*I36),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5">
        <f>ROUND((SUM(BG122:BG177)),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5">
        <f>ROUND((SUM(BH122:BH177)),  2)</f>
        <v>0</v>
      </c>
      <c r="G38" s="39"/>
      <c r="H38" s="39"/>
      <c r="I38" s="166">
        <v>0.12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5">
        <f>ROUND((SUM(BI122:BI177)),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46</v>
      </c>
      <c r="E41" s="169"/>
      <c r="F41" s="169"/>
      <c r="G41" s="170" t="s">
        <v>47</v>
      </c>
      <c r="H41" s="171" t="s">
        <v>48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Objekty OU, část D a DM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158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159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160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D.1.4.3 - Silnoproudá elektrotechnika a bleskosvody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 xml:space="preserve"> </v>
      </c>
      <c r="G91" s="41"/>
      <c r="H91" s="41"/>
      <c r="I91" s="33" t="s">
        <v>22</v>
      </c>
      <c r="J91" s="80" t="str">
        <f>IF(J14="","",J14)</f>
        <v>31. 8. 2018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Ostravská univerzita</v>
      </c>
      <c r="G93" s="41"/>
      <c r="H93" s="41"/>
      <c r="I93" s="33" t="s">
        <v>30</v>
      </c>
      <c r="J93" s="37" t="str">
        <f>E23</f>
        <v>Marpo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33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164</v>
      </c>
      <c r="D96" s="187"/>
      <c r="E96" s="187"/>
      <c r="F96" s="187"/>
      <c r="G96" s="187"/>
      <c r="H96" s="187"/>
      <c r="I96" s="187"/>
      <c r="J96" s="188" t="s">
        <v>165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166</v>
      </c>
      <c r="D98" s="41"/>
      <c r="E98" s="41"/>
      <c r="F98" s="41"/>
      <c r="G98" s="41"/>
      <c r="H98" s="41"/>
      <c r="I98" s="41"/>
      <c r="J98" s="111">
        <f>J122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167</v>
      </c>
    </row>
    <row r="99" s="9" customFormat="1" ht="24.96" customHeight="1">
      <c r="A99" s="9"/>
      <c r="B99" s="190"/>
      <c r="C99" s="191"/>
      <c r="D99" s="192" t="s">
        <v>2092</v>
      </c>
      <c r="E99" s="193"/>
      <c r="F99" s="193"/>
      <c r="G99" s="193"/>
      <c r="H99" s="193"/>
      <c r="I99" s="193"/>
      <c r="J99" s="194">
        <f>J123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4"/>
      <c r="D100" s="197" t="s">
        <v>2093</v>
      </c>
      <c r="E100" s="198"/>
      <c r="F100" s="198"/>
      <c r="G100" s="198"/>
      <c r="H100" s="198"/>
      <c r="I100" s="198"/>
      <c r="J100" s="199">
        <f>J176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188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85" t="str">
        <f>E7</f>
        <v>Objekty OU, část D a DM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1" customFormat="1" ht="12" customHeight="1">
      <c r="B111" s="22"/>
      <c r="C111" s="33" t="s">
        <v>158</v>
      </c>
      <c r="D111" s="23"/>
      <c r="E111" s="23"/>
      <c r="F111" s="23"/>
      <c r="G111" s="23"/>
      <c r="H111" s="23"/>
      <c r="I111" s="23"/>
      <c r="J111" s="23"/>
      <c r="K111" s="23"/>
      <c r="L111" s="21"/>
    </row>
    <row r="112" s="2" customFormat="1" ht="16.5" customHeight="1">
      <c r="A112" s="39"/>
      <c r="B112" s="40"/>
      <c r="C112" s="41"/>
      <c r="D112" s="41"/>
      <c r="E112" s="185" t="s">
        <v>159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160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77" t="str">
        <f>E11</f>
        <v>D.1.4.3 - Silnoproudá elektrotechnika a bleskosvody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20</v>
      </c>
      <c r="D116" s="41"/>
      <c r="E116" s="41"/>
      <c r="F116" s="28" t="str">
        <f>F14</f>
        <v xml:space="preserve"> </v>
      </c>
      <c r="G116" s="41"/>
      <c r="H116" s="41"/>
      <c r="I116" s="33" t="s">
        <v>22</v>
      </c>
      <c r="J116" s="80" t="str">
        <f>IF(J14="","",J14)</f>
        <v>31. 8. 2018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24</v>
      </c>
      <c r="D118" s="41"/>
      <c r="E118" s="41"/>
      <c r="F118" s="28" t="str">
        <f>E17</f>
        <v>Ostravská univerzita</v>
      </c>
      <c r="G118" s="41"/>
      <c r="H118" s="41"/>
      <c r="I118" s="33" t="s">
        <v>30</v>
      </c>
      <c r="J118" s="37" t="str">
        <f>E23</f>
        <v>Marpo s.r.o.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28</v>
      </c>
      <c r="D119" s="41"/>
      <c r="E119" s="41"/>
      <c r="F119" s="28" t="str">
        <f>IF(E20="","",E20)</f>
        <v>Vyplň údaj</v>
      </c>
      <c r="G119" s="41"/>
      <c r="H119" s="41"/>
      <c r="I119" s="33" t="s">
        <v>33</v>
      </c>
      <c r="J119" s="37" t="str">
        <f>E26</f>
        <v xml:space="preserve"> 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201"/>
      <c r="B121" s="202"/>
      <c r="C121" s="203" t="s">
        <v>189</v>
      </c>
      <c r="D121" s="204" t="s">
        <v>61</v>
      </c>
      <c r="E121" s="204" t="s">
        <v>57</v>
      </c>
      <c r="F121" s="204" t="s">
        <v>58</v>
      </c>
      <c r="G121" s="204" t="s">
        <v>190</v>
      </c>
      <c r="H121" s="204" t="s">
        <v>191</v>
      </c>
      <c r="I121" s="204" t="s">
        <v>192</v>
      </c>
      <c r="J121" s="205" t="s">
        <v>165</v>
      </c>
      <c r="K121" s="206" t="s">
        <v>193</v>
      </c>
      <c r="L121" s="207"/>
      <c r="M121" s="101" t="s">
        <v>1</v>
      </c>
      <c r="N121" s="102" t="s">
        <v>40</v>
      </c>
      <c r="O121" s="102" t="s">
        <v>194</v>
      </c>
      <c r="P121" s="102" t="s">
        <v>195</v>
      </c>
      <c r="Q121" s="102" t="s">
        <v>196</v>
      </c>
      <c r="R121" s="102" t="s">
        <v>197</v>
      </c>
      <c r="S121" s="102" t="s">
        <v>198</v>
      </c>
      <c r="T121" s="103" t="s">
        <v>199</v>
      </c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</row>
    <row r="122" s="2" customFormat="1" ht="22.8" customHeight="1">
      <c r="A122" s="39"/>
      <c r="B122" s="40"/>
      <c r="C122" s="108" t="s">
        <v>200</v>
      </c>
      <c r="D122" s="41"/>
      <c r="E122" s="41"/>
      <c r="F122" s="41"/>
      <c r="G122" s="41"/>
      <c r="H122" s="41"/>
      <c r="I122" s="41"/>
      <c r="J122" s="208">
        <f>BK122</f>
        <v>0</v>
      </c>
      <c r="K122" s="41"/>
      <c r="L122" s="45"/>
      <c r="M122" s="104"/>
      <c r="N122" s="209"/>
      <c r="O122" s="105"/>
      <c r="P122" s="210">
        <f>P123</f>
        <v>0</v>
      </c>
      <c r="Q122" s="105"/>
      <c r="R122" s="210">
        <f>R123</f>
        <v>0</v>
      </c>
      <c r="S122" s="105"/>
      <c r="T122" s="211">
        <f>T123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75</v>
      </c>
      <c r="AU122" s="18" t="s">
        <v>167</v>
      </c>
      <c r="BK122" s="212">
        <f>BK123</f>
        <v>0</v>
      </c>
    </row>
    <row r="123" s="12" customFormat="1" ht="25.92" customHeight="1">
      <c r="A123" s="12"/>
      <c r="B123" s="213"/>
      <c r="C123" s="214"/>
      <c r="D123" s="215" t="s">
        <v>75</v>
      </c>
      <c r="E123" s="216" t="s">
        <v>2094</v>
      </c>
      <c r="F123" s="216" t="s">
        <v>2095</v>
      </c>
      <c r="G123" s="214"/>
      <c r="H123" s="214"/>
      <c r="I123" s="217"/>
      <c r="J123" s="218">
        <f>BK123</f>
        <v>0</v>
      </c>
      <c r="K123" s="214"/>
      <c r="L123" s="219"/>
      <c r="M123" s="220"/>
      <c r="N123" s="221"/>
      <c r="O123" s="221"/>
      <c r="P123" s="222">
        <f>P124+SUM(P125:P176)</f>
        <v>0</v>
      </c>
      <c r="Q123" s="221"/>
      <c r="R123" s="222">
        <f>R124+SUM(R125:R176)</f>
        <v>0</v>
      </c>
      <c r="S123" s="221"/>
      <c r="T123" s="223">
        <f>T124+SUM(T125:T176)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4" t="s">
        <v>83</v>
      </c>
      <c r="AT123" s="225" t="s">
        <v>75</v>
      </c>
      <c r="AU123" s="225" t="s">
        <v>76</v>
      </c>
      <c r="AY123" s="224" t="s">
        <v>203</v>
      </c>
      <c r="BK123" s="226">
        <f>BK124+SUM(BK125:BK176)</f>
        <v>0</v>
      </c>
    </row>
    <row r="124" s="2" customFormat="1" ht="16.5" customHeight="1">
      <c r="A124" s="39"/>
      <c r="B124" s="40"/>
      <c r="C124" s="229" t="s">
        <v>83</v>
      </c>
      <c r="D124" s="229" t="s">
        <v>205</v>
      </c>
      <c r="E124" s="230" t="s">
        <v>83</v>
      </c>
      <c r="F124" s="231" t="s">
        <v>2096</v>
      </c>
      <c r="G124" s="232" t="s">
        <v>797</v>
      </c>
      <c r="H124" s="233">
        <v>1075</v>
      </c>
      <c r="I124" s="234"/>
      <c r="J124" s="235">
        <f>ROUND(I124*H124,2)</f>
        <v>0</v>
      </c>
      <c r="K124" s="236"/>
      <c r="L124" s="45"/>
      <c r="M124" s="237" t="s">
        <v>1</v>
      </c>
      <c r="N124" s="238" t="s">
        <v>41</v>
      </c>
      <c r="O124" s="92"/>
      <c r="P124" s="239">
        <f>O124*H124</f>
        <v>0</v>
      </c>
      <c r="Q124" s="239">
        <v>0</v>
      </c>
      <c r="R124" s="239">
        <f>Q124*H124</f>
        <v>0</v>
      </c>
      <c r="S124" s="239">
        <v>0</v>
      </c>
      <c r="T124" s="240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41" t="s">
        <v>209</v>
      </c>
      <c r="AT124" s="241" t="s">
        <v>205</v>
      </c>
      <c r="AU124" s="241" t="s">
        <v>83</v>
      </c>
      <c r="AY124" s="18" t="s">
        <v>203</v>
      </c>
      <c r="BE124" s="242">
        <f>IF(N124="základní",J124,0)</f>
        <v>0</v>
      </c>
      <c r="BF124" s="242">
        <f>IF(N124="snížená",J124,0)</f>
        <v>0</v>
      </c>
      <c r="BG124" s="242">
        <f>IF(N124="zákl. přenesená",J124,0)</f>
        <v>0</v>
      </c>
      <c r="BH124" s="242">
        <f>IF(N124="sníž. přenesená",J124,0)</f>
        <v>0</v>
      </c>
      <c r="BI124" s="242">
        <f>IF(N124="nulová",J124,0)</f>
        <v>0</v>
      </c>
      <c r="BJ124" s="18" t="s">
        <v>83</v>
      </c>
      <c r="BK124" s="242">
        <f>ROUND(I124*H124,2)</f>
        <v>0</v>
      </c>
      <c r="BL124" s="18" t="s">
        <v>209</v>
      </c>
      <c r="BM124" s="241" t="s">
        <v>85</v>
      </c>
    </row>
    <row r="125" s="2" customFormat="1" ht="16.5" customHeight="1">
      <c r="A125" s="39"/>
      <c r="B125" s="40"/>
      <c r="C125" s="229" t="s">
        <v>85</v>
      </c>
      <c r="D125" s="229" t="s">
        <v>205</v>
      </c>
      <c r="E125" s="230" t="s">
        <v>85</v>
      </c>
      <c r="F125" s="231" t="s">
        <v>2097</v>
      </c>
      <c r="G125" s="232" t="s">
        <v>797</v>
      </c>
      <c r="H125" s="233">
        <v>225</v>
      </c>
      <c r="I125" s="234"/>
      <c r="J125" s="235">
        <f>ROUND(I125*H125,2)</f>
        <v>0</v>
      </c>
      <c r="K125" s="236"/>
      <c r="L125" s="45"/>
      <c r="M125" s="237" t="s">
        <v>1</v>
      </c>
      <c r="N125" s="238" t="s">
        <v>41</v>
      </c>
      <c r="O125" s="92"/>
      <c r="P125" s="239">
        <f>O125*H125</f>
        <v>0</v>
      </c>
      <c r="Q125" s="239">
        <v>0</v>
      </c>
      <c r="R125" s="239">
        <f>Q125*H125</f>
        <v>0</v>
      </c>
      <c r="S125" s="239">
        <v>0</v>
      </c>
      <c r="T125" s="24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41" t="s">
        <v>209</v>
      </c>
      <c r="AT125" s="241" t="s">
        <v>205</v>
      </c>
      <c r="AU125" s="241" t="s">
        <v>83</v>
      </c>
      <c r="AY125" s="18" t="s">
        <v>203</v>
      </c>
      <c r="BE125" s="242">
        <f>IF(N125="základní",J125,0)</f>
        <v>0</v>
      </c>
      <c r="BF125" s="242">
        <f>IF(N125="snížená",J125,0)</f>
        <v>0</v>
      </c>
      <c r="BG125" s="242">
        <f>IF(N125="zákl. přenesená",J125,0)</f>
        <v>0</v>
      </c>
      <c r="BH125" s="242">
        <f>IF(N125="sníž. přenesená",J125,0)</f>
        <v>0</v>
      </c>
      <c r="BI125" s="242">
        <f>IF(N125="nulová",J125,0)</f>
        <v>0</v>
      </c>
      <c r="BJ125" s="18" t="s">
        <v>83</v>
      </c>
      <c r="BK125" s="242">
        <f>ROUND(I125*H125,2)</f>
        <v>0</v>
      </c>
      <c r="BL125" s="18" t="s">
        <v>209</v>
      </c>
      <c r="BM125" s="241" t="s">
        <v>209</v>
      </c>
    </row>
    <row r="126" s="2" customFormat="1" ht="16.5" customHeight="1">
      <c r="A126" s="39"/>
      <c r="B126" s="40"/>
      <c r="C126" s="229" t="s">
        <v>108</v>
      </c>
      <c r="D126" s="229" t="s">
        <v>205</v>
      </c>
      <c r="E126" s="230" t="s">
        <v>108</v>
      </c>
      <c r="F126" s="231" t="s">
        <v>2098</v>
      </c>
      <c r="G126" s="232" t="s">
        <v>797</v>
      </c>
      <c r="H126" s="233">
        <v>40</v>
      </c>
      <c r="I126" s="234"/>
      <c r="J126" s="235">
        <f>ROUND(I126*H126,2)</f>
        <v>0</v>
      </c>
      <c r="K126" s="236"/>
      <c r="L126" s="45"/>
      <c r="M126" s="237" t="s">
        <v>1</v>
      </c>
      <c r="N126" s="238" t="s">
        <v>41</v>
      </c>
      <c r="O126" s="92"/>
      <c r="P126" s="239">
        <f>O126*H126</f>
        <v>0</v>
      </c>
      <c r="Q126" s="239">
        <v>0</v>
      </c>
      <c r="R126" s="239">
        <f>Q126*H126</f>
        <v>0</v>
      </c>
      <c r="S126" s="239">
        <v>0</v>
      </c>
      <c r="T126" s="24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41" t="s">
        <v>209</v>
      </c>
      <c r="AT126" s="241" t="s">
        <v>205</v>
      </c>
      <c r="AU126" s="241" t="s">
        <v>83</v>
      </c>
      <c r="AY126" s="18" t="s">
        <v>203</v>
      </c>
      <c r="BE126" s="242">
        <f>IF(N126="základní",J126,0)</f>
        <v>0</v>
      </c>
      <c r="BF126" s="242">
        <f>IF(N126="snížená",J126,0)</f>
        <v>0</v>
      </c>
      <c r="BG126" s="242">
        <f>IF(N126="zákl. přenesená",J126,0)</f>
        <v>0</v>
      </c>
      <c r="BH126" s="242">
        <f>IF(N126="sníž. přenesená",J126,0)</f>
        <v>0</v>
      </c>
      <c r="BI126" s="242">
        <f>IF(N126="nulová",J126,0)</f>
        <v>0</v>
      </c>
      <c r="BJ126" s="18" t="s">
        <v>83</v>
      </c>
      <c r="BK126" s="242">
        <f>ROUND(I126*H126,2)</f>
        <v>0</v>
      </c>
      <c r="BL126" s="18" t="s">
        <v>209</v>
      </c>
      <c r="BM126" s="241" t="s">
        <v>226</v>
      </c>
    </row>
    <row r="127" s="2" customFormat="1" ht="16.5" customHeight="1">
      <c r="A127" s="39"/>
      <c r="B127" s="40"/>
      <c r="C127" s="229" t="s">
        <v>209</v>
      </c>
      <c r="D127" s="229" t="s">
        <v>205</v>
      </c>
      <c r="E127" s="230" t="s">
        <v>209</v>
      </c>
      <c r="F127" s="231" t="s">
        <v>2099</v>
      </c>
      <c r="G127" s="232" t="s">
        <v>797</v>
      </c>
      <c r="H127" s="233">
        <v>20</v>
      </c>
      <c r="I127" s="234"/>
      <c r="J127" s="235">
        <f>ROUND(I127*H127,2)</f>
        <v>0</v>
      </c>
      <c r="K127" s="236"/>
      <c r="L127" s="45"/>
      <c r="M127" s="237" t="s">
        <v>1</v>
      </c>
      <c r="N127" s="238" t="s">
        <v>41</v>
      </c>
      <c r="O127" s="92"/>
      <c r="P127" s="239">
        <f>O127*H127</f>
        <v>0</v>
      </c>
      <c r="Q127" s="239">
        <v>0</v>
      </c>
      <c r="R127" s="239">
        <f>Q127*H127</f>
        <v>0</v>
      </c>
      <c r="S127" s="239">
        <v>0</v>
      </c>
      <c r="T127" s="24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41" t="s">
        <v>209</v>
      </c>
      <c r="AT127" s="241" t="s">
        <v>205</v>
      </c>
      <c r="AU127" s="241" t="s">
        <v>83</v>
      </c>
      <c r="AY127" s="18" t="s">
        <v>203</v>
      </c>
      <c r="BE127" s="242">
        <f>IF(N127="základní",J127,0)</f>
        <v>0</v>
      </c>
      <c r="BF127" s="242">
        <f>IF(N127="snížená",J127,0)</f>
        <v>0</v>
      </c>
      <c r="BG127" s="242">
        <f>IF(N127="zákl. přenesená",J127,0)</f>
        <v>0</v>
      </c>
      <c r="BH127" s="242">
        <f>IF(N127="sníž. přenesená",J127,0)</f>
        <v>0</v>
      </c>
      <c r="BI127" s="242">
        <f>IF(N127="nulová",J127,0)</f>
        <v>0</v>
      </c>
      <c r="BJ127" s="18" t="s">
        <v>83</v>
      </c>
      <c r="BK127" s="242">
        <f>ROUND(I127*H127,2)</f>
        <v>0</v>
      </c>
      <c r="BL127" s="18" t="s">
        <v>209</v>
      </c>
      <c r="BM127" s="241" t="s">
        <v>234</v>
      </c>
    </row>
    <row r="128" s="2" customFormat="1" ht="16.5" customHeight="1">
      <c r="A128" s="39"/>
      <c r="B128" s="40"/>
      <c r="C128" s="229" t="s">
        <v>222</v>
      </c>
      <c r="D128" s="229" t="s">
        <v>205</v>
      </c>
      <c r="E128" s="230" t="s">
        <v>222</v>
      </c>
      <c r="F128" s="231" t="s">
        <v>2100</v>
      </c>
      <c r="G128" s="232" t="s">
        <v>797</v>
      </c>
      <c r="H128" s="233">
        <v>6</v>
      </c>
      <c r="I128" s="234"/>
      <c r="J128" s="235">
        <f>ROUND(I128*H128,2)</f>
        <v>0</v>
      </c>
      <c r="K128" s="236"/>
      <c r="L128" s="45"/>
      <c r="M128" s="237" t="s">
        <v>1</v>
      </c>
      <c r="N128" s="238" t="s">
        <v>41</v>
      </c>
      <c r="O128" s="92"/>
      <c r="P128" s="239">
        <f>O128*H128</f>
        <v>0</v>
      </c>
      <c r="Q128" s="239">
        <v>0</v>
      </c>
      <c r="R128" s="239">
        <f>Q128*H128</f>
        <v>0</v>
      </c>
      <c r="S128" s="239">
        <v>0</v>
      </c>
      <c r="T128" s="24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41" t="s">
        <v>209</v>
      </c>
      <c r="AT128" s="241" t="s">
        <v>205</v>
      </c>
      <c r="AU128" s="241" t="s">
        <v>83</v>
      </c>
      <c r="AY128" s="18" t="s">
        <v>203</v>
      </c>
      <c r="BE128" s="242">
        <f>IF(N128="základní",J128,0)</f>
        <v>0</v>
      </c>
      <c r="BF128" s="242">
        <f>IF(N128="snížená",J128,0)</f>
        <v>0</v>
      </c>
      <c r="BG128" s="242">
        <f>IF(N128="zákl. přenesená",J128,0)</f>
        <v>0</v>
      </c>
      <c r="BH128" s="242">
        <f>IF(N128="sníž. přenesená",J128,0)</f>
        <v>0</v>
      </c>
      <c r="BI128" s="242">
        <f>IF(N128="nulová",J128,0)</f>
        <v>0</v>
      </c>
      <c r="BJ128" s="18" t="s">
        <v>83</v>
      </c>
      <c r="BK128" s="242">
        <f>ROUND(I128*H128,2)</f>
        <v>0</v>
      </c>
      <c r="BL128" s="18" t="s">
        <v>209</v>
      </c>
      <c r="BM128" s="241" t="s">
        <v>248</v>
      </c>
    </row>
    <row r="129" s="2" customFormat="1" ht="24.15" customHeight="1">
      <c r="A129" s="39"/>
      <c r="B129" s="40"/>
      <c r="C129" s="229" t="s">
        <v>226</v>
      </c>
      <c r="D129" s="229" t="s">
        <v>205</v>
      </c>
      <c r="E129" s="230" t="s">
        <v>226</v>
      </c>
      <c r="F129" s="231" t="s">
        <v>2101</v>
      </c>
      <c r="G129" s="232" t="s">
        <v>797</v>
      </c>
      <c r="H129" s="233">
        <v>36</v>
      </c>
      <c r="I129" s="234"/>
      <c r="J129" s="235">
        <f>ROUND(I129*H129,2)</f>
        <v>0</v>
      </c>
      <c r="K129" s="236"/>
      <c r="L129" s="45"/>
      <c r="M129" s="237" t="s">
        <v>1</v>
      </c>
      <c r="N129" s="238" t="s">
        <v>41</v>
      </c>
      <c r="O129" s="92"/>
      <c r="P129" s="239">
        <f>O129*H129</f>
        <v>0</v>
      </c>
      <c r="Q129" s="239">
        <v>0</v>
      </c>
      <c r="R129" s="239">
        <f>Q129*H129</f>
        <v>0</v>
      </c>
      <c r="S129" s="239">
        <v>0</v>
      </c>
      <c r="T129" s="24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1" t="s">
        <v>209</v>
      </c>
      <c r="AT129" s="241" t="s">
        <v>205</v>
      </c>
      <c r="AU129" s="241" t="s">
        <v>83</v>
      </c>
      <c r="AY129" s="18" t="s">
        <v>203</v>
      </c>
      <c r="BE129" s="242">
        <f>IF(N129="základní",J129,0)</f>
        <v>0</v>
      </c>
      <c r="BF129" s="242">
        <f>IF(N129="snížená",J129,0)</f>
        <v>0</v>
      </c>
      <c r="BG129" s="242">
        <f>IF(N129="zákl. přenesená",J129,0)</f>
        <v>0</v>
      </c>
      <c r="BH129" s="242">
        <f>IF(N129="sníž. přenesená",J129,0)</f>
        <v>0</v>
      </c>
      <c r="BI129" s="242">
        <f>IF(N129="nulová",J129,0)</f>
        <v>0</v>
      </c>
      <c r="BJ129" s="18" t="s">
        <v>83</v>
      </c>
      <c r="BK129" s="242">
        <f>ROUND(I129*H129,2)</f>
        <v>0</v>
      </c>
      <c r="BL129" s="18" t="s">
        <v>209</v>
      </c>
      <c r="BM129" s="241" t="s">
        <v>8</v>
      </c>
    </row>
    <row r="130" s="2" customFormat="1" ht="21.75" customHeight="1">
      <c r="A130" s="39"/>
      <c r="B130" s="40"/>
      <c r="C130" s="229" t="s">
        <v>230</v>
      </c>
      <c r="D130" s="229" t="s">
        <v>205</v>
      </c>
      <c r="E130" s="230" t="s">
        <v>230</v>
      </c>
      <c r="F130" s="231" t="s">
        <v>2102</v>
      </c>
      <c r="G130" s="232" t="s">
        <v>797</v>
      </c>
      <c r="H130" s="233">
        <v>6</v>
      </c>
      <c r="I130" s="234"/>
      <c r="J130" s="235">
        <f>ROUND(I130*H130,2)</f>
        <v>0</v>
      </c>
      <c r="K130" s="236"/>
      <c r="L130" s="45"/>
      <c r="M130" s="237" t="s">
        <v>1</v>
      </c>
      <c r="N130" s="238" t="s">
        <v>41</v>
      </c>
      <c r="O130" s="92"/>
      <c r="P130" s="239">
        <f>O130*H130</f>
        <v>0</v>
      </c>
      <c r="Q130" s="239">
        <v>0</v>
      </c>
      <c r="R130" s="239">
        <f>Q130*H130</f>
        <v>0</v>
      </c>
      <c r="S130" s="239">
        <v>0</v>
      </c>
      <c r="T130" s="24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1" t="s">
        <v>209</v>
      </c>
      <c r="AT130" s="241" t="s">
        <v>205</v>
      </c>
      <c r="AU130" s="241" t="s">
        <v>83</v>
      </c>
      <c r="AY130" s="18" t="s">
        <v>203</v>
      </c>
      <c r="BE130" s="242">
        <f>IF(N130="základní",J130,0)</f>
        <v>0</v>
      </c>
      <c r="BF130" s="242">
        <f>IF(N130="snížená",J130,0)</f>
        <v>0</v>
      </c>
      <c r="BG130" s="242">
        <f>IF(N130="zákl. přenesená",J130,0)</f>
        <v>0</v>
      </c>
      <c r="BH130" s="242">
        <f>IF(N130="sníž. přenesená",J130,0)</f>
        <v>0</v>
      </c>
      <c r="BI130" s="242">
        <f>IF(N130="nulová",J130,0)</f>
        <v>0</v>
      </c>
      <c r="BJ130" s="18" t="s">
        <v>83</v>
      </c>
      <c r="BK130" s="242">
        <f>ROUND(I130*H130,2)</f>
        <v>0</v>
      </c>
      <c r="BL130" s="18" t="s">
        <v>209</v>
      </c>
      <c r="BM130" s="241" t="s">
        <v>267</v>
      </c>
    </row>
    <row r="131" s="2" customFormat="1" ht="16.5" customHeight="1">
      <c r="A131" s="39"/>
      <c r="B131" s="40"/>
      <c r="C131" s="229" t="s">
        <v>234</v>
      </c>
      <c r="D131" s="229" t="s">
        <v>205</v>
      </c>
      <c r="E131" s="230" t="s">
        <v>234</v>
      </c>
      <c r="F131" s="231" t="s">
        <v>2103</v>
      </c>
      <c r="G131" s="232" t="s">
        <v>797</v>
      </c>
      <c r="H131" s="233">
        <v>24</v>
      </c>
      <c r="I131" s="234"/>
      <c r="J131" s="235">
        <f>ROUND(I131*H131,2)</f>
        <v>0</v>
      </c>
      <c r="K131" s="236"/>
      <c r="L131" s="45"/>
      <c r="M131" s="237" t="s">
        <v>1</v>
      </c>
      <c r="N131" s="238" t="s">
        <v>41</v>
      </c>
      <c r="O131" s="92"/>
      <c r="P131" s="239">
        <f>O131*H131</f>
        <v>0</v>
      </c>
      <c r="Q131" s="239">
        <v>0</v>
      </c>
      <c r="R131" s="239">
        <f>Q131*H131</f>
        <v>0</v>
      </c>
      <c r="S131" s="239">
        <v>0</v>
      </c>
      <c r="T131" s="24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1" t="s">
        <v>209</v>
      </c>
      <c r="AT131" s="241" t="s">
        <v>205</v>
      </c>
      <c r="AU131" s="241" t="s">
        <v>83</v>
      </c>
      <c r="AY131" s="18" t="s">
        <v>203</v>
      </c>
      <c r="BE131" s="242">
        <f>IF(N131="základní",J131,0)</f>
        <v>0</v>
      </c>
      <c r="BF131" s="242">
        <f>IF(N131="snížená",J131,0)</f>
        <v>0</v>
      </c>
      <c r="BG131" s="242">
        <f>IF(N131="zákl. přenesená",J131,0)</f>
        <v>0</v>
      </c>
      <c r="BH131" s="242">
        <f>IF(N131="sníž. přenesená",J131,0)</f>
        <v>0</v>
      </c>
      <c r="BI131" s="242">
        <f>IF(N131="nulová",J131,0)</f>
        <v>0</v>
      </c>
      <c r="BJ131" s="18" t="s">
        <v>83</v>
      </c>
      <c r="BK131" s="242">
        <f>ROUND(I131*H131,2)</f>
        <v>0</v>
      </c>
      <c r="BL131" s="18" t="s">
        <v>209</v>
      </c>
      <c r="BM131" s="241" t="s">
        <v>277</v>
      </c>
    </row>
    <row r="132" s="2" customFormat="1" ht="16.5" customHeight="1">
      <c r="A132" s="39"/>
      <c r="B132" s="40"/>
      <c r="C132" s="229" t="s">
        <v>238</v>
      </c>
      <c r="D132" s="229" t="s">
        <v>205</v>
      </c>
      <c r="E132" s="230" t="s">
        <v>238</v>
      </c>
      <c r="F132" s="231" t="s">
        <v>2104</v>
      </c>
      <c r="G132" s="232" t="s">
        <v>797</v>
      </c>
      <c r="H132" s="233">
        <v>6</v>
      </c>
      <c r="I132" s="234"/>
      <c r="J132" s="235">
        <f>ROUND(I132*H132,2)</f>
        <v>0</v>
      </c>
      <c r="K132" s="236"/>
      <c r="L132" s="45"/>
      <c r="M132" s="237" t="s">
        <v>1</v>
      </c>
      <c r="N132" s="238" t="s">
        <v>41</v>
      </c>
      <c r="O132" s="92"/>
      <c r="P132" s="239">
        <f>O132*H132</f>
        <v>0</v>
      </c>
      <c r="Q132" s="239">
        <v>0</v>
      </c>
      <c r="R132" s="239">
        <f>Q132*H132</f>
        <v>0</v>
      </c>
      <c r="S132" s="239">
        <v>0</v>
      </c>
      <c r="T132" s="24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1" t="s">
        <v>209</v>
      </c>
      <c r="AT132" s="241" t="s">
        <v>205</v>
      </c>
      <c r="AU132" s="241" t="s">
        <v>83</v>
      </c>
      <c r="AY132" s="18" t="s">
        <v>203</v>
      </c>
      <c r="BE132" s="242">
        <f>IF(N132="základní",J132,0)</f>
        <v>0</v>
      </c>
      <c r="BF132" s="242">
        <f>IF(N132="snížená",J132,0)</f>
        <v>0</v>
      </c>
      <c r="BG132" s="242">
        <f>IF(N132="zákl. přenesená",J132,0)</f>
        <v>0</v>
      </c>
      <c r="BH132" s="242">
        <f>IF(N132="sníž. přenesená",J132,0)</f>
        <v>0</v>
      </c>
      <c r="BI132" s="242">
        <f>IF(N132="nulová",J132,0)</f>
        <v>0</v>
      </c>
      <c r="BJ132" s="18" t="s">
        <v>83</v>
      </c>
      <c r="BK132" s="242">
        <f>ROUND(I132*H132,2)</f>
        <v>0</v>
      </c>
      <c r="BL132" s="18" t="s">
        <v>209</v>
      </c>
      <c r="BM132" s="241" t="s">
        <v>288</v>
      </c>
    </row>
    <row r="133" s="2" customFormat="1" ht="16.5" customHeight="1">
      <c r="A133" s="39"/>
      <c r="B133" s="40"/>
      <c r="C133" s="229" t="s">
        <v>248</v>
      </c>
      <c r="D133" s="229" t="s">
        <v>205</v>
      </c>
      <c r="E133" s="230" t="s">
        <v>248</v>
      </c>
      <c r="F133" s="231" t="s">
        <v>2105</v>
      </c>
      <c r="G133" s="232" t="s">
        <v>797</v>
      </c>
      <c r="H133" s="233">
        <v>33</v>
      </c>
      <c r="I133" s="234"/>
      <c r="J133" s="235">
        <f>ROUND(I133*H133,2)</f>
        <v>0</v>
      </c>
      <c r="K133" s="236"/>
      <c r="L133" s="45"/>
      <c r="M133" s="237" t="s">
        <v>1</v>
      </c>
      <c r="N133" s="238" t="s">
        <v>41</v>
      </c>
      <c r="O133" s="92"/>
      <c r="P133" s="239">
        <f>O133*H133</f>
        <v>0</v>
      </c>
      <c r="Q133" s="239">
        <v>0</v>
      </c>
      <c r="R133" s="239">
        <f>Q133*H133</f>
        <v>0</v>
      </c>
      <c r="S133" s="239">
        <v>0</v>
      </c>
      <c r="T133" s="24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1" t="s">
        <v>209</v>
      </c>
      <c r="AT133" s="241" t="s">
        <v>205</v>
      </c>
      <c r="AU133" s="241" t="s">
        <v>83</v>
      </c>
      <c r="AY133" s="18" t="s">
        <v>203</v>
      </c>
      <c r="BE133" s="242">
        <f>IF(N133="základní",J133,0)</f>
        <v>0</v>
      </c>
      <c r="BF133" s="242">
        <f>IF(N133="snížená",J133,0)</f>
        <v>0</v>
      </c>
      <c r="BG133" s="242">
        <f>IF(N133="zákl. přenesená",J133,0)</f>
        <v>0</v>
      </c>
      <c r="BH133" s="242">
        <f>IF(N133="sníž. přenesená",J133,0)</f>
        <v>0</v>
      </c>
      <c r="BI133" s="242">
        <f>IF(N133="nulová",J133,0)</f>
        <v>0</v>
      </c>
      <c r="BJ133" s="18" t="s">
        <v>83</v>
      </c>
      <c r="BK133" s="242">
        <f>ROUND(I133*H133,2)</f>
        <v>0</v>
      </c>
      <c r="BL133" s="18" t="s">
        <v>209</v>
      </c>
      <c r="BM133" s="241" t="s">
        <v>299</v>
      </c>
    </row>
    <row r="134" s="2" customFormat="1" ht="16.5" customHeight="1">
      <c r="A134" s="39"/>
      <c r="B134" s="40"/>
      <c r="C134" s="229" t="s">
        <v>253</v>
      </c>
      <c r="D134" s="229" t="s">
        <v>205</v>
      </c>
      <c r="E134" s="230" t="s">
        <v>253</v>
      </c>
      <c r="F134" s="231" t="s">
        <v>2106</v>
      </c>
      <c r="G134" s="232" t="s">
        <v>797</v>
      </c>
      <c r="H134" s="233">
        <v>2</v>
      </c>
      <c r="I134" s="234"/>
      <c r="J134" s="235">
        <f>ROUND(I134*H134,2)</f>
        <v>0</v>
      </c>
      <c r="K134" s="236"/>
      <c r="L134" s="45"/>
      <c r="M134" s="237" t="s">
        <v>1</v>
      </c>
      <c r="N134" s="238" t="s">
        <v>41</v>
      </c>
      <c r="O134" s="92"/>
      <c r="P134" s="239">
        <f>O134*H134</f>
        <v>0</v>
      </c>
      <c r="Q134" s="239">
        <v>0</v>
      </c>
      <c r="R134" s="239">
        <f>Q134*H134</f>
        <v>0</v>
      </c>
      <c r="S134" s="239">
        <v>0</v>
      </c>
      <c r="T134" s="24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1" t="s">
        <v>209</v>
      </c>
      <c r="AT134" s="241" t="s">
        <v>205</v>
      </c>
      <c r="AU134" s="241" t="s">
        <v>83</v>
      </c>
      <c r="AY134" s="18" t="s">
        <v>203</v>
      </c>
      <c r="BE134" s="242">
        <f>IF(N134="základní",J134,0)</f>
        <v>0</v>
      </c>
      <c r="BF134" s="242">
        <f>IF(N134="snížená",J134,0)</f>
        <v>0</v>
      </c>
      <c r="BG134" s="242">
        <f>IF(N134="zákl. přenesená",J134,0)</f>
        <v>0</v>
      </c>
      <c r="BH134" s="242">
        <f>IF(N134="sníž. přenesená",J134,0)</f>
        <v>0</v>
      </c>
      <c r="BI134" s="242">
        <f>IF(N134="nulová",J134,0)</f>
        <v>0</v>
      </c>
      <c r="BJ134" s="18" t="s">
        <v>83</v>
      </c>
      <c r="BK134" s="242">
        <f>ROUND(I134*H134,2)</f>
        <v>0</v>
      </c>
      <c r="BL134" s="18" t="s">
        <v>209</v>
      </c>
      <c r="BM134" s="241" t="s">
        <v>306</v>
      </c>
    </row>
    <row r="135" s="2" customFormat="1" ht="16.5" customHeight="1">
      <c r="A135" s="39"/>
      <c r="B135" s="40"/>
      <c r="C135" s="229" t="s">
        <v>8</v>
      </c>
      <c r="D135" s="229" t="s">
        <v>205</v>
      </c>
      <c r="E135" s="230" t="s">
        <v>8</v>
      </c>
      <c r="F135" s="231" t="s">
        <v>2107</v>
      </c>
      <c r="G135" s="232" t="s">
        <v>797</v>
      </c>
      <c r="H135" s="233">
        <v>18</v>
      </c>
      <c r="I135" s="234"/>
      <c r="J135" s="235">
        <f>ROUND(I135*H135,2)</f>
        <v>0</v>
      </c>
      <c r="K135" s="236"/>
      <c r="L135" s="45"/>
      <c r="M135" s="237" t="s">
        <v>1</v>
      </c>
      <c r="N135" s="238" t="s">
        <v>41</v>
      </c>
      <c r="O135" s="92"/>
      <c r="P135" s="239">
        <f>O135*H135</f>
        <v>0</v>
      </c>
      <c r="Q135" s="239">
        <v>0</v>
      </c>
      <c r="R135" s="239">
        <f>Q135*H135</f>
        <v>0</v>
      </c>
      <c r="S135" s="239">
        <v>0</v>
      </c>
      <c r="T135" s="24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1" t="s">
        <v>209</v>
      </c>
      <c r="AT135" s="241" t="s">
        <v>205</v>
      </c>
      <c r="AU135" s="241" t="s">
        <v>83</v>
      </c>
      <c r="AY135" s="18" t="s">
        <v>203</v>
      </c>
      <c r="BE135" s="242">
        <f>IF(N135="základní",J135,0)</f>
        <v>0</v>
      </c>
      <c r="BF135" s="242">
        <f>IF(N135="snížená",J135,0)</f>
        <v>0</v>
      </c>
      <c r="BG135" s="242">
        <f>IF(N135="zákl. přenesená",J135,0)</f>
        <v>0</v>
      </c>
      <c r="BH135" s="242">
        <f>IF(N135="sníž. přenesená",J135,0)</f>
        <v>0</v>
      </c>
      <c r="BI135" s="242">
        <f>IF(N135="nulová",J135,0)</f>
        <v>0</v>
      </c>
      <c r="BJ135" s="18" t="s">
        <v>83</v>
      </c>
      <c r="BK135" s="242">
        <f>ROUND(I135*H135,2)</f>
        <v>0</v>
      </c>
      <c r="BL135" s="18" t="s">
        <v>209</v>
      </c>
      <c r="BM135" s="241" t="s">
        <v>316</v>
      </c>
    </row>
    <row r="136" s="2" customFormat="1" ht="16.5" customHeight="1">
      <c r="A136" s="39"/>
      <c r="B136" s="40"/>
      <c r="C136" s="229" t="s">
        <v>261</v>
      </c>
      <c r="D136" s="229" t="s">
        <v>205</v>
      </c>
      <c r="E136" s="230" t="s">
        <v>261</v>
      </c>
      <c r="F136" s="231" t="s">
        <v>2108</v>
      </c>
      <c r="G136" s="232" t="s">
        <v>797</v>
      </c>
      <c r="H136" s="233">
        <v>11</v>
      </c>
      <c r="I136" s="234"/>
      <c r="J136" s="235">
        <f>ROUND(I136*H136,2)</f>
        <v>0</v>
      </c>
      <c r="K136" s="236"/>
      <c r="L136" s="45"/>
      <c r="M136" s="237" t="s">
        <v>1</v>
      </c>
      <c r="N136" s="238" t="s">
        <v>41</v>
      </c>
      <c r="O136" s="92"/>
      <c r="P136" s="239">
        <f>O136*H136</f>
        <v>0</v>
      </c>
      <c r="Q136" s="239">
        <v>0</v>
      </c>
      <c r="R136" s="239">
        <f>Q136*H136</f>
        <v>0</v>
      </c>
      <c r="S136" s="239">
        <v>0</v>
      </c>
      <c r="T136" s="24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1" t="s">
        <v>209</v>
      </c>
      <c r="AT136" s="241" t="s">
        <v>205</v>
      </c>
      <c r="AU136" s="241" t="s">
        <v>83</v>
      </c>
      <c r="AY136" s="18" t="s">
        <v>203</v>
      </c>
      <c r="BE136" s="242">
        <f>IF(N136="základní",J136,0)</f>
        <v>0</v>
      </c>
      <c r="BF136" s="242">
        <f>IF(N136="snížená",J136,0)</f>
        <v>0</v>
      </c>
      <c r="BG136" s="242">
        <f>IF(N136="zákl. přenesená",J136,0)</f>
        <v>0</v>
      </c>
      <c r="BH136" s="242">
        <f>IF(N136="sníž. přenesená",J136,0)</f>
        <v>0</v>
      </c>
      <c r="BI136" s="242">
        <f>IF(N136="nulová",J136,0)</f>
        <v>0</v>
      </c>
      <c r="BJ136" s="18" t="s">
        <v>83</v>
      </c>
      <c r="BK136" s="242">
        <f>ROUND(I136*H136,2)</f>
        <v>0</v>
      </c>
      <c r="BL136" s="18" t="s">
        <v>209</v>
      </c>
      <c r="BM136" s="241" t="s">
        <v>329</v>
      </c>
    </row>
    <row r="137" s="2" customFormat="1" ht="16.5" customHeight="1">
      <c r="A137" s="39"/>
      <c r="B137" s="40"/>
      <c r="C137" s="229" t="s">
        <v>267</v>
      </c>
      <c r="D137" s="229" t="s">
        <v>205</v>
      </c>
      <c r="E137" s="230" t="s">
        <v>267</v>
      </c>
      <c r="F137" s="231" t="s">
        <v>2109</v>
      </c>
      <c r="G137" s="232" t="s">
        <v>797</v>
      </c>
      <c r="H137" s="233">
        <v>9</v>
      </c>
      <c r="I137" s="234"/>
      <c r="J137" s="235">
        <f>ROUND(I137*H137,2)</f>
        <v>0</v>
      </c>
      <c r="K137" s="236"/>
      <c r="L137" s="45"/>
      <c r="M137" s="237" t="s">
        <v>1</v>
      </c>
      <c r="N137" s="238" t="s">
        <v>41</v>
      </c>
      <c r="O137" s="92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1" t="s">
        <v>209</v>
      </c>
      <c r="AT137" s="241" t="s">
        <v>205</v>
      </c>
      <c r="AU137" s="241" t="s">
        <v>83</v>
      </c>
      <c r="AY137" s="18" t="s">
        <v>203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8" t="s">
        <v>83</v>
      </c>
      <c r="BK137" s="242">
        <f>ROUND(I137*H137,2)</f>
        <v>0</v>
      </c>
      <c r="BL137" s="18" t="s">
        <v>209</v>
      </c>
      <c r="BM137" s="241" t="s">
        <v>338</v>
      </c>
    </row>
    <row r="138" s="2" customFormat="1" ht="16.5" customHeight="1">
      <c r="A138" s="39"/>
      <c r="B138" s="40"/>
      <c r="C138" s="229" t="s">
        <v>272</v>
      </c>
      <c r="D138" s="229" t="s">
        <v>205</v>
      </c>
      <c r="E138" s="230" t="s">
        <v>272</v>
      </c>
      <c r="F138" s="231" t="s">
        <v>2110</v>
      </c>
      <c r="G138" s="232" t="s">
        <v>797</v>
      </c>
      <c r="H138" s="233">
        <v>113</v>
      </c>
      <c r="I138" s="234"/>
      <c r="J138" s="235">
        <f>ROUND(I138*H138,2)</f>
        <v>0</v>
      </c>
      <c r="K138" s="236"/>
      <c r="L138" s="45"/>
      <c r="M138" s="237" t="s">
        <v>1</v>
      </c>
      <c r="N138" s="238" t="s">
        <v>41</v>
      </c>
      <c r="O138" s="92"/>
      <c r="P138" s="239">
        <f>O138*H138</f>
        <v>0</v>
      </c>
      <c r="Q138" s="239">
        <v>0</v>
      </c>
      <c r="R138" s="239">
        <f>Q138*H138</f>
        <v>0</v>
      </c>
      <c r="S138" s="239">
        <v>0</v>
      </c>
      <c r="T138" s="24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1" t="s">
        <v>209</v>
      </c>
      <c r="AT138" s="241" t="s">
        <v>205</v>
      </c>
      <c r="AU138" s="241" t="s">
        <v>83</v>
      </c>
      <c r="AY138" s="18" t="s">
        <v>203</v>
      </c>
      <c r="BE138" s="242">
        <f>IF(N138="základní",J138,0)</f>
        <v>0</v>
      </c>
      <c r="BF138" s="242">
        <f>IF(N138="snížená",J138,0)</f>
        <v>0</v>
      </c>
      <c r="BG138" s="242">
        <f>IF(N138="zákl. přenesená",J138,0)</f>
        <v>0</v>
      </c>
      <c r="BH138" s="242">
        <f>IF(N138="sníž. přenesená",J138,0)</f>
        <v>0</v>
      </c>
      <c r="BI138" s="242">
        <f>IF(N138="nulová",J138,0)</f>
        <v>0</v>
      </c>
      <c r="BJ138" s="18" t="s">
        <v>83</v>
      </c>
      <c r="BK138" s="242">
        <f>ROUND(I138*H138,2)</f>
        <v>0</v>
      </c>
      <c r="BL138" s="18" t="s">
        <v>209</v>
      </c>
      <c r="BM138" s="241" t="s">
        <v>210</v>
      </c>
    </row>
    <row r="139" s="2" customFormat="1" ht="16.5" customHeight="1">
      <c r="A139" s="39"/>
      <c r="B139" s="40"/>
      <c r="C139" s="229" t="s">
        <v>277</v>
      </c>
      <c r="D139" s="229" t="s">
        <v>205</v>
      </c>
      <c r="E139" s="230" t="s">
        <v>277</v>
      </c>
      <c r="F139" s="231" t="s">
        <v>2111</v>
      </c>
      <c r="G139" s="232" t="s">
        <v>797</v>
      </c>
      <c r="H139" s="233">
        <v>6</v>
      </c>
      <c r="I139" s="234"/>
      <c r="J139" s="235">
        <f>ROUND(I139*H139,2)</f>
        <v>0</v>
      </c>
      <c r="K139" s="236"/>
      <c r="L139" s="45"/>
      <c r="M139" s="237" t="s">
        <v>1</v>
      </c>
      <c r="N139" s="238" t="s">
        <v>41</v>
      </c>
      <c r="O139" s="92"/>
      <c r="P139" s="239">
        <f>O139*H139</f>
        <v>0</v>
      </c>
      <c r="Q139" s="239">
        <v>0</v>
      </c>
      <c r="R139" s="239">
        <f>Q139*H139</f>
        <v>0</v>
      </c>
      <c r="S139" s="239">
        <v>0</v>
      </c>
      <c r="T139" s="24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1" t="s">
        <v>209</v>
      </c>
      <c r="AT139" s="241" t="s">
        <v>205</v>
      </c>
      <c r="AU139" s="241" t="s">
        <v>83</v>
      </c>
      <c r="AY139" s="18" t="s">
        <v>203</v>
      </c>
      <c r="BE139" s="242">
        <f>IF(N139="základní",J139,0)</f>
        <v>0</v>
      </c>
      <c r="BF139" s="242">
        <f>IF(N139="snížená",J139,0)</f>
        <v>0</v>
      </c>
      <c r="BG139" s="242">
        <f>IF(N139="zákl. přenesená",J139,0)</f>
        <v>0</v>
      </c>
      <c r="BH139" s="242">
        <f>IF(N139="sníž. přenesená",J139,0)</f>
        <v>0</v>
      </c>
      <c r="BI139" s="242">
        <f>IF(N139="nulová",J139,0)</f>
        <v>0</v>
      </c>
      <c r="BJ139" s="18" t="s">
        <v>83</v>
      </c>
      <c r="BK139" s="242">
        <f>ROUND(I139*H139,2)</f>
        <v>0</v>
      </c>
      <c r="BL139" s="18" t="s">
        <v>209</v>
      </c>
      <c r="BM139" s="241" t="s">
        <v>214</v>
      </c>
    </row>
    <row r="140" s="2" customFormat="1" ht="16.5" customHeight="1">
      <c r="A140" s="39"/>
      <c r="B140" s="40"/>
      <c r="C140" s="229" t="s">
        <v>283</v>
      </c>
      <c r="D140" s="229" t="s">
        <v>205</v>
      </c>
      <c r="E140" s="230" t="s">
        <v>283</v>
      </c>
      <c r="F140" s="231" t="s">
        <v>2112</v>
      </c>
      <c r="G140" s="232" t="s">
        <v>797</v>
      </c>
      <c r="H140" s="233">
        <v>22</v>
      </c>
      <c r="I140" s="234"/>
      <c r="J140" s="235">
        <f>ROUND(I140*H140,2)</f>
        <v>0</v>
      </c>
      <c r="K140" s="236"/>
      <c r="L140" s="45"/>
      <c r="M140" s="237" t="s">
        <v>1</v>
      </c>
      <c r="N140" s="238" t="s">
        <v>41</v>
      </c>
      <c r="O140" s="92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1" t="s">
        <v>209</v>
      </c>
      <c r="AT140" s="241" t="s">
        <v>205</v>
      </c>
      <c r="AU140" s="241" t="s">
        <v>83</v>
      </c>
      <c r="AY140" s="18" t="s">
        <v>203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8" t="s">
        <v>83</v>
      </c>
      <c r="BK140" s="242">
        <f>ROUND(I140*H140,2)</f>
        <v>0</v>
      </c>
      <c r="BL140" s="18" t="s">
        <v>209</v>
      </c>
      <c r="BM140" s="241" t="s">
        <v>381</v>
      </c>
    </row>
    <row r="141" s="2" customFormat="1" ht="16.5" customHeight="1">
      <c r="A141" s="39"/>
      <c r="B141" s="40"/>
      <c r="C141" s="229" t="s">
        <v>288</v>
      </c>
      <c r="D141" s="229" t="s">
        <v>205</v>
      </c>
      <c r="E141" s="230" t="s">
        <v>288</v>
      </c>
      <c r="F141" s="231" t="s">
        <v>2113</v>
      </c>
      <c r="G141" s="232" t="s">
        <v>797</v>
      </c>
      <c r="H141" s="233">
        <v>1</v>
      </c>
      <c r="I141" s="234"/>
      <c r="J141" s="235">
        <f>ROUND(I141*H141,2)</f>
        <v>0</v>
      </c>
      <c r="K141" s="236"/>
      <c r="L141" s="45"/>
      <c r="M141" s="237" t="s">
        <v>1</v>
      </c>
      <c r="N141" s="238" t="s">
        <v>41</v>
      </c>
      <c r="O141" s="92"/>
      <c r="P141" s="239">
        <f>O141*H141</f>
        <v>0</v>
      </c>
      <c r="Q141" s="239">
        <v>0</v>
      </c>
      <c r="R141" s="239">
        <f>Q141*H141</f>
        <v>0</v>
      </c>
      <c r="S141" s="239">
        <v>0</v>
      </c>
      <c r="T141" s="24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1" t="s">
        <v>209</v>
      </c>
      <c r="AT141" s="241" t="s">
        <v>205</v>
      </c>
      <c r="AU141" s="241" t="s">
        <v>83</v>
      </c>
      <c r="AY141" s="18" t="s">
        <v>203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8" t="s">
        <v>83</v>
      </c>
      <c r="BK141" s="242">
        <f>ROUND(I141*H141,2)</f>
        <v>0</v>
      </c>
      <c r="BL141" s="18" t="s">
        <v>209</v>
      </c>
      <c r="BM141" s="241" t="s">
        <v>217</v>
      </c>
    </row>
    <row r="142" s="2" customFormat="1" ht="16.5" customHeight="1">
      <c r="A142" s="39"/>
      <c r="B142" s="40"/>
      <c r="C142" s="229" t="s">
        <v>294</v>
      </c>
      <c r="D142" s="229" t="s">
        <v>205</v>
      </c>
      <c r="E142" s="230" t="s">
        <v>294</v>
      </c>
      <c r="F142" s="231" t="s">
        <v>2114</v>
      </c>
      <c r="G142" s="232" t="s">
        <v>797</v>
      </c>
      <c r="H142" s="233">
        <v>1</v>
      </c>
      <c r="I142" s="234"/>
      <c r="J142" s="235">
        <f>ROUND(I142*H142,2)</f>
        <v>0</v>
      </c>
      <c r="K142" s="236"/>
      <c r="L142" s="45"/>
      <c r="M142" s="237" t="s">
        <v>1</v>
      </c>
      <c r="N142" s="238" t="s">
        <v>41</v>
      </c>
      <c r="O142" s="92"/>
      <c r="P142" s="239">
        <f>O142*H142</f>
        <v>0</v>
      </c>
      <c r="Q142" s="239">
        <v>0</v>
      </c>
      <c r="R142" s="239">
        <f>Q142*H142</f>
        <v>0</v>
      </c>
      <c r="S142" s="239">
        <v>0</v>
      </c>
      <c r="T142" s="24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1" t="s">
        <v>209</v>
      </c>
      <c r="AT142" s="241" t="s">
        <v>205</v>
      </c>
      <c r="AU142" s="241" t="s">
        <v>83</v>
      </c>
      <c r="AY142" s="18" t="s">
        <v>203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18" t="s">
        <v>83</v>
      </c>
      <c r="BK142" s="242">
        <f>ROUND(I142*H142,2)</f>
        <v>0</v>
      </c>
      <c r="BL142" s="18" t="s">
        <v>209</v>
      </c>
      <c r="BM142" s="241" t="s">
        <v>413</v>
      </c>
    </row>
    <row r="143" s="2" customFormat="1" ht="16.5" customHeight="1">
      <c r="A143" s="39"/>
      <c r="B143" s="40"/>
      <c r="C143" s="229" t="s">
        <v>299</v>
      </c>
      <c r="D143" s="229" t="s">
        <v>205</v>
      </c>
      <c r="E143" s="230" t="s">
        <v>299</v>
      </c>
      <c r="F143" s="231" t="s">
        <v>2115</v>
      </c>
      <c r="G143" s="232" t="s">
        <v>797</v>
      </c>
      <c r="H143" s="233">
        <v>1542</v>
      </c>
      <c r="I143" s="234"/>
      <c r="J143" s="235">
        <f>ROUND(I143*H143,2)</f>
        <v>0</v>
      </c>
      <c r="K143" s="236"/>
      <c r="L143" s="45"/>
      <c r="M143" s="237" t="s">
        <v>1</v>
      </c>
      <c r="N143" s="238" t="s">
        <v>41</v>
      </c>
      <c r="O143" s="92"/>
      <c r="P143" s="239">
        <f>O143*H143</f>
        <v>0</v>
      </c>
      <c r="Q143" s="239">
        <v>0</v>
      </c>
      <c r="R143" s="239">
        <f>Q143*H143</f>
        <v>0</v>
      </c>
      <c r="S143" s="239">
        <v>0</v>
      </c>
      <c r="T143" s="24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209</v>
      </c>
      <c r="AT143" s="241" t="s">
        <v>205</v>
      </c>
      <c r="AU143" s="241" t="s">
        <v>83</v>
      </c>
      <c r="AY143" s="18" t="s">
        <v>203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83</v>
      </c>
      <c r="BK143" s="242">
        <f>ROUND(I143*H143,2)</f>
        <v>0</v>
      </c>
      <c r="BL143" s="18" t="s">
        <v>209</v>
      </c>
      <c r="BM143" s="241" t="s">
        <v>424</v>
      </c>
    </row>
    <row r="144" s="2" customFormat="1" ht="16.5" customHeight="1">
      <c r="A144" s="39"/>
      <c r="B144" s="40"/>
      <c r="C144" s="229" t="s">
        <v>7</v>
      </c>
      <c r="D144" s="229" t="s">
        <v>205</v>
      </c>
      <c r="E144" s="230" t="s">
        <v>7</v>
      </c>
      <c r="F144" s="231" t="s">
        <v>2116</v>
      </c>
      <c r="G144" s="232" t="s">
        <v>797</v>
      </c>
      <c r="H144" s="233">
        <v>2513</v>
      </c>
      <c r="I144" s="234"/>
      <c r="J144" s="235">
        <f>ROUND(I144*H144,2)</f>
        <v>0</v>
      </c>
      <c r="K144" s="236"/>
      <c r="L144" s="45"/>
      <c r="M144" s="237" t="s">
        <v>1</v>
      </c>
      <c r="N144" s="238" t="s">
        <v>41</v>
      </c>
      <c r="O144" s="92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1" t="s">
        <v>209</v>
      </c>
      <c r="AT144" s="241" t="s">
        <v>205</v>
      </c>
      <c r="AU144" s="241" t="s">
        <v>83</v>
      </c>
      <c r="AY144" s="18" t="s">
        <v>203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8" t="s">
        <v>83</v>
      </c>
      <c r="BK144" s="242">
        <f>ROUND(I144*H144,2)</f>
        <v>0</v>
      </c>
      <c r="BL144" s="18" t="s">
        <v>209</v>
      </c>
      <c r="BM144" s="241" t="s">
        <v>221</v>
      </c>
    </row>
    <row r="145" s="2" customFormat="1" ht="16.5" customHeight="1">
      <c r="A145" s="39"/>
      <c r="B145" s="40"/>
      <c r="C145" s="229" t="s">
        <v>306</v>
      </c>
      <c r="D145" s="229" t="s">
        <v>205</v>
      </c>
      <c r="E145" s="230" t="s">
        <v>306</v>
      </c>
      <c r="F145" s="231" t="s">
        <v>2117</v>
      </c>
      <c r="G145" s="232" t="s">
        <v>336</v>
      </c>
      <c r="H145" s="233">
        <v>6720</v>
      </c>
      <c r="I145" s="234"/>
      <c r="J145" s="235">
        <f>ROUND(I145*H145,2)</f>
        <v>0</v>
      </c>
      <c r="K145" s="236"/>
      <c r="L145" s="45"/>
      <c r="M145" s="237" t="s">
        <v>1</v>
      </c>
      <c r="N145" s="238" t="s">
        <v>41</v>
      </c>
      <c r="O145" s="92"/>
      <c r="P145" s="239">
        <f>O145*H145</f>
        <v>0</v>
      </c>
      <c r="Q145" s="239">
        <v>0</v>
      </c>
      <c r="R145" s="239">
        <f>Q145*H145</f>
        <v>0</v>
      </c>
      <c r="S145" s="239">
        <v>0</v>
      </c>
      <c r="T145" s="24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1" t="s">
        <v>209</v>
      </c>
      <c r="AT145" s="241" t="s">
        <v>205</v>
      </c>
      <c r="AU145" s="241" t="s">
        <v>83</v>
      </c>
      <c r="AY145" s="18" t="s">
        <v>203</v>
      </c>
      <c r="BE145" s="242">
        <f>IF(N145="základní",J145,0)</f>
        <v>0</v>
      </c>
      <c r="BF145" s="242">
        <f>IF(N145="snížená",J145,0)</f>
        <v>0</v>
      </c>
      <c r="BG145" s="242">
        <f>IF(N145="zákl. přenesená",J145,0)</f>
        <v>0</v>
      </c>
      <c r="BH145" s="242">
        <f>IF(N145="sníž. přenesená",J145,0)</f>
        <v>0</v>
      </c>
      <c r="BI145" s="242">
        <f>IF(N145="nulová",J145,0)</f>
        <v>0</v>
      </c>
      <c r="BJ145" s="18" t="s">
        <v>83</v>
      </c>
      <c r="BK145" s="242">
        <f>ROUND(I145*H145,2)</f>
        <v>0</v>
      </c>
      <c r="BL145" s="18" t="s">
        <v>209</v>
      </c>
      <c r="BM145" s="241" t="s">
        <v>225</v>
      </c>
    </row>
    <row r="146" s="2" customFormat="1" ht="16.5" customHeight="1">
      <c r="A146" s="39"/>
      <c r="B146" s="40"/>
      <c r="C146" s="229" t="s">
        <v>312</v>
      </c>
      <c r="D146" s="229" t="s">
        <v>205</v>
      </c>
      <c r="E146" s="230" t="s">
        <v>312</v>
      </c>
      <c r="F146" s="231" t="s">
        <v>2118</v>
      </c>
      <c r="G146" s="232" t="s">
        <v>336</v>
      </c>
      <c r="H146" s="233">
        <v>5900</v>
      </c>
      <c r="I146" s="234"/>
      <c r="J146" s="235">
        <f>ROUND(I146*H146,2)</f>
        <v>0</v>
      </c>
      <c r="K146" s="236"/>
      <c r="L146" s="45"/>
      <c r="M146" s="237" t="s">
        <v>1</v>
      </c>
      <c r="N146" s="238" t="s">
        <v>41</v>
      </c>
      <c r="O146" s="92"/>
      <c r="P146" s="239">
        <f>O146*H146</f>
        <v>0</v>
      </c>
      <c r="Q146" s="239">
        <v>0</v>
      </c>
      <c r="R146" s="239">
        <f>Q146*H146</f>
        <v>0</v>
      </c>
      <c r="S146" s="239">
        <v>0</v>
      </c>
      <c r="T146" s="24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1" t="s">
        <v>209</v>
      </c>
      <c r="AT146" s="241" t="s">
        <v>205</v>
      </c>
      <c r="AU146" s="241" t="s">
        <v>83</v>
      </c>
      <c r="AY146" s="18" t="s">
        <v>203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8" t="s">
        <v>83</v>
      </c>
      <c r="BK146" s="242">
        <f>ROUND(I146*H146,2)</f>
        <v>0</v>
      </c>
      <c r="BL146" s="18" t="s">
        <v>209</v>
      </c>
      <c r="BM146" s="241" t="s">
        <v>452</v>
      </c>
    </row>
    <row r="147" s="2" customFormat="1" ht="16.5" customHeight="1">
      <c r="A147" s="39"/>
      <c r="B147" s="40"/>
      <c r="C147" s="229" t="s">
        <v>316</v>
      </c>
      <c r="D147" s="229" t="s">
        <v>205</v>
      </c>
      <c r="E147" s="230" t="s">
        <v>316</v>
      </c>
      <c r="F147" s="231" t="s">
        <v>2119</v>
      </c>
      <c r="G147" s="232" t="s">
        <v>336</v>
      </c>
      <c r="H147" s="233">
        <v>15680</v>
      </c>
      <c r="I147" s="234"/>
      <c r="J147" s="235">
        <f>ROUND(I147*H147,2)</f>
        <v>0</v>
      </c>
      <c r="K147" s="236"/>
      <c r="L147" s="45"/>
      <c r="M147" s="237" t="s">
        <v>1</v>
      </c>
      <c r="N147" s="238" t="s">
        <v>41</v>
      </c>
      <c r="O147" s="92"/>
      <c r="P147" s="239">
        <f>O147*H147</f>
        <v>0</v>
      </c>
      <c r="Q147" s="239">
        <v>0</v>
      </c>
      <c r="R147" s="239">
        <f>Q147*H147</f>
        <v>0</v>
      </c>
      <c r="S147" s="239">
        <v>0</v>
      </c>
      <c r="T147" s="24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1" t="s">
        <v>209</v>
      </c>
      <c r="AT147" s="241" t="s">
        <v>205</v>
      </c>
      <c r="AU147" s="241" t="s">
        <v>83</v>
      </c>
      <c r="AY147" s="18" t="s">
        <v>203</v>
      </c>
      <c r="BE147" s="242">
        <f>IF(N147="základní",J147,0)</f>
        <v>0</v>
      </c>
      <c r="BF147" s="242">
        <f>IF(N147="snížená",J147,0)</f>
        <v>0</v>
      </c>
      <c r="BG147" s="242">
        <f>IF(N147="zákl. přenesená",J147,0)</f>
        <v>0</v>
      </c>
      <c r="BH147" s="242">
        <f>IF(N147="sníž. přenesená",J147,0)</f>
        <v>0</v>
      </c>
      <c r="BI147" s="242">
        <f>IF(N147="nulová",J147,0)</f>
        <v>0</v>
      </c>
      <c r="BJ147" s="18" t="s">
        <v>83</v>
      </c>
      <c r="BK147" s="242">
        <f>ROUND(I147*H147,2)</f>
        <v>0</v>
      </c>
      <c r="BL147" s="18" t="s">
        <v>209</v>
      </c>
      <c r="BM147" s="241" t="s">
        <v>462</v>
      </c>
    </row>
    <row r="148" s="2" customFormat="1" ht="16.5" customHeight="1">
      <c r="A148" s="39"/>
      <c r="B148" s="40"/>
      <c r="C148" s="229" t="s">
        <v>324</v>
      </c>
      <c r="D148" s="229" t="s">
        <v>205</v>
      </c>
      <c r="E148" s="230" t="s">
        <v>324</v>
      </c>
      <c r="F148" s="231" t="s">
        <v>2120</v>
      </c>
      <c r="G148" s="232" t="s">
        <v>336</v>
      </c>
      <c r="H148" s="233">
        <v>150</v>
      </c>
      <c r="I148" s="234"/>
      <c r="J148" s="235">
        <f>ROUND(I148*H148,2)</f>
        <v>0</v>
      </c>
      <c r="K148" s="236"/>
      <c r="L148" s="45"/>
      <c r="M148" s="237" t="s">
        <v>1</v>
      </c>
      <c r="N148" s="238" t="s">
        <v>41</v>
      </c>
      <c r="O148" s="92"/>
      <c r="P148" s="239">
        <f>O148*H148</f>
        <v>0</v>
      </c>
      <c r="Q148" s="239">
        <v>0</v>
      </c>
      <c r="R148" s="239">
        <f>Q148*H148</f>
        <v>0</v>
      </c>
      <c r="S148" s="239">
        <v>0</v>
      </c>
      <c r="T148" s="24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1" t="s">
        <v>209</v>
      </c>
      <c r="AT148" s="241" t="s">
        <v>205</v>
      </c>
      <c r="AU148" s="241" t="s">
        <v>83</v>
      </c>
      <c r="AY148" s="18" t="s">
        <v>203</v>
      </c>
      <c r="BE148" s="242">
        <f>IF(N148="základní",J148,0)</f>
        <v>0</v>
      </c>
      <c r="BF148" s="242">
        <f>IF(N148="snížená",J148,0)</f>
        <v>0</v>
      </c>
      <c r="BG148" s="242">
        <f>IF(N148="zákl. přenesená",J148,0)</f>
        <v>0</v>
      </c>
      <c r="BH148" s="242">
        <f>IF(N148="sníž. přenesená",J148,0)</f>
        <v>0</v>
      </c>
      <c r="BI148" s="242">
        <f>IF(N148="nulová",J148,0)</f>
        <v>0</v>
      </c>
      <c r="BJ148" s="18" t="s">
        <v>83</v>
      </c>
      <c r="BK148" s="242">
        <f>ROUND(I148*H148,2)</f>
        <v>0</v>
      </c>
      <c r="BL148" s="18" t="s">
        <v>209</v>
      </c>
      <c r="BM148" s="241" t="s">
        <v>229</v>
      </c>
    </row>
    <row r="149" s="2" customFormat="1" ht="16.5" customHeight="1">
      <c r="A149" s="39"/>
      <c r="B149" s="40"/>
      <c r="C149" s="229" t="s">
        <v>329</v>
      </c>
      <c r="D149" s="229" t="s">
        <v>205</v>
      </c>
      <c r="E149" s="230" t="s">
        <v>329</v>
      </c>
      <c r="F149" s="231" t="s">
        <v>2121</v>
      </c>
      <c r="G149" s="232" t="s">
        <v>336</v>
      </c>
      <c r="H149" s="233">
        <v>600</v>
      </c>
      <c r="I149" s="234"/>
      <c r="J149" s="235">
        <f>ROUND(I149*H149,2)</f>
        <v>0</v>
      </c>
      <c r="K149" s="236"/>
      <c r="L149" s="45"/>
      <c r="M149" s="237" t="s">
        <v>1</v>
      </c>
      <c r="N149" s="238" t="s">
        <v>41</v>
      </c>
      <c r="O149" s="92"/>
      <c r="P149" s="239">
        <f>O149*H149</f>
        <v>0</v>
      </c>
      <c r="Q149" s="239">
        <v>0</v>
      </c>
      <c r="R149" s="239">
        <f>Q149*H149</f>
        <v>0</v>
      </c>
      <c r="S149" s="239">
        <v>0</v>
      </c>
      <c r="T149" s="24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1" t="s">
        <v>209</v>
      </c>
      <c r="AT149" s="241" t="s">
        <v>205</v>
      </c>
      <c r="AU149" s="241" t="s">
        <v>83</v>
      </c>
      <c r="AY149" s="18" t="s">
        <v>203</v>
      </c>
      <c r="BE149" s="242">
        <f>IF(N149="základní",J149,0)</f>
        <v>0</v>
      </c>
      <c r="BF149" s="242">
        <f>IF(N149="snížená",J149,0)</f>
        <v>0</v>
      </c>
      <c r="BG149" s="242">
        <f>IF(N149="zákl. přenesená",J149,0)</f>
        <v>0</v>
      </c>
      <c r="BH149" s="242">
        <f>IF(N149="sníž. přenesená",J149,0)</f>
        <v>0</v>
      </c>
      <c r="BI149" s="242">
        <f>IF(N149="nulová",J149,0)</f>
        <v>0</v>
      </c>
      <c r="BJ149" s="18" t="s">
        <v>83</v>
      </c>
      <c r="BK149" s="242">
        <f>ROUND(I149*H149,2)</f>
        <v>0</v>
      </c>
      <c r="BL149" s="18" t="s">
        <v>209</v>
      </c>
      <c r="BM149" s="241" t="s">
        <v>233</v>
      </c>
    </row>
    <row r="150" s="2" customFormat="1" ht="16.5" customHeight="1">
      <c r="A150" s="39"/>
      <c r="B150" s="40"/>
      <c r="C150" s="229" t="s">
        <v>333</v>
      </c>
      <c r="D150" s="229" t="s">
        <v>205</v>
      </c>
      <c r="E150" s="230" t="s">
        <v>333</v>
      </c>
      <c r="F150" s="231" t="s">
        <v>2122</v>
      </c>
      <c r="G150" s="232" t="s">
        <v>336</v>
      </c>
      <c r="H150" s="233">
        <v>200</v>
      </c>
      <c r="I150" s="234"/>
      <c r="J150" s="235">
        <f>ROUND(I150*H150,2)</f>
        <v>0</v>
      </c>
      <c r="K150" s="236"/>
      <c r="L150" s="45"/>
      <c r="M150" s="237" t="s">
        <v>1</v>
      </c>
      <c r="N150" s="238" t="s">
        <v>41</v>
      </c>
      <c r="O150" s="92"/>
      <c r="P150" s="239">
        <f>O150*H150</f>
        <v>0</v>
      </c>
      <c r="Q150" s="239">
        <v>0</v>
      </c>
      <c r="R150" s="239">
        <f>Q150*H150</f>
        <v>0</v>
      </c>
      <c r="S150" s="239">
        <v>0</v>
      </c>
      <c r="T150" s="24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209</v>
      </c>
      <c r="AT150" s="241" t="s">
        <v>205</v>
      </c>
      <c r="AU150" s="241" t="s">
        <v>83</v>
      </c>
      <c r="AY150" s="18" t="s">
        <v>203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83</v>
      </c>
      <c r="BK150" s="242">
        <f>ROUND(I150*H150,2)</f>
        <v>0</v>
      </c>
      <c r="BL150" s="18" t="s">
        <v>209</v>
      </c>
      <c r="BM150" s="241" t="s">
        <v>237</v>
      </c>
    </row>
    <row r="151" s="2" customFormat="1" ht="16.5" customHeight="1">
      <c r="A151" s="39"/>
      <c r="B151" s="40"/>
      <c r="C151" s="229" t="s">
        <v>338</v>
      </c>
      <c r="D151" s="229" t="s">
        <v>205</v>
      </c>
      <c r="E151" s="230" t="s">
        <v>338</v>
      </c>
      <c r="F151" s="231" t="s">
        <v>2123</v>
      </c>
      <c r="G151" s="232" t="s">
        <v>336</v>
      </c>
      <c r="H151" s="233">
        <v>1080</v>
      </c>
      <c r="I151" s="234"/>
      <c r="J151" s="235">
        <f>ROUND(I151*H151,2)</f>
        <v>0</v>
      </c>
      <c r="K151" s="236"/>
      <c r="L151" s="45"/>
      <c r="M151" s="237" t="s">
        <v>1</v>
      </c>
      <c r="N151" s="238" t="s">
        <v>41</v>
      </c>
      <c r="O151" s="92"/>
      <c r="P151" s="239">
        <f>O151*H151</f>
        <v>0</v>
      </c>
      <c r="Q151" s="239">
        <v>0</v>
      </c>
      <c r="R151" s="239">
        <f>Q151*H151</f>
        <v>0</v>
      </c>
      <c r="S151" s="239">
        <v>0</v>
      </c>
      <c r="T151" s="24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1" t="s">
        <v>209</v>
      </c>
      <c r="AT151" s="241" t="s">
        <v>205</v>
      </c>
      <c r="AU151" s="241" t="s">
        <v>83</v>
      </c>
      <c r="AY151" s="18" t="s">
        <v>203</v>
      </c>
      <c r="BE151" s="242">
        <f>IF(N151="základní",J151,0)</f>
        <v>0</v>
      </c>
      <c r="BF151" s="242">
        <f>IF(N151="snížená",J151,0)</f>
        <v>0</v>
      </c>
      <c r="BG151" s="242">
        <f>IF(N151="zákl. přenesená",J151,0)</f>
        <v>0</v>
      </c>
      <c r="BH151" s="242">
        <f>IF(N151="sníž. přenesená",J151,0)</f>
        <v>0</v>
      </c>
      <c r="BI151" s="242">
        <f>IF(N151="nulová",J151,0)</f>
        <v>0</v>
      </c>
      <c r="BJ151" s="18" t="s">
        <v>83</v>
      </c>
      <c r="BK151" s="242">
        <f>ROUND(I151*H151,2)</f>
        <v>0</v>
      </c>
      <c r="BL151" s="18" t="s">
        <v>209</v>
      </c>
      <c r="BM151" s="241" t="s">
        <v>242</v>
      </c>
    </row>
    <row r="152" s="2" customFormat="1" ht="16.5" customHeight="1">
      <c r="A152" s="39"/>
      <c r="B152" s="40"/>
      <c r="C152" s="229" t="s">
        <v>343</v>
      </c>
      <c r="D152" s="229" t="s">
        <v>205</v>
      </c>
      <c r="E152" s="230" t="s">
        <v>343</v>
      </c>
      <c r="F152" s="231" t="s">
        <v>2124</v>
      </c>
      <c r="G152" s="232" t="s">
        <v>336</v>
      </c>
      <c r="H152" s="233">
        <v>440</v>
      </c>
      <c r="I152" s="234"/>
      <c r="J152" s="235">
        <f>ROUND(I152*H152,2)</f>
        <v>0</v>
      </c>
      <c r="K152" s="236"/>
      <c r="L152" s="45"/>
      <c r="M152" s="237" t="s">
        <v>1</v>
      </c>
      <c r="N152" s="238" t="s">
        <v>41</v>
      </c>
      <c r="O152" s="92"/>
      <c r="P152" s="239">
        <f>O152*H152</f>
        <v>0</v>
      </c>
      <c r="Q152" s="239">
        <v>0</v>
      </c>
      <c r="R152" s="239">
        <f>Q152*H152</f>
        <v>0</v>
      </c>
      <c r="S152" s="239">
        <v>0</v>
      </c>
      <c r="T152" s="24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1" t="s">
        <v>209</v>
      </c>
      <c r="AT152" s="241" t="s">
        <v>205</v>
      </c>
      <c r="AU152" s="241" t="s">
        <v>83</v>
      </c>
      <c r="AY152" s="18" t="s">
        <v>203</v>
      </c>
      <c r="BE152" s="242">
        <f>IF(N152="základní",J152,0)</f>
        <v>0</v>
      </c>
      <c r="BF152" s="242">
        <f>IF(N152="snížená",J152,0)</f>
        <v>0</v>
      </c>
      <c r="BG152" s="242">
        <f>IF(N152="zákl. přenesená",J152,0)</f>
        <v>0</v>
      </c>
      <c r="BH152" s="242">
        <f>IF(N152="sníž. přenesená",J152,0)</f>
        <v>0</v>
      </c>
      <c r="BI152" s="242">
        <f>IF(N152="nulová",J152,0)</f>
        <v>0</v>
      </c>
      <c r="BJ152" s="18" t="s">
        <v>83</v>
      </c>
      <c r="BK152" s="242">
        <f>ROUND(I152*H152,2)</f>
        <v>0</v>
      </c>
      <c r="BL152" s="18" t="s">
        <v>209</v>
      </c>
      <c r="BM152" s="241" t="s">
        <v>251</v>
      </c>
    </row>
    <row r="153" s="2" customFormat="1" ht="16.5" customHeight="1">
      <c r="A153" s="39"/>
      <c r="B153" s="40"/>
      <c r="C153" s="229" t="s">
        <v>210</v>
      </c>
      <c r="D153" s="229" t="s">
        <v>205</v>
      </c>
      <c r="E153" s="230" t="s">
        <v>210</v>
      </c>
      <c r="F153" s="231" t="s">
        <v>2125</v>
      </c>
      <c r="G153" s="232" t="s">
        <v>336</v>
      </c>
      <c r="H153" s="233">
        <v>1000</v>
      </c>
      <c r="I153" s="234"/>
      <c r="J153" s="235">
        <f>ROUND(I153*H153,2)</f>
        <v>0</v>
      </c>
      <c r="K153" s="236"/>
      <c r="L153" s="45"/>
      <c r="M153" s="237" t="s">
        <v>1</v>
      </c>
      <c r="N153" s="238" t="s">
        <v>41</v>
      </c>
      <c r="O153" s="92"/>
      <c r="P153" s="239">
        <f>O153*H153</f>
        <v>0</v>
      </c>
      <c r="Q153" s="239">
        <v>0</v>
      </c>
      <c r="R153" s="239">
        <f>Q153*H153</f>
        <v>0</v>
      </c>
      <c r="S153" s="239">
        <v>0</v>
      </c>
      <c r="T153" s="24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1" t="s">
        <v>209</v>
      </c>
      <c r="AT153" s="241" t="s">
        <v>205</v>
      </c>
      <c r="AU153" s="241" t="s">
        <v>83</v>
      </c>
      <c r="AY153" s="18" t="s">
        <v>203</v>
      </c>
      <c r="BE153" s="242">
        <f>IF(N153="základní",J153,0)</f>
        <v>0</v>
      </c>
      <c r="BF153" s="242">
        <f>IF(N153="snížená",J153,0)</f>
        <v>0</v>
      </c>
      <c r="BG153" s="242">
        <f>IF(N153="zákl. přenesená",J153,0)</f>
        <v>0</v>
      </c>
      <c r="BH153" s="242">
        <f>IF(N153="sníž. přenesená",J153,0)</f>
        <v>0</v>
      </c>
      <c r="BI153" s="242">
        <f>IF(N153="nulová",J153,0)</f>
        <v>0</v>
      </c>
      <c r="BJ153" s="18" t="s">
        <v>83</v>
      </c>
      <c r="BK153" s="242">
        <f>ROUND(I153*H153,2)</f>
        <v>0</v>
      </c>
      <c r="BL153" s="18" t="s">
        <v>209</v>
      </c>
      <c r="BM153" s="241" t="s">
        <v>256</v>
      </c>
    </row>
    <row r="154" s="2" customFormat="1" ht="24.15" customHeight="1">
      <c r="A154" s="39"/>
      <c r="B154" s="40"/>
      <c r="C154" s="229" t="s">
        <v>360</v>
      </c>
      <c r="D154" s="229" t="s">
        <v>205</v>
      </c>
      <c r="E154" s="230" t="s">
        <v>360</v>
      </c>
      <c r="F154" s="231" t="s">
        <v>2126</v>
      </c>
      <c r="G154" s="232" t="s">
        <v>336</v>
      </c>
      <c r="H154" s="233">
        <v>2222</v>
      </c>
      <c r="I154" s="234"/>
      <c r="J154" s="235">
        <f>ROUND(I154*H154,2)</f>
        <v>0</v>
      </c>
      <c r="K154" s="236"/>
      <c r="L154" s="45"/>
      <c r="M154" s="237" t="s">
        <v>1</v>
      </c>
      <c r="N154" s="238" t="s">
        <v>41</v>
      </c>
      <c r="O154" s="92"/>
      <c r="P154" s="239">
        <f>O154*H154</f>
        <v>0</v>
      </c>
      <c r="Q154" s="239">
        <v>0</v>
      </c>
      <c r="R154" s="239">
        <f>Q154*H154</f>
        <v>0</v>
      </c>
      <c r="S154" s="239">
        <v>0</v>
      </c>
      <c r="T154" s="24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1" t="s">
        <v>209</v>
      </c>
      <c r="AT154" s="241" t="s">
        <v>205</v>
      </c>
      <c r="AU154" s="241" t="s">
        <v>83</v>
      </c>
      <c r="AY154" s="18" t="s">
        <v>203</v>
      </c>
      <c r="BE154" s="242">
        <f>IF(N154="základní",J154,0)</f>
        <v>0</v>
      </c>
      <c r="BF154" s="242">
        <f>IF(N154="snížená",J154,0)</f>
        <v>0</v>
      </c>
      <c r="BG154" s="242">
        <f>IF(N154="zákl. přenesená",J154,0)</f>
        <v>0</v>
      </c>
      <c r="BH154" s="242">
        <f>IF(N154="sníž. přenesená",J154,0)</f>
        <v>0</v>
      </c>
      <c r="BI154" s="242">
        <f>IF(N154="nulová",J154,0)</f>
        <v>0</v>
      </c>
      <c r="BJ154" s="18" t="s">
        <v>83</v>
      </c>
      <c r="BK154" s="242">
        <f>ROUND(I154*H154,2)</f>
        <v>0</v>
      </c>
      <c r="BL154" s="18" t="s">
        <v>209</v>
      </c>
      <c r="BM154" s="241" t="s">
        <v>260</v>
      </c>
    </row>
    <row r="155" s="2" customFormat="1" ht="16.5" customHeight="1">
      <c r="A155" s="39"/>
      <c r="B155" s="40"/>
      <c r="C155" s="229" t="s">
        <v>214</v>
      </c>
      <c r="D155" s="229" t="s">
        <v>205</v>
      </c>
      <c r="E155" s="230" t="s">
        <v>214</v>
      </c>
      <c r="F155" s="231" t="s">
        <v>2127</v>
      </c>
      <c r="G155" s="232" t="s">
        <v>797</v>
      </c>
      <c r="H155" s="233">
        <v>3045</v>
      </c>
      <c r="I155" s="234"/>
      <c r="J155" s="235">
        <f>ROUND(I155*H155,2)</f>
        <v>0</v>
      </c>
      <c r="K155" s="236"/>
      <c r="L155" s="45"/>
      <c r="M155" s="237" t="s">
        <v>1</v>
      </c>
      <c r="N155" s="238" t="s">
        <v>41</v>
      </c>
      <c r="O155" s="92"/>
      <c r="P155" s="239">
        <f>O155*H155</f>
        <v>0</v>
      </c>
      <c r="Q155" s="239">
        <v>0</v>
      </c>
      <c r="R155" s="239">
        <f>Q155*H155</f>
        <v>0</v>
      </c>
      <c r="S155" s="239">
        <v>0</v>
      </c>
      <c r="T155" s="24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1" t="s">
        <v>209</v>
      </c>
      <c r="AT155" s="241" t="s">
        <v>205</v>
      </c>
      <c r="AU155" s="241" t="s">
        <v>83</v>
      </c>
      <c r="AY155" s="18" t="s">
        <v>203</v>
      </c>
      <c r="BE155" s="242">
        <f>IF(N155="základní",J155,0)</f>
        <v>0</v>
      </c>
      <c r="BF155" s="242">
        <f>IF(N155="snížená",J155,0)</f>
        <v>0</v>
      </c>
      <c r="BG155" s="242">
        <f>IF(N155="zákl. přenesená",J155,0)</f>
        <v>0</v>
      </c>
      <c r="BH155" s="242">
        <f>IF(N155="sníž. přenesená",J155,0)</f>
        <v>0</v>
      </c>
      <c r="BI155" s="242">
        <f>IF(N155="nulová",J155,0)</f>
        <v>0</v>
      </c>
      <c r="BJ155" s="18" t="s">
        <v>83</v>
      </c>
      <c r="BK155" s="242">
        <f>ROUND(I155*H155,2)</f>
        <v>0</v>
      </c>
      <c r="BL155" s="18" t="s">
        <v>209</v>
      </c>
      <c r="BM155" s="241" t="s">
        <v>536</v>
      </c>
    </row>
    <row r="156" s="2" customFormat="1" ht="37.8" customHeight="1">
      <c r="A156" s="39"/>
      <c r="B156" s="40"/>
      <c r="C156" s="229" t="s">
        <v>374</v>
      </c>
      <c r="D156" s="229" t="s">
        <v>205</v>
      </c>
      <c r="E156" s="230" t="s">
        <v>374</v>
      </c>
      <c r="F156" s="231" t="s">
        <v>2128</v>
      </c>
      <c r="G156" s="232" t="s">
        <v>797</v>
      </c>
      <c r="H156" s="233">
        <v>22</v>
      </c>
      <c r="I156" s="234"/>
      <c r="J156" s="235">
        <f>ROUND(I156*H156,2)</f>
        <v>0</v>
      </c>
      <c r="K156" s="236"/>
      <c r="L156" s="45"/>
      <c r="M156" s="237" t="s">
        <v>1</v>
      </c>
      <c r="N156" s="238" t="s">
        <v>41</v>
      </c>
      <c r="O156" s="92"/>
      <c r="P156" s="239">
        <f>O156*H156</f>
        <v>0</v>
      </c>
      <c r="Q156" s="239">
        <v>0</v>
      </c>
      <c r="R156" s="239">
        <f>Q156*H156</f>
        <v>0</v>
      </c>
      <c r="S156" s="239">
        <v>0</v>
      </c>
      <c r="T156" s="24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1" t="s">
        <v>209</v>
      </c>
      <c r="AT156" s="241" t="s">
        <v>205</v>
      </c>
      <c r="AU156" s="241" t="s">
        <v>83</v>
      </c>
      <c r="AY156" s="18" t="s">
        <v>203</v>
      </c>
      <c r="BE156" s="242">
        <f>IF(N156="základní",J156,0)</f>
        <v>0</v>
      </c>
      <c r="BF156" s="242">
        <f>IF(N156="snížená",J156,0)</f>
        <v>0</v>
      </c>
      <c r="BG156" s="242">
        <f>IF(N156="zákl. přenesená",J156,0)</f>
        <v>0</v>
      </c>
      <c r="BH156" s="242">
        <f>IF(N156="sníž. přenesená",J156,0)</f>
        <v>0</v>
      </c>
      <c r="BI156" s="242">
        <f>IF(N156="nulová",J156,0)</f>
        <v>0</v>
      </c>
      <c r="BJ156" s="18" t="s">
        <v>83</v>
      </c>
      <c r="BK156" s="242">
        <f>ROUND(I156*H156,2)</f>
        <v>0</v>
      </c>
      <c r="BL156" s="18" t="s">
        <v>209</v>
      </c>
      <c r="BM156" s="241" t="s">
        <v>264</v>
      </c>
    </row>
    <row r="157" s="2" customFormat="1" ht="37.8" customHeight="1">
      <c r="A157" s="39"/>
      <c r="B157" s="40"/>
      <c r="C157" s="229" t="s">
        <v>381</v>
      </c>
      <c r="D157" s="229" t="s">
        <v>205</v>
      </c>
      <c r="E157" s="230" t="s">
        <v>381</v>
      </c>
      <c r="F157" s="231" t="s">
        <v>2129</v>
      </c>
      <c r="G157" s="232" t="s">
        <v>797</v>
      </c>
      <c r="H157" s="233">
        <v>12</v>
      </c>
      <c r="I157" s="234"/>
      <c r="J157" s="235">
        <f>ROUND(I157*H157,2)</f>
        <v>0</v>
      </c>
      <c r="K157" s="236"/>
      <c r="L157" s="45"/>
      <c r="M157" s="237" t="s">
        <v>1</v>
      </c>
      <c r="N157" s="238" t="s">
        <v>41</v>
      </c>
      <c r="O157" s="92"/>
      <c r="P157" s="239">
        <f>O157*H157</f>
        <v>0</v>
      </c>
      <c r="Q157" s="239">
        <v>0</v>
      </c>
      <c r="R157" s="239">
        <f>Q157*H157</f>
        <v>0</v>
      </c>
      <c r="S157" s="239">
        <v>0</v>
      </c>
      <c r="T157" s="24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1" t="s">
        <v>209</v>
      </c>
      <c r="AT157" s="241" t="s">
        <v>205</v>
      </c>
      <c r="AU157" s="241" t="s">
        <v>83</v>
      </c>
      <c r="AY157" s="18" t="s">
        <v>203</v>
      </c>
      <c r="BE157" s="242">
        <f>IF(N157="základní",J157,0)</f>
        <v>0</v>
      </c>
      <c r="BF157" s="242">
        <f>IF(N157="snížená",J157,0)</f>
        <v>0</v>
      </c>
      <c r="BG157" s="242">
        <f>IF(N157="zákl. přenesená",J157,0)</f>
        <v>0</v>
      </c>
      <c r="BH157" s="242">
        <f>IF(N157="sníž. přenesená",J157,0)</f>
        <v>0</v>
      </c>
      <c r="BI157" s="242">
        <f>IF(N157="nulová",J157,0)</f>
        <v>0</v>
      </c>
      <c r="BJ157" s="18" t="s">
        <v>83</v>
      </c>
      <c r="BK157" s="242">
        <f>ROUND(I157*H157,2)</f>
        <v>0</v>
      </c>
      <c r="BL157" s="18" t="s">
        <v>209</v>
      </c>
      <c r="BM157" s="241" t="s">
        <v>270</v>
      </c>
    </row>
    <row r="158" s="2" customFormat="1" ht="37.8" customHeight="1">
      <c r="A158" s="39"/>
      <c r="B158" s="40"/>
      <c r="C158" s="229" t="s">
        <v>386</v>
      </c>
      <c r="D158" s="229" t="s">
        <v>205</v>
      </c>
      <c r="E158" s="230" t="s">
        <v>386</v>
      </c>
      <c r="F158" s="231" t="s">
        <v>2130</v>
      </c>
      <c r="G158" s="232" t="s">
        <v>797</v>
      </c>
      <c r="H158" s="233">
        <v>3</v>
      </c>
      <c r="I158" s="234"/>
      <c r="J158" s="235">
        <f>ROUND(I158*H158,2)</f>
        <v>0</v>
      </c>
      <c r="K158" s="236"/>
      <c r="L158" s="45"/>
      <c r="M158" s="237" t="s">
        <v>1</v>
      </c>
      <c r="N158" s="238" t="s">
        <v>41</v>
      </c>
      <c r="O158" s="92"/>
      <c r="P158" s="239">
        <f>O158*H158</f>
        <v>0</v>
      </c>
      <c r="Q158" s="239">
        <v>0</v>
      </c>
      <c r="R158" s="239">
        <f>Q158*H158</f>
        <v>0</v>
      </c>
      <c r="S158" s="239">
        <v>0</v>
      </c>
      <c r="T158" s="24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1" t="s">
        <v>209</v>
      </c>
      <c r="AT158" s="241" t="s">
        <v>205</v>
      </c>
      <c r="AU158" s="241" t="s">
        <v>83</v>
      </c>
      <c r="AY158" s="18" t="s">
        <v>203</v>
      </c>
      <c r="BE158" s="242">
        <f>IF(N158="základní",J158,0)</f>
        <v>0</v>
      </c>
      <c r="BF158" s="242">
        <f>IF(N158="snížená",J158,0)</f>
        <v>0</v>
      </c>
      <c r="BG158" s="242">
        <f>IF(N158="zákl. přenesená",J158,0)</f>
        <v>0</v>
      </c>
      <c r="BH158" s="242">
        <f>IF(N158="sníž. přenesená",J158,0)</f>
        <v>0</v>
      </c>
      <c r="BI158" s="242">
        <f>IF(N158="nulová",J158,0)</f>
        <v>0</v>
      </c>
      <c r="BJ158" s="18" t="s">
        <v>83</v>
      </c>
      <c r="BK158" s="242">
        <f>ROUND(I158*H158,2)</f>
        <v>0</v>
      </c>
      <c r="BL158" s="18" t="s">
        <v>209</v>
      </c>
      <c r="BM158" s="241" t="s">
        <v>564</v>
      </c>
    </row>
    <row r="159" s="2" customFormat="1" ht="37.8" customHeight="1">
      <c r="A159" s="39"/>
      <c r="B159" s="40"/>
      <c r="C159" s="229" t="s">
        <v>217</v>
      </c>
      <c r="D159" s="229" t="s">
        <v>205</v>
      </c>
      <c r="E159" s="230" t="s">
        <v>217</v>
      </c>
      <c r="F159" s="231" t="s">
        <v>2131</v>
      </c>
      <c r="G159" s="232" t="s">
        <v>797</v>
      </c>
      <c r="H159" s="233">
        <v>587</v>
      </c>
      <c r="I159" s="234"/>
      <c r="J159" s="235">
        <f>ROUND(I159*H159,2)</f>
        <v>0</v>
      </c>
      <c r="K159" s="236"/>
      <c r="L159" s="45"/>
      <c r="M159" s="237" t="s">
        <v>1</v>
      </c>
      <c r="N159" s="238" t="s">
        <v>41</v>
      </c>
      <c r="O159" s="92"/>
      <c r="P159" s="239">
        <f>O159*H159</f>
        <v>0</v>
      </c>
      <c r="Q159" s="239">
        <v>0</v>
      </c>
      <c r="R159" s="239">
        <f>Q159*H159</f>
        <v>0</v>
      </c>
      <c r="S159" s="239">
        <v>0</v>
      </c>
      <c r="T159" s="24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1" t="s">
        <v>209</v>
      </c>
      <c r="AT159" s="241" t="s">
        <v>205</v>
      </c>
      <c r="AU159" s="241" t="s">
        <v>83</v>
      </c>
      <c r="AY159" s="18" t="s">
        <v>203</v>
      </c>
      <c r="BE159" s="242">
        <f>IF(N159="základní",J159,0)</f>
        <v>0</v>
      </c>
      <c r="BF159" s="242">
        <f>IF(N159="snížená",J159,0)</f>
        <v>0</v>
      </c>
      <c r="BG159" s="242">
        <f>IF(N159="zákl. přenesená",J159,0)</f>
        <v>0</v>
      </c>
      <c r="BH159" s="242">
        <f>IF(N159="sníž. přenesená",J159,0)</f>
        <v>0</v>
      </c>
      <c r="BI159" s="242">
        <f>IF(N159="nulová",J159,0)</f>
        <v>0</v>
      </c>
      <c r="BJ159" s="18" t="s">
        <v>83</v>
      </c>
      <c r="BK159" s="242">
        <f>ROUND(I159*H159,2)</f>
        <v>0</v>
      </c>
      <c r="BL159" s="18" t="s">
        <v>209</v>
      </c>
      <c r="BM159" s="241" t="s">
        <v>574</v>
      </c>
    </row>
    <row r="160" s="2" customFormat="1" ht="37.8" customHeight="1">
      <c r="A160" s="39"/>
      <c r="B160" s="40"/>
      <c r="C160" s="229" t="s">
        <v>407</v>
      </c>
      <c r="D160" s="229" t="s">
        <v>205</v>
      </c>
      <c r="E160" s="230" t="s">
        <v>407</v>
      </c>
      <c r="F160" s="231" t="s">
        <v>2132</v>
      </c>
      <c r="G160" s="232" t="s">
        <v>797</v>
      </c>
      <c r="H160" s="233">
        <v>4</v>
      </c>
      <c r="I160" s="234"/>
      <c r="J160" s="235">
        <f>ROUND(I160*H160,2)</f>
        <v>0</v>
      </c>
      <c r="K160" s="236"/>
      <c r="L160" s="45"/>
      <c r="M160" s="237" t="s">
        <v>1</v>
      </c>
      <c r="N160" s="238" t="s">
        <v>41</v>
      </c>
      <c r="O160" s="92"/>
      <c r="P160" s="239">
        <f>O160*H160</f>
        <v>0</v>
      </c>
      <c r="Q160" s="239">
        <v>0</v>
      </c>
      <c r="R160" s="239">
        <f>Q160*H160</f>
        <v>0</v>
      </c>
      <c r="S160" s="239">
        <v>0</v>
      </c>
      <c r="T160" s="24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1" t="s">
        <v>209</v>
      </c>
      <c r="AT160" s="241" t="s">
        <v>205</v>
      </c>
      <c r="AU160" s="241" t="s">
        <v>83</v>
      </c>
      <c r="AY160" s="18" t="s">
        <v>203</v>
      </c>
      <c r="BE160" s="242">
        <f>IF(N160="základní",J160,0)</f>
        <v>0</v>
      </c>
      <c r="BF160" s="242">
        <f>IF(N160="snížená",J160,0)</f>
        <v>0</v>
      </c>
      <c r="BG160" s="242">
        <f>IF(N160="zákl. přenesená",J160,0)</f>
        <v>0</v>
      </c>
      <c r="BH160" s="242">
        <f>IF(N160="sníž. přenesená",J160,0)</f>
        <v>0</v>
      </c>
      <c r="BI160" s="242">
        <f>IF(N160="nulová",J160,0)</f>
        <v>0</v>
      </c>
      <c r="BJ160" s="18" t="s">
        <v>83</v>
      </c>
      <c r="BK160" s="242">
        <f>ROUND(I160*H160,2)</f>
        <v>0</v>
      </c>
      <c r="BL160" s="18" t="s">
        <v>209</v>
      </c>
      <c r="BM160" s="241" t="s">
        <v>275</v>
      </c>
    </row>
    <row r="161" s="2" customFormat="1" ht="37.8" customHeight="1">
      <c r="A161" s="39"/>
      <c r="B161" s="40"/>
      <c r="C161" s="229" t="s">
        <v>413</v>
      </c>
      <c r="D161" s="229" t="s">
        <v>205</v>
      </c>
      <c r="E161" s="230" t="s">
        <v>413</v>
      </c>
      <c r="F161" s="231" t="s">
        <v>2133</v>
      </c>
      <c r="G161" s="232" t="s">
        <v>797</v>
      </c>
      <c r="H161" s="233">
        <v>7</v>
      </c>
      <c r="I161" s="234"/>
      <c r="J161" s="235">
        <f>ROUND(I161*H161,2)</f>
        <v>0</v>
      </c>
      <c r="K161" s="236"/>
      <c r="L161" s="45"/>
      <c r="M161" s="237" t="s">
        <v>1</v>
      </c>
      <c r="N161" s="238" t="s">
        <v>41</v>
      </c>
      <c r="O161" s="92"/>
      <c r="P161" s="239">
        <f>O161*H161</f>
        <v>0</v>
      </c>
      <c r="Q161" s="239">
        <v>0</v>
      </c>
      <c r="R161" s="239">
        <f>Q161*H161</f>
        <v>0</v>
      </c>
      <c r="S161" s="239">
        <v>0</v>
      </c>
      <c r="T161" s="24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1" t="s">
        <v>209</v>
      </c>
      <c r="AT161" s="241" t="s">
        <v>205</v>
      </c>
      <c r="AU161" s="241" t="s">
        <v>83</v>
      </c>
      <c r="AY161" s="18" t="s">
        <v>203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18" t="s">
        <v>83</v>
      </c>
      <c r="BK161" s="242">
        <f>ROUND(I161*H161,2)</f>
        <v>0</v>
      </c>
      <c r="BL161" s="18" t="s">
        <v>209</v>
      </c>
      <c r="BM161" s="241" t="s">
        <v>280</v>
      </c>
    </row>
    <row r="162" s="2" customFormat="1" ht="37.8" customHeight="1">
      <c r="A162" s="39"/>
      <c r="B162" s="40"/>
      <c r="C162" s="229" t="s">
        <v>418</v>
      </c>
      <c r="D162" s="229" t="s">
        <v>205</v>
      </c>
      <c r="E162" s="230" t="s">
        <v>418</v>
      </c>
      <c r="F162" s="231" t="s">
        <v>2134</v>
      </c>
      <c r="G162" s="232" t="s">
        <v>797</v>
      </c>
      <c r="H162" s="233">
        <v>43</v>
      </c>
      <c r="I162" s="234"/>
      <c r="J162" s="235">
        <f>ROUND(I162*H162,2)</f>
        <v>0</v>
      </c>
      <c r="K162" s="236"/>
      <c r="L162" s="45"/>
      <c r="M162" s="237" t="s">
        <v>1</v>
      </c>
      <c r="N162" s="238" t="s">
        <v>41</v>
      </c>
      <c r="O162" s="92"/>
      <c r="P162" s="239">
        <f>O162*H162</f>
        <v>0</v>
      </c>
      <c r="Q162" s="239">
        <v>0</v>
      </c>
      <c r="R162" s="239">
        <f>Q162*H162</f>
        <v>0</v>
      </c>
      <c r="S162" s="239">
        <v>0</v>
      </c>
      <c r="T162" s="24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1" t="s">
        <v>209</v>
      </c>
      <c r="AT162" s="241" t="s">
        <v>205</v>
      </c>
      <c r="AU162" s="241" t="s">
        <v>83</v>
      </c>
      <c r="AY162" s="18" t="s">
        <v>203</v>
      </c>
      <c r="BE162" s="242">
        <f>IF(N162="základní",J162,0)</f>
        <v>0</v>
      </c>
      <c r="BF162" s="242">
        <f>IF(N162="snížená",J162,0)</f>
        <v>0</v>
      </c>
      <c r="BG162" s="242">
        <f>IF(N162="zákl. přenesená",J162,0)</f>
        <v>0</v>
      </c>
      <c r="BH162" s="242">
        <f>IF(N162="sníž. přenesená",J162,0)</f>
        <v>0</v>
      </c>
      <c r="BI162" s="242">
        <f>IF(N162="nulová",J162,0)</f>
        <v>0</v>
      </c>
      <c r="BJ162" s="18" t="s">
        <v>83</v>
      </c>
      <c r="BK162" s="242">
        <f>ROUND(I162*H162,2)</f>
        <v>0</v>
      </c>
      <c r="BL162" s="18" t="s">
        <v>209</v>
      </c>
      <c r="BM162" s="241" t="s">
        <v>286</v>
      </c>
    </row>
    <row r="163" s="2" customFormat="1" ht="37.8" customHeight="1">
      <c r="A163" s="39"/>
      <c r="B163" s="40"/>
      <c r="C163" s="229" t="s">
        <v>424</v>
      </c>
      <c r="D163" s="229" t="s">
        <v>205</v>
      </c>
      <c r="E163" s="230" t="s">
        <v>424</v>
      </c>
      <c r="F163" s="231" t="s">
        <v>2135</v>
      </c>
      <c r="G163" s="232" t="s">
        <v>797</v>
      </c>
      <c r="H163" s="233">
        <v>28</v>
      </c>
      <c r="I163" s="234"/>
      <c r="J163" s="235">
        <f>ROUND(I163*H163,2)</f>
        <v>0</v>
      </c>
      <c r="K163" s="236"/>
      <c r="L163" s="45"/>
      <c r="M163" s="237" t="s">
        <v>1</v>
      </c>
      <c r="N163" s="238" t="s">
        <v>41</v>
      </c>
      <c r="O163" s="92"/>
      <c r="P163" s="239">
        <f>O163*H163</f>
        <v>0</v>
      </c>
      <c r="Q163" s="239">
        <v>0</v>
      </c>
      <c r="R163" s="239">
        <f>Q163*H163</f>
        <v>0</v>
      </c>
      <c r="S163" s="239">
        <v>0</v>
      </c>
      <c r="T163" s="24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1" t="s">
        <v>209</v>
      </c>
      <c r="AT163" s="241" t="s">
        <v>205</v>
      </c>
      <c r="AU163" s="241" t="s">
        <v>83</v>
      </c>
      <c r="AY163" s="18" t="s">
        <v>203</v>
      </c>
      <c r="BE163" s="242">
        <f>IF(N163="základní",J163,0)</f>
        <v>0</v>
      </c>
      <c r="BF163" s="242">
        <f>IF(N163="snížená",J163,0)</f>
        <v>0</v>
      </c>
      <c r="BG163" s="242">
        <f>IF(N163="zákl. přenesená",J163,0)</f>
        <v>0</v>
      </c>
      <c r="BH163" s="242">
        <f>IF(N163="sníž. přenesená",J163,0)</f>
        <v>0</v>
      </c>
      <c r="BI163" s="242">
        <f>IF(N163="nulová",J163,0)</f>
        <v>0</v>
      </c>
      <c r="BJ163" s="18" t="s">
        <v>83</v>
      </c>
      <c r="BK163" s="242">
        <f>ROUND(I163*H163,2)</f>
        <v>0</v>
      </c>
      <c r="BL163" s="18" t="s">
        <v>209</v>
      </c>
      <c r="BM163" s="241" t="s">
        <v>617</v>
      </c>
    </row>
    <row r="164" s="2" customFormat="1" ht="37.8" customHeight="1">
      <c r="A164" s="39"/>
      <c r="B164" s="40"/>
      <c r="C164" s="229" t="s">
        <v>429</v>
      </c>
      <c r="D164" s="229" t="s">
        <v>205</v>
      </c>
      <c r="E164" s="230" t="s">
        <v>2136</v>
      </c>
      <c r="F164" s="231" t="s">
        <v>2137</v>
      </c>
      <c r="G164" s="232" t="s">
        <v>797</v>
      </c>
      <c r="H164" s="233">
        <v>7</v>
      </c>
      <c r="I164" s="234"/>
      <c r="J164" s="235">
        <f>ROUND(I164*H164,2)</f>
        <v>0</v>
      </c>
      <c r="K164" s="236"/>
      <c r="L164" s="45"/>
      <c r="M164" s="237" t="s">
        <v>1</v>
      </c>
      <c r="N164" s="238" t="s">
        <v>41</v>
      </c>
      <c r="O164" s="92"/>
      <c r="P164" s="239">
        <f>O164*H164</f>
        <v>0</v>
      </c>
      <c r="Q164" s="239">
        <v>0</v>
      </c>
      <c r="R164" s="239">
        <f>Q164*H164</f>
        <v>0</v>
      </c>
      <c r="S164" s="239">
        <v>0</v>
      </c>
      <c r="T164" s="24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1" t="s">
        <v>209</v>
      </c>
      <c r="AT164" s="241" t="s">
        <v>205</v>
      </c>
      <c r="AU164" s="241" t="s">
        <v>83</v>
      </c>
      <c r="AY164" s="18" t="s">
        <v>203</v>
      </c>
      <c r="BE164" s="242">
        <f>IF(N164="základní",J164,0)</f>
        <v>0</v>
      </c>
      <c r="BF164" s="242">
        <f>IF(N164="snížená",J164,0)</f>
        <v>0</v>
      </c>
      <c r="BG164" s="242">
        <f>IF(N164="zákl. přenesená",J164,0)</f>
        <v>0</v>
      </c>
      <c r="BH164" s="242">
        <f>IF(N164="sníž. přenesená",J164,0)</f>
        <v>0</v>
      </c>
      <c r="BI164" s="242">
        <f>IF(N164="nulová",J164,0)</f>
        <v>0</v>
      </c>
      <c r="BJ164" s="18" t="s">
        <v>83</v>
      </c>
      <c r="BK164" s="242">
        <f>ROUND(I164*H164,2)</f>
        <v>0</v>
      </c>
      <c r="BL164" s="18" t="s">
        <v>209</v>
      </c>
      <c r="BM164" s="241" t="s">
        <v>2138</v>
      </c>
    </row>
    <row r="165" s="2" customFormat="1" ht="44.25" customHeight="1">
      <c r="A165" s="39"/>
      <c r="B165" s="40"/>
      <c r="C165" s="229" t="s">
        <v>221</v>
      </c>
      <c r="D165" s="229" t="s">
        <v>205</v>
      </c>
      <c r="E165" s="230" t="s">
        <v>429</v>
      </c>
      <c r="F165" s="231" t="s">
        <v>2139</v>
      </c>
      <c r="G165" s="232" t="s">
        <v>797</v>
      </c>
      <c r="H165" s="233">
        <v>27</v>
      </c>
      <c r="I165" s="234"/>
      <c r="J165" s="235">
        <f>ROUND(I165*H165,2)</f>
        <v>0</v>
      </c>
      <c r="K165" s="236"/>
      <c r="L165" s="45"/>
      <c r="M165" s="237" t="s">
        <v>1</v>
      </c>
      <c r="N165" s="238" t="s">
        <v>41</v>
      </c>
      <c r="O165" s="92"/>
      <c r="P165" s="239">
        <f>O165*H165</f>
        <v>0</v>
      </c>
      <c r="Q165" s="239">
        <v>0</v>
      </c>
      <c r="R165" s="239">
        <f>Q165*H165</f>
        <v>0</v>
      </c>
      <c r="S165" s="239">
        <v>0</v>
      </c>
      <c r="T165" s="24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1" t="s">
        <v>209</v>
      </c>
      <c r="AT165" s="241" t="s">
        <v>205</v>
      </c>
      <c r="AU165" s="241" t="s">
        <v>83</v>
      </c>
      <c r="AY165" s="18" t="s">
        <v>203</v>
      </c>
      <c r="BE165" s="242">
        <f>IF(N165="základní",J165,0)</f>
        <v>0</v>
      </c>
      <c r="BF165" s="242">
        <f>IF(N165="snížená",J165,0)</f>
        <v>0</v>
      </c>
      <c r="BG165" s="242">
        <f>IF(N165="zákl. přenesená",J165,0)</f>
        <v>0</v>
      </c>
      <c r="BH165" s="242">
        <f>IF(N165="sníž. přenesená",J165,0)</f>
        <v>0</v>
      </c>
      <c r="BI165" s="242">
        <f>IF(N165="nulová",J165,0)</f>
        <v>0</v>
      </c>
      <c r="BJ165" s="18" t="s">
        <v>83</v>
      </c>
      <c r="BK165" s="242">
        <f>ROUND(I165*H165,2)</f>
        <v>0</v>
      </c>
      <c r="BL165" s="18" t="s">
        <v>209</v>
      </c>
      <c r="BM165" s="241" t="s">
        <v>629</v>
      </c>
    </row>
    <row r="166" s="2" customFormat="1" ht="37.8" customHeight="1">
      <c r="A166" s="39"/>
      <c r="B166" s="40"/>
      <c r="C166" s="229" t="s">
        <v>437</v>
      </c>
      <c r="D166" s="229" t="s">
        <v>205</v>
      </c>
      <c r="E166" s="230" t="s">
        <v>221</v>
      </c>
      <c r="F166" s="231" t="s">
        <v>2140</v>
      </c>
      <c r="G166" s="232" t="s">
        <v>797</v>
      </c>
      <c r="H166" s="233">
        <v>3</v>
      </c>
      <c r="I166" s="234"/>
      <c r="J166" s="235">
        <f>ROUND(I166*H166,2)</f>
        <v>0</v>
      </c>
      <c r="K166" s="236"/>
      <c r="L166" s="45"/>
      <c r="M166" s="237" t="s">
        <v>1</v>
      </c>
      <c r="N166" s="238" t="s">
        <v>41</v>
      </c>
      <c r="O166" s="92"/>
      <c r="P166" s="239">
        <f>O166*H166</f>
        <v>0</v>
      </c>
      <c r="Q166" s="239">
        <v>0</v>
      </c>
      <c r="R166" s="239">
        <f>Q166*H166</f>
        <v>0</v>
      </c>
      <c r="S166" s="239">
        <v>0</v>
      </c>
      <c r="T166" s="24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1" t="s">
        <v>209</v>
      </c>
      <c r="AT166" s="241" t="s">
        <v>205</v>
      </c>
      <c r="AU166" s="241" t="s">
        <v>83</v>
      </c>
      <c r="AY166" s="18" t="s">
        <v>203</v>
      </c>
      <c r="BE166" s="242">
        <f>IF(N166="základní",J166,0)</f>
        <v>0</v>
      </c>
      <c r="BF166" s="242">
        <f>IF(N166="snížená",J166,0)</f>
        <v>0</v>
      </c>
      <c r="BG166" s="242">
        <f>IF(N166="zákl. přenesená",J166,0)</f>
        <v>0</v>
      </c>
      <c r="BH166" s="242">
        <f>IF(N166="sníž. přenesená",J166,0)</f>
        <v>0</v>
      </c>
      <c r="BI166" s="242">
        <f>IF(N166="nulová",J166,0)</f>
        <v>0</v>
      </c>
      <c r="BJ166" s="18" t="s">
        <v>83</v>
      </c>
      <c r="BK166" s="242">
        <f>ROUND(I166*H166,2)</f>
        <v>0</v>
      </c>
      <c r="BL166" s="18" t="s">
        <v>209</v>
      </c>
      <c r="BM166" s="241" t="s">
        <v>642</v>
      </c>
    </row>
    <row r="167" s="2" customFormat="1" ht="37.8" customHeight="1">
      <c r="A167" s="39"/>
      <c r="B167" s="40"/>
      <c r="C167" s="229" t="s">
        <v>225</v>
      </c>
      <c r="D167" s="229" t="s">
        <v>205</v>
      </c>
      <c r="E167" s="230" t="s">
        <v>437</v>
      </c>
      <c r="F167" s="231" t="s">
        <v>2141</v>
      </c>
      <c r="G167" s="232" t="s">
        <v>797</v>
      </c>
      <c r="H167" s="233">
        <v>11</v>
      </c>
      <c r="I167" s="234"/>
      <c r="J167" s="235">
        <f>ROUND(I167*H167,2)</f>
        <v>0</v>
      </c>
      <c r="K167" s="236"/>
      <c r="L167" s="45"/>
      <c r="M167" s="237" t="s">
        <v>1</v>
      </c>
      <c r="N167" s="238" t="s">
        <v>41</v>
      </c>
      <c r="O167" s="92"/>
      <c r="P167" s="239">
        <f>O167*H167</f>
        <v>0</v>
      </c>
      <c r="Q167" s="239">
        <v>0</v>
      </c>
      <c r="R167" s="239">
        <f>Q167*H167</f>
        <v>0</v>
      </c>
      <c r="S167" s="239">
        <v>0</v>
      </c>
      <c r="T167" s="24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1" t="s">
        <v>209</v>
      </c>
      <c r="AT167" s="241" t="s">
        <v>205</v>
      </c>
      <c r="AU167" s="241" t="s">
        <v>83</v>
      </c>
      <c r="AY167" s="18" t="s">
        <v>203</v>
      </c>
      <c r="BE167" s="242">
        <f>IF(N167="základní",J167,0)</f>
        <v>0</v>
      </c>
      <c r="BF167" s="242">
        <f>IF(N167="snížená",J167,0)</f>
        <v>0</v>
      </c>
      <c r="BG167" s="242">
        <f>IF(N167="zákl. přenesená",J167,0)</f>
        <v>0</v>
      </c>
      <c r="BH167" s="242">
        <f>IF(N167="sníž. přenesená",J167,0)</f>
        <v>0</v>
      </c>
      <c r="BI167" s="242">
        <f>IF(N167="nulová",J167,0)</f>
        <v>0</v>
      </c>
      <c r="BJ167" s="18" t="s">
        <v>83</v>
      </c>
      <c r="BK167" s="242">
        <f>ROUND(I167*H167,2)</f>
        <v>0</v>
      </c>
      <c r="BL167" s="18" t="s">
        <v>209</v>
      </c>
      <c r="BM167" s="241" t="s">
        <v>655</v>
      </c>
    </row>
    <row r="168" s="2" customFormat="1" ht="44.25" customHeight="1">
      <c r="A168" s="39"/>
      <c r="B168" s="40"/>
      <c r="C168" s="229" t="s">
        <v>445</v>
      </c>
      <c r="D168" s="229" t="s">
        <v>205</v>
      </c>
      <c r="E168" s="230" t="s">
        <v>225</v>
      </c>
      <c r="F168" s="231" t="s">
        <v>2142</v>
      </c>
      <c r="G168" s="232" t="s">
        <v>797</v>
      </c>
      <c r="H168" s="233">
        <v>1</v>
      </c>
      <c r="I168" s="234"/>
      <c r="J168" s="235">
        <f>ROUND(I168*H168,2)</f>
        <v>0</v>
      </c>
      <c r="K168" s="236"/>
      <c r="L168" s="45"/>
      <c r="M168" s="237" t="s">
        <v>1</v>
      </c>
      <c r="N168" s="238" t="s">
        <v>41</v>
      </c>
      <c r="O168" s="92"/>
      <c r="P168" s="239">
        <f>O168*H168</f>
        <v>0</v>
      </c>
      <c r="Q168" s="239">
        <v>0</v>
      </c>
      <c r="R168" s="239">
        <f>Q168*H168</f>
        <v>0</v>
      </c>
      <c r="S168" s="239">
        <v>0</v>
      </c>
      <c r="T168" s="24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1" t="s">
        <v>209</v>
      </c>
      <c r="AT168" s="241" t="s">
        <v>205</v>
      </c>
      <c r="AU168" s="241" t="s">
        <v>83</v>
      </c>
      <c r="AY168" s="18" t="s">
        <v>203</v>
      </c>
      <c r="BE168" s="242">
        <f>IF(N168="základní",J168,0)</f>
        <v>0</v>
      </c>
      <c r="BF168" s="242">
        <f>IF(N168="snížená",J168,0)</f>
        <v>0</v>
      </c>
      <c r="BG168" s="242">
        <f>IF(N168="zákl. přenesená",J168,0)</f>
        <v>0</v>
      </c>
      <c r="BH168" s="242">
        <f>IF(N168="sníž. přenesená",J168,0)</f>
        <v>0</v>
      </c>
      <c r="BI168" s="242">
        <f>IF(N168="nulová",J168,0)</f>
        <v>0</v>
      </c>
      <c r="BJ168" s="18" t="s">
        <v>83</v>
      </c>
      <c r="BK168" s="242">
        <f>ROUND(I168*H168,2)</f>
        <v>0</v>
      </c>
      <c r="BL168" s="18" t="s">
        <v>209</v>
      </c>
      <c r="BM168" s="241" t="s">
        <v>671</v>
      </c>
    </row>
    <row r="169" s="2" customFormat="1" ht="16.5" customHeight="1">
      <c r="A169" s="39"/>
      <c r="B169" s="40"/>
      <c r="C169" s="229" t="s">
        <v>452</v>
      </c>
      <c r="D169" s="229" t="s">
        <v>205</v>
      </c>
      <c r="E169" s="230" t="s">
        <v>445</v>
      </c>
      <c r="F169" s="231" t="s">
        <v>2143</v>
      </c>
      <c r="G169" s="232" t="s">
        <v>2144</v>
      </c>
      <c r="H169" s="233">
        <v>1</v>
      </c>
      <c r="I169" s="234"/>
      <c r="J169" s="235">
        <f>ROUND(I169*H169,2)</f>
        <v>0</v>
      </c>
      <c r="K169" s="236"/>
      <c r="L169" s="45"/>
      <c r="M169" s="237" t="s">
        <v>1</v>
      </c>
      <c r="N169" s="238" t="s">
        <v>41</v>
      </c>
      <c r="O169" s="92"/>
      <c r="P169" s="239">
        <f>O169*H169</f>
        <v>0</v>
      </c>
      <c r="Q169" s="239">
        <v>0</v>
      </c>
      <c r="R169" s="239">
        <f>Q169*H169</f>
        <v>0</v>
      </c>
      <c r="S169" s="239">
        <v>0</v>
      </c>
      <c r="T169" s="24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1" t="s">
        <v>209</v>
      </c>
      <c r="AT169" s="241" t="s">
        <v>205</v>
      </c>
      <c r="AU169" s="241" t="s">
        <v>83</v>
      </c>
      <c r="AY169" s="18" t="s">
        <v>203</v>
      </c>
      <c r="BE169" s="242">
        <f>IF(N169="základní",J169,0)</f>
        <v>0</v>
      </c>
      <c r="BF169" s="242">
        <f>IF(N169="snížená",J169,0)</f>
        <v>0</v>
      </c>
      <c r="BG169" s="242">
        <f>IF(N169="zákl. přenesená",J169,0)</f>
        <v>0</v>
      </c>
      <c r="BH169" s="242">
        <f>IF(N169="sníž. přenesená",J169,0)</f>
        <v>0</v>
      </c>
      <c r="BI169" s="242">
        <f>IF(N169="nulová",J169,0)</f>
        <v>0</v>
      </c>
      <c r="BJ169" s="18" t="s">
        <v>83</v>
      </c>
      <c r="BK169" s="242">
        <f>ROUND(I169*H169,2)</f>
        <v>0</v>
      </c>
      <c r="BL169" s="18" t="s">
        <v>209</v>
      </c>
      <c r="BM169" s="241" t="s">
        <v>681</v>
      </c>
    </row>
    <row r="170" s="2" customFormat="1" ht="16.5" customHeight="1">
      <c r="A170" s="39"/>
      <c r="B170" s="40"/>
      <c r="C170" s="229" t="s">
        <v>458</v>
      </c>
      <c r="D170" s="229" t="s">
        <v>205</v>
      </c>
      <c r="E170" s="230" t="s">
        <v>452</v>
      </c>
      <c r="F170" s="231" t="s">
        <v>2145</v>
      </c>
      <c r="G170" s="232" t="s">
        <v>797</v>
      </c>
      <c r="H170" s="233">
        <v>8870</v>
      </c>
      <c r="I170" s="234"/>
      <c r="J170" s="235">
        <f>ROUND(I170*H170,2)</f>
        <v>0</v>
      </c>
      <c r="K170" s="236"/>
      <c r="L170" s="45"/>
      <c r="M170" s="237" t="s">
        <v>1</v>
      </c>
      <c r="N170" s="238" t="s">
        <v>41</v>
      </c>
      <c r="O170" s="92"/>
      <c r="P170" s="239">
        <f>O170*H170</f>
        <v>0</v>
      </c>
      <c r="Q170" s="239">
        <v>0</v>
      </c>
      <c r="R170" s="239">
        <f>Q170*H170</f>
        <v>0</v>
      </c>
      <c r="S170" s="239">
        <v>0</v>
      </c>
      <c r="T170" s="24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1" t="s">
        <v>209</v>
      </c>
      <c r="AT170" s="241" t="s">
        <v>205</v>
      </c>
      <c r="AU170" s="241" t="s">
        <v>83</v>
      </c>
      <c r="AY170" s="18" t="s">
        <v>203</v>
      </c>
      <c r="BE170" s="242">
        <f>IF(N170="základní",J170,0)</f>
        <v>0</v>
      </c>
      <c r="BF170" s="242">
        <f>IF(N170="snížená",J170,0)</f>
        <v>0</v>
      </c>
      <c r="BG170" s="242">
        <f>IF(N170="zákl. přenesená",J170,0)</f>
        <v>0</v>
      </c>
      <c r="BH170" s="242">
        <f>IF(N170="sníž. přenesená",J170,0)</f>
        <v>0</v>
      </c>
      <c r="BI170" s="242">
        <f>IF(N170="nulová",J170,0)</f>
        <v>0</v>
      </c>
      <c r="BJ170" s="18" t="s">
        <v>83</v>
      </c>
      <c r="BK170" s="242">
        <f>ROUND(I170*H170,2)</f>
        <v>0</v>
      </c>
      <c r="BL170" s="18" t="s">
        <v>209</v>
      </c>
      <c r="BM170" s="241" t="s">
        <v>692</v>
      </c>
    </row>
    <row r="171" s="2" customFormat="1" ht="16.5" customHeight="1">
      <c r="A171" s="39"/>
      <c r="B171" s="40"/>
      <c r="C171" s="229" t="s">
        <v>462</v>
      </c>
      <c r="D171" s="229" t="s">
        <v>205</v>
      </c>
      <c r="E171" s="230" t="s">
        <v>458</v>
      </c>
      <c r="F171" s="231" t="s">
        <v>2146</v>
      </c>
      <c r="G171" s="232" t="s">
        <v>797</v>
      </c>
      <c r="H171" s="233">
        <v>1</v>
      </c>
      <c r="I171" s="234"/>
      <c r="J171" s="235">
        <f>ROUND(I171*H171,2)</f>
        <v>0</v>
      </c>
      <c r="K171" s="236"/>
      <c r="L171" s="45"/>
      <c r="M171" s="237" t="s">
        <v>1</v>
      </c>
      <c r="N171" s="238" t="s">
        <v>41</v>
      </c>
      <c r="O171" s="92"/>
      <c r="P171" s="239">
        <f>O171*H171</f>
        <v>0</v>
      </c>
      <c r="Q171" s="239">
        <v>0</v>
      </c>
      <c r="R171" s="239">
        <f>Q171*H171</f>
        <v>0</v>
      </c>
      <c r="S171" s="239">
        <v>0</v>
      </c>
      <c r="T171" s="24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1" t="s">
        <v>209</v>
      </c>
      <c r="AT171" s="241" t="s">
        <v>205</v>
      </c>
      <c r="AU171" s="241" t="s">
        <v>83</v>
      </c>
      <c r="AY171" s="18" t="s">
        <v>203</v>
      </c>
      <c r="BE171" s="242">
        <f>IF(N171="základní",J171,0)</f>
        <v>0</v>
      </c>
      <c r="BF171" s="242">
        <f>IF(N171="snížená",J171,0)</f>
        <v>0</v>
      </c>
      <c r="BG171" s="242">
        <f>IF(N171="zákl. přenesená",J171,0)</f>
        <v>0</v>
      </c>
      <c r="BH171" s="242">
        <f>IF(N171="sníž. přenesená",J171,0)</f>
        <v>0</v>
      </c>
      <c r="BI171" s="242">
        <f>IF(N171="nulová",J171,0)</f>
        <v>0</v>
      </c>
      <c r="BJ171" s="18" t="s">
        <v>83</v>
      </c>
      <c r="BK171" s="242">
        <f>ROUND(I171*H171,2)</f>
        <v>0</v>
      </c>
      <c r="BL171" s="18" t="s">
        <v>209</v>
      </c>
      <c r="BM171" s="241" t="s">
        <v>291</v>
      </c>
    </row>
    <row r="172" s="2" customFormat="1" ht="16.5" customHeight="1">
      <c r="A172" s="39"/>
      <c r="B172" s="40"/>
      <c r="C172" s="229" t="s">
        <v>466</v>
      </c>
      <c r="D172" s="229" t="s">
        <v>205</v>
      </c>
      <c r="E172" s="230" t="s">
        <v>462</v>
      </c>
      <c r="F172" s="231" t="s">
        <v>2147</v>
      </c>
      <c r="G172" s="232" t="s">
        <v>2144</v>
      </c>
      <c r="H172" s="233">
        <v>1</v>
      </c>
      <c r="I172" s="234"/>
      <c r="J172" s="235">
        <f>ROUND(I172*H172,2)</f>
        <v>0</v>
      </c>
      <c r="K172" s="236"/>
      <c r="L172" s="45"/>
      <c r="M172" s="237" t="s">
        <v>1</v>
      </c>
      <c r="N172" s="238" t="s">
        <v>41</v>
      </c>
      <c r="O172" s="92"/>
      <c r="P172" s="239">
        <f>O172*H172</f>
        <v>0</v>
      </c>
      <c r="Q172" s="239">
        <v>0</v>
      </c>
      <c r="R172" s="239">
        <f>Q172*H172</f>
        <v>0</v>
      </c>
      <c r="S172" s="239">
        <v>0</v>
      </c>
      <c r="T172" s="24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1" t="s">
        <v>209</v>
      </c>
      <c r="AT172" s="241" t="s">
        <v>205</v>
      </c>
      <c r="AU172" s="241" t="s">
        <v>83</v>
      </c>
      <c r="AY172" s="18" t="s">
        <v>203</v>
      </c>
      <c r="BE172" s="242">
        <f>IF(N172="základní",J172,0)</f>
        <v>0</v>
      </c>
      <c r="BF172" s="242">
        <f>IF(N172="snížená",J172,0)</f>
        <v>0</v>
      </c>
      <c r="BG172" s="242">
        <f>IF(N172="zákl. přenesená",J172,0)</f>
        <v>0</v>
      </c>
      <c r="BH172" s="242">
        <f>IF(N172="sníž. přenesená",J172,0)</f>
        <v>0</v>
      </c>
      <c r="BI172" s="242">
        <f>IF(N172="nulová",J172,0)</f>
        <v>0</v>
      </c>
      <c r="BJ172" s="18" t="s">
        <v>83</v>
      </c>
      <c r="BK172" s="242">
        <f>ROUND(I172*H172,2)</f>
        <v>0</v>
      </c>
      <c r="BL172" s="18" t="s">
        <v>209</v>
      </c>
      <c r="BM172" s="241" t="s">
        <v>297</v>
      </c>
    </row>
    <row r="173" s="2" customFormat="1" ht="16.5" customHeight="1">
      <c r="A173" s="39"/>
      <c r="B173" s="40"/>
      <c r="C173" s="229" t="s">
        <v>229</v>
      </c>
      <c r="D173" s="229" t="s">
        <v>205</v>
      </c>
      <c r="E173" s="230" t="s">
        <v>466</v>
      </c>
      <c r="F173" s="231" t="s">
        <v>2148</v>
      </c>
      <c r="G173" s="232" t="s">
        <v>2144</v>
      </c>
      <c r="H173" s="233">
        <v>1</v>
      </c>
      <c r="I173" s="234"/>
      <c r="J173" s="235">
        <f>ROUND(I173*H173,2)</f>
        <v>0</v>
      </c>
      <c r="K173" s="236"/>
      <c r="L173" s="45"/>
      <c r="M173" s="237" t="s">
        <v>1</v>
      </c>
      <c r="N173" s="238" t="s">
        <v>41</v>
      </c>
      <c r="O173" s="92"/>
      <c r="P173" s="239">
        <f>O173*H173</f>
        <v>0</v>
      </c>
      <c r="Q173" s="239">
        <v>0</v>
      </c>
      <c r="R173" s="239">
        <f>Q173*H173</f>
        <v>0</v>
      </c>
      <c r="S173" s="239">
        <v>0</v>
      </c>
      <c r="T173" s="24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1" t="s">
        <v>209</v>
      </c>
      <c r="AT173" s="241" t="s">
        <v>205</v>
      </c>
      <c r="AU173" s="241" t="s">
        <v>83</v>
      </c>
      <c r="AY173" s="18" t="s">
        <v>203</v>
      </c>
      <c r="BE173" s="242">
        <f>IF(N173="základní",J173,0)</f>
        <v>0</v>
      </c>
      <c r="BF173" s="242">
        <f>IF(N173="snížená",J173,0)</f>
        <v>0</v>
      </c>
      <c r="BG173" s="242">
        <f>IF(N173="zákl. přenesená",J173,0)</f>
        <v>0</v>
      </c>
      <c r="BH173" s="242">
        <f>IF(N173="sníž. přenesená",J173,0)</f>
        <v>0</v>
      </c>
      <c r="BI173" s="242">
        <f>IF(N173="nulová",J173,0)</f>
        <v>0</v>
      </c>
      <c r="BJ173" s="18" t="s">
        <v>83</v>
      </c>
      <c r="BK173" s="242">
        <f>ROUND(I173*H173,2)</f>
        <v>0</v>
      </c>
      <c r="BL173" s="18" t="s">
        <v>209</v>
      </c>
      <c r="BM173" s="241" t="s">
        <v>302</v>
      </c>
    </row>
    <row r="174" s="2" customFormat="1" ht="16.5" customHeight="1">
      <c r="A174" s="39"/>
      <c r="B174" s="40"/>
      <c r="C174" s="229" t="s">
        <v>477</v>
      </c>
      <c r="D174" s="229" t="s">
        <v>205</v>
      </c>
      <c r="E174" s="230" t="s">
        <v>229</v>
      </c>
      <c r="F174" s="231" t="s">
        <v>2149</v>
      </c>
      <c r="G174" s="232" t="s">
        <v>2144</v>
      </c>
      <c r="H174" s="233">
        <v>1</v>
      </c>
      <c r="I174" s="234"/>
      <c r="J174" s="235">
        <f>ROUND(I174*H174,2)</f>
        <v>0</v>
      </c>
      <c r="K174" s="236"/>
      <c r="L174" s="45"/>
      <c r="M174" s="237" t="s">
        <v>1</v>
      </c>
      <c r="N174" s="238" t="s">
        <v>41</v>
      </c>
      <c r="O174" s="92"/>
      <c r="P174" s="239">
        <f>O174*H174</f>
        <v>0</v>
      </c>
      <c r="Q174" s="239">
        <v>0</v>
      </c>
      <c r="R174" s="239">
        <f>Q174*H174</f>
        <v>0</v>
      </c>
      <c r="S174" s="239">
        <v>0</v>
      </c>
      <c r="T174" s="24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1" t="s">
        <v>209</v>
      </c>
      <c r="AT174" s="241" t="s">
        <v>205</v>
      </c>
      <c r="AU174" s="241" t="s">
        <v>83</v>
      </c>
      <c r="AY174" s="18" t="s">
        <v>203</v>
      </c>
      <c r="BE174" s="242">
        <f>IF(N174="základní",J174,0)</f>
        <v>0</v>
      </c>
      <c r="BF174" s="242">
        <f>IF(N174="snížená",J174,0)</f>
        <v>0</v>
      </c>
      <c r="BG174" s="242">
        <f>IF(N174="zákl. přenesená",J174,0)</f>
        <v>0</v>
      </c>
      <c r="BH174" s="242">
        <f>IF(N174="sníž. přenesená",J174,0)</f>
        <v>0</v>
      </c>
      <c r="BI174" s="242">
        <f>IF(N174="nulová",J174,0)</f>
        <v>0</v>
      </c>
      <c r="BJ174" s="18" t="s">
        <v>83</v>
      </c>
      <c r="BK174" s="242">
        <f>ROUND(I174*H174,2)</f>
        <v>0</v>
      </c>
      <c r="BL174" s="18" t="s">
        <v>209</v>
      </c>
      <c r="BM174" s="241" t="s">
        <v>305</v>
      </c>
    </row>
    <row r="175" s="2" customFormat="1" ht="16.5" customHeight="1">
      <c r="A175" s="39"/>
      <c r="B175" s="40"/>
      <c r="C175" s="229" t="s">
        <v>233</v>
      </c>
      <c r="D175" s="229" t="s">
        <v>205</v>
      </c>
      <c r="E175" s="230" t="s">
        <v>477</v>
      </c>
      <c r="F175" s="231" t="s">
        <v>2150</v>
      </c>
      <c r="G175" s="232" t="s">
        <v>2144</v>
      </c>
      <c r="H175" s="233">
        <v>1</v>
      </c>
      <c r="I175" s="234"/>
      <c r="J175" s="235">
        <f>ROUND(I175*H175,2)</f>
        <v>0</v>
      </c>
      <c r="K175" s="236"/>
      <c r="L175" s="45"/>
      <c r="M175" s="237" t="s">
        <v>1</v>
      </c>
      <c r="N175" s="238" t="s">
        <v>41</v>
      </c>
      <c r="O175" s="92"/>
      <c r="P175" s="239">
        <f>O175*H175</f>
        <v>0</v>
      </c>
      <c r="Q175" s="239">
        <v>0</v>
      </c>
      <c r="R175" s="239">
        <f>Q175*H175</f>
        <v>0</v>
      </c>
      <c r="S175" s="239">
        <v>0</v>
      </c>
      <c r="T175" s="24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1" t="s">
        <v>209</v>
      </c>
      <c r="AT175" s="241" t="s">
        <v>205</v>
      </c>
      <c r="AU175" s="241" t="s">
        <v>83</v>
      </c>
      <c r="AY175" s="18" t="s">
        <v>203</v>
      </c>
      <c r="BE175" s="242">
        <f>IF(N175="základní",J175,0)</f>
        <v>0</v>
      </c>
      <c r="BF175" s="242">
        <f>IF(N175="snížená",J175,0)</f>
        <v>0</v>
      </c>
      <c r="BG175" s="242">
        <f>IF(N175="zákl. přenesená",J175,0)</f>
        <v>0</v>
      </c>
      <c r="BH175" s="242">
        <f>IF(N175="sníž. přenesená",J175,0)</f>
        <v>0</v>
      </c>
      <c r="BI175" s="242">
        <f>IF(N175="nulová",J175,0)</f>
        <v>0</v>
      </c>
      <c r="BJ175" s="18" t="s">
        <v>83</v>
      </c>
      <c r="BK175" s="242">
        <f>ROUND(I175*H175,2)</f>
        <v>0</v>
      </c>
      <c r="BL175" s="18" t="s">
        <v>209</v>
      </c>
      <c r="BM175" s="241" t="s">
        <v>309</v>
      </c>
    </row>
    <row r="176" s="12" customFormat="1" ht="22.8" customHeight="1">
      <c r="A176" s="12"/>
      <c r="B176" s="213"/>
      <c r="C176" s="214"/>
      <c r="D176" s="215" t="s">
        <v>75</v>
      </c>
      <c r="E176" s="227" t="s">
        <v>2151</v>
      </c>
      <c r="F176" s="227" t="s">
        <v>2152</v>
      </c>
      <c r="G176" s="214"/>
      <c r="H176" s="214"/>
      <c r="I176" s="217"/>
      <c r="J176" s="228">
        <f>BK176</f>
        <v>0</v>
      </c>
      <c r="K176" s="214"/>
      <c r="L176" s="219"/>
      <c r="M176" s="220"/>
      <c r="N176" s="221"/>
      <c r="O176" s="221"/>
      <c r="P176" s="222">
        <f>P177</f>
        <v>0</v>
      </c>
      <c r="Q176" s="221"/>
      <c r="R176" s="222">
        <f>R177</f>
        <v>0</v>
      </c>
      <c r="S176" s="221"/>
      <c r="T176" s="223">
        <f>T177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24" t="s">
        <v>83</v>
      </c>
      <c r="AT176" s="225" t="s">
        <v>75</v>
      </c>
      <c r="AU176" s="225" t="s">
        <v>83</v>
      </c>
      <c r="AY176" s="224" t="s">
        <v>203</v>
      </c>
      <c r="BK176" s="226">
        <f>BK177</f>
        <v>0</v>
      </c>
    </row>
    <row r="177" s="2" customFormat="1" ht="16.5" customHeight="1">
      <c r="A177" s="39"/>
      <c r="B177" s="40"/>
      <c r="C177" s="229" t="s">
        <v>488</v>
      </c>
      <c r="D177" s="229" t="s">
        <v>205</v>
      </c>
      <c r="E177" s="230" t="s">
        <v>233</v>
      </c>
      <c r="F177" s="231" t="s">
        <v>2153</v>
      </c>
      <c r="G177" s="232" t="s">
        <v>1524</v>
      </c>
      <c r="H177" s="233">
        <v>1</v>
      </c>
      <c r="I177" s="234"/>
      <c r="J177" s="235">
        <f>ROUND(I177*H177,2)</f>
        <v>0</v>
      </c>
      <c r="K177" s="236"/>
      <c r="L177" s="45"/>
      <c r="M177" s="306" t="s">
        <v>1</v>
      </c>
      <c r="N177" s="307" t="s">
        <v>41</v>
      </c>
      <c r="O177" s="308"/>
      <c r="P177" s="309">
        <f>O177*H177</f>
        <v>0</v>
      </c>
      <c r="Q177" s="309">
        <v>0</v>
      </c>
      <c r="R177" s="309">
        <f>Q177*H177</f>
        <v>0</v>
      </c>
      <c r="S177" s="309">
        <v>0</v>
      </c>
      <c r="T177" s="31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1" t="s">
        <v>209</v>
      </c>
      <c r="AT177" s="241" t="s">
        <v>205</v>
      </c>
      <c r="AU177" s="241" t="s">
        <v>85</v>
      </c>
      <c r="AY177" s="18" t="s">
        <v>203</v>
      </c>
      <c r="BE177" s="242">
        <f>IF(N177="základní",J177,0)</f>
        <v>0</v>
      </c>
      <c r="BF177" s="242">
        <f>IF(N177="snížená",J177,0)</f>
        <v>0</v>
      </c>
      <c r="BG177" s="242">
        <f>IF(N177="zákl. přenesená",J177,0)</f>
        <v>0</v>
      </c>
      <c r="BH177" s="242">
        <f>IF(N177="sníž. přenesená",J177,0)</f>
        <v>0</v>
      </c>
      <c r="BI177" s="242">
        <f>IF(N177="nulová",J177,0)</f>
        <v>0</v>
      </c>
      <c r="BJ177" s="18" t="s">
        <v>83</v>
      </c>
      <c r="BK177" s="242">
        <f>ROUND(I177*H177,2)</f>
        <v>0</v>
      </c>
      <c r="BL177" s="18" t="s">
        <v>209</v>
      </c>
      <c r="BM177" s="241" t="s">
        <v>319</v>
      </c>
    </row>
    <row r="178" s="2" customFormat="1" ht="6.96" customHeight="1">
      <c r="A178" s="39"/>
      <c r="B178" s="67"/>
      <c r="C178" s="68"/>
      <c r="D178" s="68"/>
      <c r="E178" s="68"/>
      <c r="F178" s="68"/>
      <c r="G178" s="68"/>
      <c r="H178" s="68"/>
      <c r="I178" s="68"/>
      <c r="J178" s="68"/>
      <c r="K178" s="68"/>
      <c r="L178" s="45"/>
      <c r="M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</row>
  </sheetData>
  <sheetProtection sheet="1" autoFilter="0" formatColumns="0" formatRows="0" objects="1" scenarios="1" spinCount="100000" saltValue="wsT7bJr11blAOYSGjzbhLVPeFTGOtVPwoYD0ruquiilfWftO6wnvVBQPkPP+9aIaLuW52TncXUc4Bm+sTILO5Q==" hashValue="2JeHK0ECPl4xUBDJzrpxlti+xbixcZu1ObckiEbliXx+dCPbPwnk6iI9kbWWEe6cy+fpeIcQ0+O+wP/bVkZAzQ==" algorithmName="SHA-512" password="99DC"/>
  <autoFilter ref="C121:K17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109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157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Objekty OU, část D a DM</v>
      </c>
      <c r="F7" s="152"/>
      <c r="G7" s="152"/>
      <c r="H7" s="152"/>
      <c r="L7" s="21"/>
    </row>
    <row r="8">
      <c r="B8" s="21"/>
      <c r="D8" s="152" t="s">
        <v>158</v>
      </c>
      <c r="L8" s="21"/>
    </row>
    <row r="9" s="1" customFormat="1" ht="16.5" customHeight="1">
      <c r="B9" s="21"/>
      <c r="E9" s="153" t="s">
        <v>159</v>
      </c>
      <c r="F9" s="1"/>
      <c r="G9" s="1"/>
      <c r="H9" s="1"/>
      <c r="L9" s="21"/>
    </row>
    <row r="10" s="1" customFormat="1" ht="12" customHeight="1">
      <c r="B10" s="21"/>
      <c r="D10" s="152" t="s">
        <v>160</v>
      </c>
      <c r="L10" s="21"/>
    </row>
    <row r="11" s="2" customFormat="1" ht="16.5" customHeight="1">
      <c r="A11" s="39"/>
      <c r="B11" s="45"/>
      <c r="C11" s="39"/>
      <c r="D11" s="39"/>
      <c r="E11" s="164" t="s">
        <v>2154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2155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4" t="s">
        <v>2156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5" t="str">
        <f>'Rekapitulace stavby'!AN8</f>
        <v>31. 8. 2018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26</v>
      </c>
      <c r="F19" s="39"/>
      <c r="G19" s="39"/>
      <c r="H19" s="39"/>
      <c r="I19" s="152" t="s">
        <v>27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28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27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30</v>
      </c>
      <c r="E24" s="39"/>
      <c r="F24" s="39"/>
      <c r="G24" s="39"/>
      <c r="H24" s="39"/>
      <c r="I24" s="152" t="s">
        <v>25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31</v>
      </c>
      <c r="F25" s="39"/>
      <c r="G25" s="39"/>
      <c r="H25" s="39"/>
      <c r="I25" s="152" t="s">
        <v>27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33</v>
      </c>
      <c r="E27" s="39"/>
      <c r="F27" s="39"/>
      <c r="G27" s="39"/>
      <c r="H27" s="39"/>
      <c r="I27" s="152" t="s">
        <v>25</v>
      </c>
      <c r="J27" s="142" t="str">
        <f>IF('Rekapitulace stavby'!AN19="","",'Rekapitulace stavby'!AN19)</f>
        <v/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tr">
        <f>IF('Rekapitulace stavby'!E20="","",'Rekapitulace stavby'!E20)</f>
        <v xml:space="preserve"> </v>
      </c>
      <c r="F28" s="39"/>
      <c r="G28" s="39"/>
      <c r="H28" s="39"/>
      <c r="I28" s="152" t="s">
        <v>27</v>
      </c>
      <c r="J28" s="142" t="str">
        <f>IF('Rekapitulace stavby'!AN20="","",'Rekapitulace stavby'!AN20)</f>
        <v/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34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43.25" customHeight="1">
      <c r="A31" s="156"/>
      <c r="B31" s="157"/>
      <c r="C31" s="156"/>
      <c r="D31" s="156"/>
      <c r="E31" s="158" t="s">
        <v>2157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1" t="s">
        <v>36</v>
      </c>
      <c r="E34" s="39"/>
      <c r="F34" s="39"/>
      <c r="G34" s="39"/>
      <c r="H34" s="39"/>
      <c r="I34" s="39"/>
      <c r="J34" s="162">
        <f>ROUND(J127,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0"/>
      <c r="E35" s="160"/>
      <c r="F35" s="160"/>
      <c r="G35" s="160"/>
      <c r="H35" s="160"/>
      <c r="I35" s="160"/>
      <c r="J35" s="160"/>
      <c r="K35" s="160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3" t="s">
        <v>38</v>
      </c>
      <c r="G36" s="39"/>
      <c r="H36" s="39"/>
      <c r="I36" s="163" t="s">
        <v>37</v>
      </c>
      <c r="J36" s="163" t="s">
        <v>39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4" t="s">
        <v>40</v>
      </c>
      <c r="E37" s="152" t="s">
        <v>41</v>
      </c>
      <c r="F37" s="165">
        <f>ROUND((SUM(BE127:BE181)),  2)</f>
        <v>0</v>
      </c>
      <c r="G37" s="39"/>
      <c r="H37" s="39"/>
      <c r="I37" s="166">
        <v>0.20999999999999999</v>
      </c>
      <c r="J37" s="165">
        <f>ROUND(((SUM(BE127:BE181))*I37),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42</v>
      </c>
      <c r="F38" s="165">
        <f>ROUND((SUM(BF127:BF181)),  2)</f>
        <v>0</v>
      </c>
      <c r="G38" s="39"/>
      <c r="H38" s="39"/>
      <c r="I38" s="166">
        <v>0.12</v>
      </c>
      <c r="J38" s="165">
        <f>ROUND(((SUM(BF127:BF181))*I38),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43</v>
      </c>
      <c r="F39" s="165">
        <f>ROUND((SUM(BG127:BG181)),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44</v>
      </c>
      <c r="F40" s="165">
        <f>ROUND((SUM(BH127:BH181)),  2)</f>
        <v>0</v>
      </c>
      <c r="G40" s="39"/>
      <c r="H40" s="39"/>
      <c r="I40" s="166">
        <v>0.12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45</v>
      </c>
      <c r="F41" s="165">
        <f>ROUND((SUM(BI127:BI181)),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46</v>
      </c>
      <c r="E43" s="169"/>
      <c r="F43" s="169"/>
      <c r="G43" s="170" t="s">
        <v>47</v>
      </c>
      <c r="H43" s="171" t="s">
        <v>48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Objekty OU, část D a DM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158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159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160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311" t="s">
        <v>2154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2155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D.1.4.4a - Strukturovaná kabeláž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 xml:space="preserve"> </v>
      </c>
      <c r="G93" s="41"/>
      <c r="H93" s="41"/>
      <c r="I93" s="33" t="s">
        <v>22</v>
      </c>
      <c r="J93" s="80" t="str">
        <f>IF(J16="","",J16)</f>
        <v>31. 8. 2018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Ostravská univerzita</v>
      </c>
      <c r="G95" s="41"/>
      <c r="H95" s="41"/>
      <c r="I95" s="33" t="s">
        <v>30</v>
      </c>
      <c r="J95" s="37" t="str">
        <f>E25</f>
        <v>Marpo s.r.o.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33</v>
      </c>
      <c r="J96" s="37" t="str">
        <f>E28</f>
        <v xml:space="preserve"> 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6" t="s">
        <v>164</v>
      </c>
      <c r="D98" s="187"/>
      <c r="E98" s="187"/>
      <c r="F98" s="187"/>
      <c r="G98" s="187"/>
      <c r="H98" s="187"/>
      <c r="I98" s="187"/>
      <c r="J98" s="188" t="s">
        <v>165</v>
      </c>
      <c r="K98" s="187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89" t="s">
        <v>166</v>
      </c>
      <c r="D100" s="41"/>
      <c r="E100" s="41"/>
      <c r="F100" s="41"/>
      <c r="G100" s="41"/>
      <c r="H100" s="41"/>
      <c r="I100" s="41"/>
      <c r="J100" s="111">
        <f>J127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167</v>
      </c>
    </row>
    <row r="101" s="9" customFormat="1" ht="24.96" customHeight="1">
      <c r="A101" s="9"/>
      <c r="B101" s="190"/>
      <c r="C101" s="191"/>
      <c r="D101" s="192" t="s">
        <v>2158</v>
      </c>
      <c r="E101" s="193"/>
      <c r="F101" s="193"/>
      <c r="G101" s="193"/>
      <c r="H101" s="193"/>
      <c r="I101" s="193"/>
      <c r="J101" s="194">
        <f>J128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2159</v>
      </c>
      <c r="E102" s="193"/>
      <c r="F102" s="193"/>
      <c r="G102" s="193"/>
      <c r="H102" s="193"/>
      <c r="I102" s="193"/>
      <c r="J102" s="194">
        <f>J164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0"/>
      <c r="C103" s="191"/>
      <c r="D103" s="192" t="s">
        <v>2160</v>
      </c>
      <c r="E103" s="193"/>
      <c r="F103" s="193"/>
      <c r="G103" s="193"/>
      <c r="H103" s="193"/>
      <c r="I103" s="193"/>
      <c r="J103" s="194">
        <f>J179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188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85" t="str">
        <f>E7</f>
        <v>Objekty OU, část D a DM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1" customFormat="1" ht="12" customHeight="1">
      <c r="B114" s="22"/>
      <c r="C114" s="33" t="s">
        <v>158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="1" customFormat="1" ht="16.5" customHeight="1">
      <c r="B115" s="22"/>
      <c r="C115" s="23"/>
      <c r="D115" s="23"/>
      <c r="E115" s="185" t="s">
        <v>159</v>
      </c>
      <c r="F115" s="23"/>
      <c r="G115" s="23"/>
      <c r="H115" s="23"/>
      <c r="I115" s="23"/>
      <c r="J115" s="23"/>
      <c r="K115" s="23"/>
      <c r="L115" s="21"/>
    </row>
    <row r="116" s="1" customFormat="1" ht="12" customHeight="1">
      <c r="B116" s="22"/>
      <c r="C116" s="33" t="s">
        <v>160</v>
      </c>
      <c r="D116" s="23"/>
      <c r="E116" s="23"/>
      <c r="F116" s="23"/>
      <c r="G116" s="23"/>
      <c r="H116" s="23"/>
      <c r="I116" s="23"/>
      <c r="J116" s="23"/>
      <c r="K116" s="23"/>
      <c r="L116" s="21"/>
    </row>
    <row r="117" s="2" customFormat="1" ht="16.5" customHeight="1">
      <c r="A117" s="39"/>
      <c r="B117" s="40"/>
      <c r="C117" s="41"/>
      <c r="D117" s="41"/>
      <c r="E117" s="311" t="s">
        <v>2154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2155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77" t="str">
        <f>E13</f>
        <v>D.1.4.4a - Strukturovaná kabeláž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20</v>
      </c>
      <c r="D121" s="41"/>
      <c r="E121" s="41"/>
      <c r="F121" s="28" t="str">
        <f>F16</f>
        <v xml:space="preserve"> </v>
      </c>
      <c r="G121" s="41"/>
      <c r="H121" s="41"/>
      <c r="I121" s="33" t="s">
        <v>22</v>
      </c>
      <c r="J121" s="80" t="str">
        <f>IF(J16="","",J16)</f>
        <v>31. 8. 2018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24</v>
      </c>
      <c r="D123" s="41"/>
      <c r="E123" s="41"/>
      <c r="F123" s="28" t="str">
        <f>E19</f>
        <v>Ostravská univerzita</v>
      </c>
      <c r="G123" s="41"/>
      <c r="H123" s="41"/>
      <c r="I123" s="33" t="s">
        <v>30</v>
      </c>
      <c r="J123" s="37" t="str">
        <f>E25</f>
        <v>Marpo s.r.o.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28</v>
      </c>
      <c r="D124" s="41"/>
      <c r="E124" s="41"/>
      <c r="F124" s="28" t="str">
        <f>IF(E22="","",E22)</f>
        <v>Vyplň údaj</v>
      </c>
      <c r="G124" s="41"/>
      <c r="H124" s="41"/>
      <c r="I124" s="33" t="s">
        <v>33</v>
      </c>
      <c r="J124" s="37" t="str">
        <f>E28</f>
        <v xml:space="preserve"> 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0.32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1" customFormat="1" ht="29.28" customHeight="1">
      <c r="A126" s="201"/>
      <c r="B126" s="202"/>
      <c r="C126" s="203" t="s">
        <v>189</v>
      </c>
      <c r="D126" s="204" t="s">
        <v>61</v>
      </c>
      <c r="E126" s="204" t="s">
        <v>57</v>
      </c>
      <c r="F126" s="204" t="s">
        <v>58</v>
      </c>
      <c r="G126" s="204" t="s">
        <v>190</v>
      </c>
      <c r="H126" s="204" t="s">
        <v>191</v>
      </c>
      <c r="I126" s="204" t="s">
        <v>192</v>
      </c>
      <c r="J126" s="205" t="s">
        <v>165</v>
      </c>
      <c r="K126" s="206" t="s">
        <v>193</v>
      </c>
      <c r="L126" s="207"/>
      <c r="M126" s="101" t="s">
        <v>1</v>
      </c>
      <c r="N126" s="102" t="s">
        <v>40</v>
      </c>
      <c r="O126" s="102" t="s">
        <v>194</v>
      </c>
      <c r="P126" s="102" t="s">
        <v>195</v>
      </c>
      <c r="Q126" s="102" t="s">
        <v>196</v>
      </c>
      <c r="R126" s="102" t="s">
        <v>197</v>
      </c>
      <c r="S126" s="102" t="s">
        <v>198</v>
      </c>
      <c r="T126" s="103" t="s">
        <v>199</v>
      </c>
      <c r="U126" s="201"/>
      <c r="V126" s="201"/>
      <c r="W126" s="201"/>
      <c r="X126" s="201"/>
      <c r="Y126" s="201"/>
      <c r="Z126" s="201"/>
      <c r="AA126" s="201"/>
      <c r="AB126" s="201"/>
      <c r="AC126" s="201"/>
      <c r="AD126" s="201"/>
      <c r="AE126" s="201"/>
    </row>
    <row r="127" s="2" customFormat="1" ht="22.8" customHeight="1">
      <c r="A127" s="39"/>
      <c r="B127" s="40"/>
      <c r="C127" s="108" t="s">
        <v>200</v>
      </c>
      <c r="D127" s="41"/>
      <c r="E127" s="41"/>
      <c r="F127" s="41"/>
      <c r="G127" s="41"/>
      <c r="H127" s="41"/>
      <c r="I127" s="41"/>
      <c r="J127" s="208">
        <f>BK127</f>
        <v>0</v>
      </c>
      <c r="K127" s="41"/>
      <c r="L127" s="45"/>
      <c r="M127" s="104"/>
      <c r="N127" s="209"/>
      <c r="O127" s="105"/>
      <c r="P127" s="210">
        <f>P128+P164+P179</f>
        <v>0</v>
      </c>
      <c r="Q127" s="105"/>
      <c r="R127" s="210">
        <f>R128+R164+R179</f>
        <v>0</v>
      </c>
      <c r="S127" s="105"/>
      <c r="T127" s="211">
        <f>T128+T164+T179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75</v>
      </c>
      <c r="AU127" s="18" t="s">
        <v>167</v>
      </c>
      <c r="BK127" s="212">
        <f>BK128+BK164+BK179</f>
        <v>0</v>
      </c>
    </row>
    <row r="128" s="12" customFormat="1" ht="25.92" customHeight="1">
      <c r="A128" s="12"/>
      <c r="B128" s="213"/>
      <c r="C128" s="214"/>
      <c r="D128" s="215" t="s">
        <v>75</v>
      </c>
      <c r="E128" s="216" t="s">
        <v>2161</v>
      </c>
      <c r="F128" s="216" t="s">
        <v>2162</v>
      </c>
      <c r="G128" s="214"/>
      <c r="H128" s="214"/>
      <c r="I128" s="217"/>
      <c r="J128" s="218">
        <f>BK128</f>
        <v>0</v>
      </c>
      <c r="K128" s="214"/>
      <c r="L128" s="219"/>
      <c r="M128" s="220"/>
      <c r="N128" s="221"/>
      <c r="O128" s="221"/>
      <c r="P128" s="222">
        <f>SUM(P129:P163)</f>
        <v>0</v>
      </c>
      <c r="Q128" s="221"/>
      <c r="R128" s="222">
        <f>SUM(R129:R163)</f>
        <v>0</v>
      </c>
      <c r="S128" s="221"/>
      <c r="T128" s="223">
        <f>SUM(T129:T163)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4" t="s">
        <v>83</v>
      </c>
      <c r="AT128" s="225" t="s">
        <v>75</v>
      </c>
      <c r="AU128" s="225" t="s">
        <v>76</v>
      </c>
      <c r="AY128" s="224" t="s">
        <v>203</v>
      </c>
      <c r="BK128" s="226">
        <f>SUM(BK129:BK163)</f>
        <v>0</v>
      </c>
    </row>
    <row r="129" s="2" customFormat="1" ht="24.15" customHeight="1">
      <c r="A129" s="39"/>
      <c r="B129" s="40"/>
      <c r="C129" s="229" t="s">
        <v>83</v>
      </c>
      <c r="D129" s="229" t="s">
        <v>205</v>
      </c>
      <c r="E129" s="230" t="s">
        <v>83</v>
      </c>
      <c r="F129" s="231" t="s">
        <v>2163</v>
      </c>
      <c r="G129" s="232" t="s">
        <v>336</v>
      </c>
      <c r="H129" s="233">
        <v>41323</v>
      </c>
      <c r="I129" s="234"/>
      <c r="J129" s="235">
        <f>ROUND(I129*H129,2)</f>
        <v>0</v>
      </c>
      <c r="K129" s="236"/>
      <c r="L129" s="45"/>
      <c r="M129" s="237" t="s">
        <v>1</v>
      </c>
      <c r="N129" s="238" t="s">
        <v>41</v>
      </c>
      <c r="O129" s="92"/>
      <c r="P129" s="239">
        <f>O129*H129</f>
        <v>0</v>
      </c>
      <c r="Q129" s="239">
        <v>0</v>
      </c>
      <c r="R129" s="239">
        <f>Q129*H129</f>
        <v>0</v>
      </c>
      <c r="S129" s="239">
        <v>0</v>
      </c>
      <c r="T129" s="24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1" t="s">
        <v>209</v>
      </c>
      <c r="AT129" s="241" t="s">
        <v>205</v>
      </c>
      <c r="AU129" s="241" t="s">
        <v>83</v>
      </c>
      <c r="AY129" s="18" t="s">
        <v>203</v>
      </c>
      <c r="BE129" s="242">
        <f>IF(N129="základní",J129,0)</f>
        <v>0</v>
      </c>
      <c r="BF129" s="242">
        <f>IF(N129="snížená",J129,0)</f>
        <v>0</v>
      </c>
      <c r="BG129" s="242">
        <f>IF(N129="zákl. přenesená",J129,0)</f>
        <v>0</v>
      </c>
      <c r="BH129" s="242">
        <f>IF(N129="sníž. přenesená",J129,0)</f>
        <v>0</v>
      </c>
      <c r="BI129" s="242">
        <f>IF(N129="nulová",J129,0)</f>
        <v>0</v>
      </c>
      <c r="BJ129" s="18" t="s">
        <v>83</v>
      </c>
      <c r="BK129" s="242">
        <f>ROUND(I129*H129,2)</f>
        <v>0</v>
      </c>
      <c r="BL129" s="18" t="s">
        <v>209</v>
      </c>
      <c r="BM129" s="241" t="s">
        <v>85</v>
      </c>
    </row>
    <row r="130" s="2" customFormat="1" ht="16.5" customHeight="1">
      <c r="A130" s="39"/>
      <c r="B130" s="40"/>
      <c r="C130" s="229" t="s">
        <v>85</v>
      </c>
      <c r="D130" s="229" t="s">
        <v>205</v>
      </c>
      <c r="E130" s="230" t="s">
        <v>85</v>
      </c>
      <c r="F130" s="231" t="s">
        <v>2164</v>
      </c>
      <c r="G130" s="232" t="s">
        <v>336</v>
      </c>
      <c r="H130" s="233">
        <v>91</v>
      </c>
      <c r="I130" s="234"/>
      <c r="J130" s="235">
        <f>ROUND(I130*H130,2)</f>
        <v>0</v>
      </c>
      <c r="K130" s="236"/>
      <c r="L130" s="45"/>
      <c r="M130" s="237" t="s">
        <v>1</v>
      </c>
      <c r="N130" s="238" t="s">
        <v>41</v>
      </c>
      <c r="O130" s="92"/>
      <c r="P130" s="239">
        <f>O130*H130</f>
        <v>0</v>
      </c>
      <c r="Q130" s="239">
        <v>0</v>
      </c>
      <c r="R130" s="239">
        <f>Q130*H130</f>
        <v>0</v>
      </c>
      <c r="S130" s="239">
        <v>0</v>
      </c>
      <c r="T130" s="24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1" t="s">
        <v>209</v>
      </c>
      <c r="AT130" s="241" t="s">
        <v>205</v>
      </c>
      <c r="AU130" s="241" t="s">
        <v>83</v>
      </c>
      <c r="AY130" s="18" t="s">
        <v>203</v>
      </c>
      <c r="BE130" s="242">
        <f>IF(N130="základní",J130,0)</f>
        <v>0</v>
      </c>
      <c r="BF130" s="242">
        <f>IF(N130="snížená",J130,0)</f>
        <v>0</v>
      </c>
      <c r="BG130" s="242">
        <f>IF(N130="zákl. přenesená",J130,0)</f>
        <v>0</v>
      </c>
      <c r="BH130" s="242">
        <f>IF(N130="sníž. přenesená",J130,0)</f>
        <v>0</v>
      </c>
      <c r="BI130" s="242">
        <f>IF(N130="nulová",J130,0)</f>
        <v>0</v>
      </c>
      <c r="BJ130" s="18" t="s">
        <v>83</v>
      </c>
      <c r="BK130" s="242">
        <f>ROUND(I130*H130,2)</f>
        <v>0</v>
      </c>
      <c r="BL130" s="18" t="s">
        <v>209</v>
      </c>
      <c r="BM130" s="241" t="s">
        <v>209</v>
      </c>
    </row>
    <row r="131" s="2" customFormat="1" ht="16.5" customHeight="1">
      <c r="A131" s="39"/>
      <c r="B131" s="40"/>
      <c r="C131" s="229" t="s">
        <v>108</v>
      </c>
      <c r="D131" s="229" t="s">
        <v>205</v>
      </c>
      <c r="E131" s="230" t="s">
        <v>108</v>
      </c>
      <c r="F131" s="231" t="s">
        <v>2165</v>
      </c>
      <c r="G131" s="232" t="s">
        <v>336</v>
      </c>
      <c r="H131" s="233">
        <v>173</v>
      </c>
      <c r="I131" s="234"/>
      <c r="J131" s="235">
        <f>ROUND(I131*H131,2)</f>
        <v>0</v>
      </c>
      <c r="K131" s="236"/>
      <c r="L131" s="45"/>
      <c r="M131" s="237" t="s">
        <v>1</v>
      </c>
      <c r="N131" s="238" t="s">
        <v>41</v>
      </c>
      <c r="O131" s="92"/>
      <c r="P131" s="239">
        <f>O131*H131</f>
        <v>0</v>
      </c>
      <c r="Q131" s="239">
        <v>0</v>
      </c>
      <c r="R131" s="239">
        <f>Q131*H131</f>
        <v>0</v>
      </c>
      <c r="S131" s="239">
        <v>0</v>
      </c>
      <c r="T131" s="24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1" t="s">
        <v>209</v>
      </c>
      <c r="AT131" s="241" t="s">
        <v>205</v>
      </c>
      <c r="AU131" s="241" t="s">
        <v>83</v>
      </c>
      <c r="AY131" s="18" t="s">
        <v>203</v>
      </c>
      <c r="BE131" s="242">
        <f>IF(N131="základní",J131,0)</f>
        <v>0</v>
      </c>
      <c r="BF131" s="242">
        <f>IF(N131="snížená",J131,0)</f>
        <v>0</v>
      </c>
      <c r="BG131" s="242">
        <f>IF(N131="zákl. přenesená",J131,0)</f>
        <v>0</v>
      </c>
      <c r="BH131" s="242">
        <f>IF(N131="sníž. přenesená",J131,0)</f>
        <v>0</v>
      </c>
      <c r="BI131" s="242">
        <f>IF(N131="nulová",J131,0)</f>
        <v>0</v>
      </c>
      <c r="BJ131" s="18" t="s">
        <v>83</v>
      </c>
      <c r="BK131" s="242">
        <f>ROUND(I131*H131,2)</f>
        <v>0</v>
      </c>
      <c r="BL131" s="18" t="s">
        <v>209</v>
      </c>
      <c r="BM131" s="241" t="s">
        <v>226</v>
      </c>
    </row>
    <row r="132" s="2" customFormat="1" ht="16.5" customHeight="1">
      <c r="A132" s="39"/>
      <c r="B132" s="40"/>
      <c r="C132" s="229" t="s">
        <v>209</v>
      </c>
      <c r="D132" s="229" t="s">
        <v>205</v>
      </c>
      <c r="E132" s="230" t="s">
        <v>209</v>
      </c>
      <c r="F132" s="231" t="s">
        <v>2166</v>
      </c>
      <c r="G132" s="232" t="s">
        <v>336</v>
      </c>
      <c r="H132" s="233">
        <v>170</v>
      </c>
      <c r="I132" s="234"/>
      <c r="J132" s="235">
        <f>ROUND(I132*H132,2)</f>
        <v>0</v>
      </c>
      <c r="K132" s="236"/>
      <c r="L132" s="45"/>
      <c r="M132" s="237" t="s">
        <v>1</v>
      </c>
      <c r="N132" s="238" t="s">
        <v>41</v>
      </c>
      <c r="O132" s="92"/>
      <c r="P132" s="239">
        <f>O132*H132</f>
        <v>0</v>
      </c>
      <c r="Q132" s="239">
        <v>0</v>
      </c>
      <c r="R132" s="239">
        <f>Q132*H132</f>
        <v>0</v>
      </c>
      <c r="S132" s="239">
        <v>0</v>
      </c>
      <c r="T132" s="24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1" t="s">
        <v>209</v>
      </c>
      <c r="AT132" s="241" t="s">
        <v>205</v>
      </c>
      <c r="AU132" s="241" t="s">
        <v>83</v>
      </c>
      <c r="AY132" s="18" t="s">
        <v>203</v>
      </c>
      <c r="BE132" s="242">
        <f>IF(N132="základní",J132,0)</f>
        <v>0</v>
      </c>
      <c r="BF132" s="242">
        <f>IF(N132="snížená",J132,0)</f>
        <v>0</v>
      </c>
      <c r="BG132" s="242">
        <f>IF(N132="zákl. přenesená",J132,0)</f>
        <v>0</v>
      </c>
      <c r="BH132" s="242">
        <f>IF(N132="sníž. přenesená",J132,0)</f>
        <v>0</v>
      </c>
      <c r="BI132" s="242">
        <f>IF(N132="nulová",J132,0)</f>
        <v>0</v>
      </c>
      <c r="BJ132" s="18" t="s">
        <v>83</v>
      </c>
      <c r="BK132" s="242">
        <f>ROUND(I132*H132,2)</f>
        <v>0</v>
      </c>
      <c r="BL132" s="18" t="s">
        <v>209</v>
      </c>
      <c r="BM132" s="241" t="s">
        <v>234</v>
      </c>
    </row>
    <row r="133" s="2" customFormat="1" ht="24.15" customHeight="1">
      <c r="A133" s="39"/>
      <c r="B133" s="40"/>
      <c r="C133" s="229" t="s">
        <v>222</v>
      </c>
      <c r="D133" s="229" t="s">
        <v>205</v>
      </c>
      <c r="E133" s="230" t="s">
        <v>222</v>
      </c>
      <c r="F133" s="231" t="s">
        <v>2167</v>
      </c>
      <c r="G133" s="232" t="s">
        <v>797</v>
      </c>
      <c r="H133" s="233">
        <v>45</v>
      </c>
      <c r="I133" s="234"/>
      <c r="J133" s="235">
        <f>ROUND(I133*H133,2)</f>
        <v>0</v>
      </c>
      <c r="K133" s="236"/>
      <c r="L133" s="45"/>
      <c r="M133" s="237" t="s">
        <v>1</v>
      </c>
      <c r="N133" s="238" t="s">
        <v>41</v>
      </c>
      <c r="O133" s="92"/>
      <c r="P133" s="239">
        <f>O133*H133</f>
        <v>0</v>
      </c>
      <c r="Q133" s="239">
        <v>0</v>
      </c>
      <c r="R133" s="239">
        <f>Q133*H133</f>
        <v>0</v>
      </c>
      <c r="S133" s="239">
        <v>0</v>
      </c>
      <c r="T133" s="24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1" t="s">
        <v>209</v>
      </c>
      <c r="AT133" s="241" t="s">
        <v>205</v>
      </c>
      <c r="AU133" s="241" t="s">
        <v>83</v>
      </c>
      <c r="AY133" s="18" t="s">
        <v>203</v>
      </c>
      <c r="BE133" s="242">
        <f>IF(N133="základní",J133,0)</f>
        <v>0</v>
      </c>
      <c r="BF133" s="242">
        <f>IF(N133="snížená",J133,0)</f>
        <v>0</v>
      </c>
      <c r="BG133" s="242">
        <f>IF(N133="zákl. přenesená",J133,0)</f>
        <v>0</v>
      </c>
      <c r="BH133" s="242">
        <f>IF(N133="sníž. přenesená",J133,0)</f>
        <v>0</v>
      </c>
      <c r="BI133" s="242">
        <f>IF(N133="nulová",J133,0)</f>
        <v>0</v>
      </c>
      <c r="BJ133" s="18" t="s">
        <v>83</v>
      </c>
      <c r="BK133" s="242">
        <f>ROUND(I133*H133,2)</f>
        <v>0</v>
      </c>
      <c r="BL133" s="18" t="s">
        <v>209</v>
      </c>
      <c r="BM133" s="241" t="s">
        <v>248</v>
      </c>
    </row>
    <row r="134" s="2" customFormat="1" ht="21.75" customHeight="1">
      <c r="A134" s="39"/>
      <c r="B134" s="40"/>
      <c r="C134" s="229" t="s">
        <v>226</v>
      </c>
      <c r="D134" s="229" t="s">
        <v>205</v>
      </c>
      <c r="E134" s="230" t="s">
        <v>226</v>
      </c>
      <c r="F134" s="231" t="s">
        <v>2168</v>
      </c>
      <c r="G134" s="232" t="s">
        <v>797</v>
      </c>
      <c r="H134" s="233">
        <v>1080</v>
      </c>
      <c r="I134" s="234"/>
      <c r="J134" s="235">
        <f>ROUND(I134*H134,2)</f>
        <v>0</v>
      </c>
      <c r="K134" s="236"/>
      <c r="L134" s="45"/>
      <c r="M134" s="237" t="s">
        <v>1</v>
      </c>
      <c r="N134" s="238" t="s">
        <v>41</v>
      </c>
      <c r="O134" s="92"/>
      <c r="P134" s="239">
        <f>O134*H134</f>
        <v>0</v>
      </c>
      <c r="Q134" s="239">
        <v>0</v>
      </c>
      <c r="R134" s="239">
        <f>Q134*H134</f>
        <v>0</v>
      </c>
      <c r="S134" s="239">
        <v>0</v>
      </c>
      <c r="T134" s="24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1" t="s">
        <v>209</v>
      </c>
      <c r="AT134" s="241" t="s">
        <v>205</v>
      </c>
      <c r="AU134" s="241" t="s">
        <v>83</v>
      </c>
      <c r="AY134" s="18" t="s">
        <v>203</v>
      </c>
      <c r="BE134" s="242">
        <f>IF(N134="základní",J134,0)</f>
        <v>0</v>
      </c>
      <c r="BF134" s="242">
        <f>IF(N134="snížená",J134,0)</f>
        <v>0</v>
      </c>
      <c r="BG134" s="242">
        <f>IF(N134="zákl. přenesená",J134,0)</f>
        <v>0</v>
      </c>
      <c r="BH134" s="242">
        <f>IF(N134="sníž. přenesená",J134,0)</f>
        <v>0</v>
      </c>
      <c r="BI134" s="242">
        <f>IF(N134="nulová",J134,0)</f>
        <v>0</v>
      </c>
      <c r="BJ134" s="18" t="s">
        <v>83</v>
      </c>
      <c r="BK134" s="242">
        <f>ROUND(I134*H134,2)</f>
        <v>0</v>
      </c>
      <c r="BL134" s="18" t="s">
        <v>209</v>
      </c>
      <c r="BM134" s="241" t="s">
        <v>8</v>
      </c>
    </row>
    <row r="135" s="2" customFormat="1" ht="21.75" customHeight="1">
      <c r="A135" s="39"/>
      <c r="B135" s="40"/>
      <c r="C135" s="229" t="s">
        <v>230</v>
      </c>
      <c r="D135" s="229" t="s">
        <v>205</v>
      </c>
      <c r="E135" s="230" t="s">
        <v>230</v>
      </c>
      <c r="F135" s="231" t="s">
        <v>2169</v>
      </c>
      <c r="G135" s="232" t="s">
        <v>797</v>
      </c>
      <c r="H135" s="233">
        <v>83</v>
      </c>
      <c r="I135" s="234"/>
      <c r="J135" s="235">
        <f>ROUND(I135*H135,2)</f>
        <v>0</v>
      </c>
      <c r="K135" s="236"/>
      <c r="L135" s="45"/>
      <c r="M135" s="237" t="s">
        <v>1</v>
      </c>
      <c r="N135" s="238" t="s">
        <v>41</v>
      </c>
      <c r="O135" s="92"/>
      <c r="P135" s="239">
        <f>O135*H135</f>
        <v>0</v>
      </c>
      <c r="Q135" s="239">
        <v>0</v>
      </c>
      <c r="R135" s="239">
        <f>Q135*H135</f>
        <v>0</v>
      </c>
      <c r="S135" s="239">
        <v>0</v>
      </c>
      <c r="T135" s="24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1" t="s">
        <v>209</v>
      </c>
      <c r="AT135" s="241" t="s">
        <v>205</v>
      </c>
      <c r="AU135" s="241" t="s">
        <v>83</v>
      </c>
      <c r="AY135" s="18" t="s">
        <v>203</v>
      </c>
      <c r="BE135" s="242">
        <f>IF(N135="základní",J135,0)</f>
        <v>0</v>
      </c>
      <c r="BF135" s="242">
        <f>IF(N135="snížená",J135,0)</f>
        <v>0</v>
      </c>
      <c r="BG135" s="242">
        <f>IF(N135="zákl. přenesená",J135,0)</f>
        <v>0</v>
      </c>
      <c r="BH135" s="242">
        <f>IF(N135="sníž. přenesená",J135,0)</f>
        <v>0</v>
      </c>
      <c r="BI135" s="242">
        <f>IF(N135="nulová",J135,0)</f>
        <v>0</v>
      </c>
      <c r="BJ135" s="18" t="s">
        <v>83</v>
      </c>
      <c r="BK135" s="242">
        <f>ROUND(I135*H135,2)</f>
        <v>0</v>
      </c>
      <c r="BL135" s="18" t="s">
        <v>209</v>
      </c>
      <c r="BM135" s="241" t="s">
        <v>267</v>
      </c>
    </row>
    <row r="136" s="2" customFormat="1" ht="21.75" customHeight="1">
      <c r="A136" s="39"/>
      <c r="B136" s="40"/>
      <c r="C136" s="229" t="s">
        <v>234</v>
      </c>
      <c r="D136" s="229" t="s">
        <v>205</v>
      </c>
      <c r="E136" s="230" t="s">
        <v>234</v>
      </c>
      <c r="F136" s="231" t="s">
        <v>2170</v>
      </c>
      <c r="G136" s="232" t="s">
        <v>797</v>
      </c>
      <c r="H136" s="233">
        <v>83</v>
      </c>
      <c r="I136" s="234"/>
      <c r="J136" s="235">
        <f>ROUND(I136*H136,2)</f>
        <v>0</v>
      </c>
      <c r="K136" s="236"/>
      <c r="L136" s="45"/>
      <c r="M136" s="237" t="s">
        <v>1</v>
      </c>
      <c r="N136" s="238" t="s">
        <v>41</v>
      </c>
      <c r="O136" s="92"/>
      <c r="P136" s="239">
        <f>O136*H136</f>
        <v>0</v>
      </c>
      <c r="Q136" s="239">
        <v>0</v>
      </c>
      <c r="R136" s="239">
        <f>Q136*H136</f>
        <v>0</v>
      </c>
      <c r="S136" s="239">
        <v>0</v>
      </c>
      <c r="T136" s="24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1" t="s">
        <v>209</v>
      </c>
      <c r="AT136" s="241" t="s">
        <v>205</v>
      </c>
      <c r="AU136" s="241" t="s">
        <v>83</v>
      </c>
      <c r="AY136" s="18" t="s">
        <v>203</v>
      </c>
      <c r="BE136" s="242">
        <f>IF(N136="základní",J136,0)</f>
        <v>0</v>
      </c>
      <c r="BF136" s="242">
        <f>IF(N136="snížená",J136,0)</f>
        <v>0</v>
      </c>
      <c r="BG136" s="242">
        <f>IF(N136="zákl. přenesená",J136,0)</f>
        <v>0</v>
      </c>
      <c r="BH136" s="242">
        <f>IF(N136="sníž. přenesená",J136,0)</f>
        <v>0</v>
      </c>
      <c r="BI136" s="242">
        <f>IF(N136="nulová",J136,0)</f>
        <v>0</v>
      </c>
      <c r="BJ136" s="18" t="s">
        <v>83</v>
      </c>
      <c r="BK136" s="242">
        <f>ROUND(I136*H136,2)</f>
        <v>0</v>
      </c>
      <c r="BL136" s="18" t="s">
        <v>209</v>
      </c>
      <c r="BM136" s="241" t="s">
        <v>277</v>
      </c>
    </row>
    <row r="137" s="2" customFormat="1" ht="21.75" customHeight="1">
      <c r="A137" s="39"/>
      <c r="B137" s="40"/>
      <c r="C137" s="229" t="s">
        <v>238</v>
      </c>
      <c r="D137" s="229" t="s">
        <v>205</v>
      </c>
      <c r="E137" s="230" t="s">
        <v>238</v>
      </c>
      <c r="F137" s="231" t="s">
        <v>2171</v>
      </c>
      <c r="G137" s="232" t="s">
        <v>797</v>
      </c>
      <c r="H137" s="233">
        <v>35</v>
      </c>
      <c r="I137" s="234"/>
      <c r="J137" s="235">
        <f>ROUND(I137*H137,2)</f>
        <v>0</v>
      </c>
      <c r="K137" s="236"/>
      <c r="L137" s="45"/>
      <c r="M137" s="237" t="s">
        <v>1</v>
      </c>
      <c r="N137" s="238" t="s">
        <v>41</v>
      </c>
      <c r="O137" s="92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1" t="s">
        <v>209</v>
      </c>
      <c r="AT137" s="241" t="s">
        <v>205</v>
      </c>
      <c r="AU137" s="241" t="s">
        <v>83</v>
      </c>
      <c r="AY137" s="18" t="s">
        <v>203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8" t="s">
        <v>83</v>
      </c>
      <c r="BK137" s="242">
        <f>ROUND(I137*H137,2)</f>
        <v>0</v>
      </c>
      <c r="BL137" s="18" t="s">
        <v>209</v>
      </c>
      <c r="BM137" s="241" t="s">
        <v>288</v>
      </c>
    </row>
    <row r="138" s="2" customFormat="1" ht="21.75" customHeight="1">
      <c r="A138" s="39"/>
      <c r="B138" s="40"/>
      <c r="C138" s="229" t="s">
        <v>248</v>
      </c>
      <c r="D138" s="229" t="s">
        <v>205</v>
      </c>
      <c r="E138" s="230" t="s">
        <v>248</v>
      </c>
      <c r="F138" s="231" t="s">
        <v>2172</v>
      </c>
      <c r="G138" s="232" t="s">
        <v>797</v>
      </c>
      <c r="H138" s="233">
        <v>35</v>
      </c>
      <c r="I138" s="234"/>
      <c r="J138" s="235">
        <f>ROUND(I138*H138,2)</f>
        <v>0</v>
      </c>
      <c r="K138" s="236"/>
      <c r="L138" s="45"/>
      <c r="M138" s="237" t="s">
        <v>1</v>
      </c>
      <c r="N138" s="238" t="s">
        <v>41</v>
      </c>
      <c r="O138" s="92"/>
      <c r="P138" s="239">
        <f>O138*H138</f>
        <v>0</v>
      </c>
      <c r="Q138" s="239">
        <v>0</v>
      </c>
      <c r="R138" s="239">
        <f>Q138*H138</f>
        <v>0</v>
      </c>
      <c r="S138" s="239">
        <v>0</v>
      </c>
      <c r="T138" s="24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1" t="s">
        <v>209</v>
      </c>
      <c r="AT138" s="241" t="s">
        <v>205</v>
      </c>
      <c r="AU138" s="241" t="s">
        <v>83</v>
      </c>
      <c r="AY138" s="18" t="s">
        <v>203</v>
      </c>
      <c r="BE138" s="242">
        <f>IF(N138="základní",J138,0)</f>
        <v>0</v>
      </c>
      <c r="BF138" s="242">
        <f>IF(N138="snížená",J138,0)</f>
        <v>0</v>
      </c>
      <c r="BG138" s="242">
        <f>IF(N138="zákl. přenesená",J138,0)</f>
        <v>0</v>
      </c>
      <c r="BH138" s="242">
        <f>IF(N138="sníž. přenesená",J138,0)</f>
        <v>0</v>
      </c>
      <c r="BI138" s="242">
        <f>IF(N138="nulová",J138,0)</f>
        <v>0</v>
      </c>
      <c r="BJ138" s="18" t="s">
        <v>83</v>
      </c>
      <c r="BK138" s="242">
        <f>ROUND(I138*H138,2)</f>
        <v>0</v>
      </c>
      <c r="BL138" s="18" t="s">
        <v>209</v>
      </c>
      <c r="BM138" s="241" t="s">
        <v>299</v>
      </c>
    </row>
    <row r="139" s="2" customFormat="1" ht="21.75" customHeight="1">
      <c r="A139" s="39"/>
      <c r="B139" s="40"/>
      <c r="C139" s="229" t="s">
        <v>253</v>
      </c>
      <c r="D139" s="229" t="s">
        <v>205</v>
      </c>
      <c r="E139" s="230" t="s">
        <v>253</v>
      </c>
      <c r="F139" s="231" t="s">
        <v>2173</v>
      </c>
      <c r="G139" s="232" t="s">
        <v>797</v>
      </c>
      <c r="H139" s="233">
        <v>208</v>
      </c>
      <c r="I139" s="234"/>
      <c r="J139" s="235">
        <f>ROUND(I139*H139,2)</f>
        <v>0</v>
      </c>
      <c r="K139" s="236"/>
      <c r="L139" s="45"/>
      <c r="M139" s="237" t="s">
        <v>1</v>
      </c>
      <c r="N139" s="238" t="s">
        <v>41</v>
      </c>
      <c r="O139" s="92"/>
      <c r="P139" s="239">
        <f>O139*H139</f>
        <v>0</v>
      </c>
      <c r="Q139" s="239">
        <v>0</v>
      </c>
      <c r="R139" s="239">
        <f>Q139*H139</f>
        <v>0</v>
      </c>
      <c r="S139" s="239">
        <v>0</v>
      </c>
      <c r="T139" s="24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1" t="s">
        <v>209</v>
      </c>
      <c r="AT139" s="241" t="s">
        <v>205</v>
      </c>
      <c r="AU139" s="241" t="s">
        <v>83</v>
      </c>
      <c r="AY139" s="18" t="s">
        <v>203</v>
      </c>
      <c r="BE139" s="242">
        <f>IF(N139="základní",J139,0)</f>
        <v>0</v>
      </c>
      <c r="BF139" s="242">
        <f>IF(N139="snížená",J139,0)</f>
        <v>0</v>
      </c>
      <c r="BG139" s="242">
        <f>IF(N139="zákl. přenesená",J139,0)</f>
        <v>0</v>
      </c>
      <c r="BH139" s="242">
        <f>IF(N139="sníž. přenesená",J139,0)</f>
        <v>0</v>
      </c>
      <c r="BI139" s="242">
        <f>IF(N139="nulová",J139,0)</f>
        <v>0</v>
      </c>
      <c r="BJ139" s="18" t="s">
        <v>83</v>
      </c>
      <c r="BK139" s="242">
        <f>ROUND(I139*H139,2)</f>
        <v>0</v>
      </c>
      <c r="BL139" s="18" t="s">
        <v>209</v>
      </c>
      <c r="BM139" s="241" t="s">
        <v>306</v>
      </c>
    </row>
    <row r="140" s="2" customFormat="1" ht="21.75" customHeight="1">
      <c r="A140" s="39"/>
      <c r="B140" s="40"/>
      <c r="C140" s="229" t="s">
        <v>8</v>
      </c>
      <c r="D140" s="229" t="s">
        <v>205</v>
      </c>
      <c r="E140" s="230" t="s">
        <v>8</v>
      </c>
      <c r="F140" s="231" t="s">
        <v>2174</v>
      </c>
      <c r="G140" s="232" t="s">
        <v>797</v>
      </c>
      <c r="H140" s="233">
        <v>7</v>
      </c>
      <c r="I140" s="234"/>
      <c r="J140" s="235">
        <f>ROUND(I140*H140,2)</f>
        <v>0</v>
      </c>
      <c r="K140" s="236"/>
      <c r="L140" s="45"/>
      <c r="M140" s="237" t="s">
        <v>1</v>
      </c>
      <c r="N140" s="238" t="s">
        <v>41</v>
      </c>
      <c r="O140" s="92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1" t="s">
        <v>209</v>
      </c>
      <c r="AT140" s="241" t="s">
        <v>205</v>
      </c>
      <c r="AU140" s="241" t="s">
        <v>83</v>
      </c>
      <c r="AY140" s="18" t="s">
        <v>203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8" t="s">
        <v>83</v>
      </c>
      <c r="BK140" s="242">
        <f>ROUND(I140*H140,2)</f>
        <v>0</v>
      </c>
      <c r="BL140" s="18" t="s">
        <v>209</v>
      </c>
      <c r="BM140" s="241" t="s">
        <v>316</v>
      </c>
    </row>
    <row r="141" s="2" customFormat="1" ht="24.15" customHeight="1">
      <c r="A141" s="39"/>
      <c r="B141" s="40"/>
      <c r="C141" s="229" t="s">
        <v>261</v>
      </c>
      <c r="D141" s="229" t="s">
        <v>205</v>
      </c>
      <c r="E141" s="230" t="s">
        <v>261</v>
      </c>
      <c r="F141" s="231" t="s">
        <v>2175</v>
      </c>
      <c r="G141" s="232" t="s">
        <v>336</v>
      </c>
      <c r="H141" s="233">
        <v>273</v>
      </c>
      <c r="I141" s="234"/>
      <c r="J141" s="235">
        <f>ROUND(I141*H141,2)</f>
        <v>0</v>
      </c>
      <c r="K141" s="236"/>
      <c r="L141" s="45"/>
      <c r="M141" s="237" t="s">
        <v>1</v>
      </c>
      <c r="N141" s="238" t="s">
        <v>41</v>
      </c>
      <c r="O141" s="92"/>
      <c r="P141" s="239">
        <f>O141*H141</f>
        <v>0</v>
      </c>
      <c r="Q141" s="239">
        <v>0</v>
      </c>
      <c r="R141" s="239">
        <f>Q141*H141</f>
        <v>0</v>
      </c>
      <c r="S141" s="239">
        <v>0</v>
      </c>
      <c r="T141" s="24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1" t="s">
        <v>209</v>
      </c>
      <c r="AT141" s="241" t="s">
        <v>205</v>
      </c>
      <c r="AU141" s="241" t="s">
        <v>83</v>
      </c>
      <c r="AY141" s="18" t="s">
        <v>203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8" t="s">
        <v>83</v>
      </c>
      <c r="BK141" s="242">
        <f>ROUND(I141*H141,2)</f>
        <v>0</v>
      </c>
      <c r="BL141" s="18" t="s">
        <v>209</v>
      </c>
      <c r="BM141" s="241" t="s">
        <v>329</v>
      </c>
    </row>
    <row r="142" s="2" customFormat="1" ht="24.15" customHeight="1">
      <c r="A142" s="39"/>
      <c r="B142" s="40"/>
      <c r="C142" s="229" t="s">
        <v>267</v>
      </c>
      <c r="D142" s="229" t="s">
        <v>205</v>
      </c>
      <c r="E142" s="230" t="s">
        <v>267</v>
      </c>
      <c r="F142" s="231" t="s">
        <v>2176</v>
      </c>
      <c r="G142" s="232" t="s">
        <v>797</v>
      </c>
      <c r="H142" s="233">
        <v>7</v>
      </c>
      <c r="I142" s="234"/>
      <c r="J142" s="235">
        <f>ROUND(I142*H142,2)</f>
        <v>0</v>
      </c>
      <c r="K142" s="236"/>
      <c r="L142" s="45"/>
      <c r="M142" s="237" t="s">
        <v>1</v>
      </c>
      <c r="N142" s="238" t="s">
        <v>41</v>
      </c>
      <c r="O142" s="92"/>
      <c r="P142" s="239">
        <f>O142*H142</f>
        <v>0</v>
      </c>
      <c r="Q142" s="239">
        <v>0</v>
      </c>
      <c r="R142" s="239">
        <f>Q142*H142</f>
        <v>0</v>
      </c>
      <c r="S142" s="239">
        <v>0</v>
      </c>
      <c r="T142" s="24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1" t="s">
        <v>209</v>
      </c>
      <c r="AT142" s="241" t="s">
        <v>205</v>
      </c>
      <c r="AU142" s="241" t="s">
        <v>83</v>
      </c>
      <c r="AY142" s="18" t="s">
        <v>203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18" t="s">
        <v>83</v>
      </c>
      <c r="BK142" s="242">
        <f>ROUND(I142*H142,2)</f>
        <v>0</v>
      </c>
      <c r="BL142" s="18" t="s">
        <v>209</v>
      </c>
      <c r="BM142" s="241" t="s">
        <v>338</v>
      </c>
    </row>
    <row r="143" s="2" customFormat="1" ht="24.15" customHeight="1">
      <c r="A143" s="39"/>
      <c r="B143" s="40"/>
      <c r="C143" s="229" t="s">
        <v>272</v>
      </c>
      <c r="D143" s="229" t="s">
        <v>205</v>
      </c>
      <c r="E143" s="230" t="s">
        <v>272</v>
      </c>
      <c r="F143" s="231" t="s">
        <v>2177</v>
      </c>
      <c r="G143" s="232" t="s">
        <v>797</v>
      </c>
      <c r="H143" s="233">
        <v>14</v>
      </c>
      <c r="I143" s="234"/>
      <c r="J143" s="235">
        <f>ROUND(I143*H143,2)</f>
        <v>0</v>
      </c>
      <c r="K143" s="236"/>
      <c r="L143" s="45"/>
      <c r="M143" s="237" t="s">
        <v>1</v>
      </c>
      <c r="N143" s="238" t="s">
        <v>41</v>
      </c>
      <c r="O143" s="92"/>
      <c r="P143" s="239">
        <f>O143*H143</f>
        <v>0</v>
      </c>
      <c r="Q143" s="239">
        <v>0</v>
      </c>
      <c r="R143" s="239">
        <f>Q143*H143</f>
        <v>0</v>
      </c>
      <c r="S143" s="239">
        <v>0</v>
      </c>
      <c r="T143" s="24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209</v>
      </c>
      <c r="AT143" s="241" t="s">
        <v>205</v>
      </c>
      <c r="AU143" s="241" t="s">
        <v>83</v>
      </c>
      <c r="AY143" s="18" t="s">
        <v>203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83</v>
      </c>
      <c r="BK143" s="242">
        <f>ROUND(I143*H143,2)</f>
        <v>0</v>
      </c>
      <c r="BL143" s="18" t="s">
        <v>209</v>
      </c>
      <c r="BM143" s="241" t="s">
        <v>210</v>
      </c>
    </row>
    <row r="144" s="2" customFormat="1" ht="16.5" customHeight="1">
      <c r="A144" s="39"/>
      <c r="B144" s="40"/>
      <c r="C144" s="229" t="s">
        <v>277</v>
      </c>
      <c r="D144" s="229" t="s">
        <v>205</v>
      </c>
      <c r="E144" s="230" t="s">
        <v>277</v>
      </c>
      <c r="F144" s="231" t="s">
        <v>2178</v>
      </c>
      <c r="G144" s="232" t="s">
        <v>797</v>
      </c>
      <c r="H144" s="233">
        <v>133</v>
      </c>
      <c r="I144" s="234"/>
      <c r="J144" s="235">
        <f>ROUND(I144*H144,2)</f>
        <v>0</v>
      </c>
      <c r="K144" s="236"/>
      <c r="L144" s="45"/>
      <c r="M144" s="237" t="s">
        <v>1</v>
      </c>
      <c r="N144" s="238" t="s">
        <v>41</v>
      </c>
      <c r="O144" s="92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1" t="s">
        <v>209</v>
      </c>
      <c r="AT144" s="241" t="s">
        <v>205</v>
      </c>
      <c r="AU144" s="241" t="s">
        <v>83</v>
      </c>
      <c r="AY144" s="18" t="s">
        <v>203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8" t="s">
        <v>83</v>
      </c>
      <c r="BK144" s="242">
        <f>ROUND(I144*H144,2)</f>
        <v>0</v>
      </c>
      <c r="BL144" s="18" t="s">
        <v>209</v>
      </c>
      <c r="BM144" s="241" t="s">
        <v>214</v>
      </c>
    </row>
    <row r="145" s="2" customFormat="1" ht="16.5" customHeight="1">
      <c r="A145" s="39"/>
      <c r="B145" s="40"/>
      <c r="C145" s="229" t="s">
        <v>283</v>
      </c>
      <c r="D145" s="229" t="s">
        <v>205</v>
      </c>
      <c r="E145" s="230" t="s">
        <v>283</v>
      </c>
      <c r="F145" s="231" t="s">
        <v>2179</v>
      </c>
      <c r="G145" s="232" t="s">
        <v>797</v>
      </c>
      <c r="H145" s="233">
        <v>35</v>
      </c>
      <c r="I145" s="234"/>
      <c r="J145" s="235">
        <f>ROUND(I145*H145,2)</f>
        <v>0</v>
      </c>
      <c r="K145" s="236"/>
      <c r="L145" s="45"/>
      <c r="M145" s="237" t="s">
        <v>1</v>
      </c>
      <c r="N145" s="238" t="s">
        <v>41</v>
      </c>
      <c r="O145" s="92"/>
      <c r="P145" s="239">
        <f>O145*H145</f>
        <v>0</v>
      </c>
      <c r="Q145" s="239">
        <v>0</v>
      </c>
      <c r="R145" s="239">
        <f>Q145*H145</f>
        <v>0</v>
      </c>
      <c r="S145" s="239">
        <v>0</v>
      </c>
      <c r="T145" s="24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1" t="s">
        <v>209</v>
      </c>
      <c r="AT145" s="241" t="s">
        <v>205</v>
      </c>
      <c r="AU145" s="241" t="s">
        <v>83</v>
      </c>
      <c r="AY145" s="18" t="s">
        <v>203</v>
      </c>
      <c r="BE145" s="242">
        <f>IF(N145="základní",J145,0)</f>
        <v>0</v>
      </c>
      <c r="BF145" s="242">
        <f>IF(N145="snížená",J145,0)</f>
        <v>0</v>
      </c>
      <c r="BG145" s="242">
        <f>IF(N145="zákl. přenesená",J145,0)</f>
        <v>0</v>
      </c>
      <c r="BH145" s="242">
        <f>IF(N145="sníž. přenesená",J145,0)</f>
        <v>0</v>
      </c>
      <c r="BI145" s="242">
        <f>IF(N145="nulová",J145,0)</f>
        <v>0</v>
      </c>
      <c r="BJ145" s="18" t="s">
        <v>83</v>
      </c>
      <c r="BK145" s="242">
        <f>ROUND(I145*H145,2)</f>
        <v>0</v>
      </c>
      <c r="BL145" s="18" t="s">
        <v>209</v>
      </c>
      <c r="BM145" s="241" t="s">
        <v>381</v>
      </c>
    </row>
    <row r="146" s="2" customFormat="1" ht="16.5" customHeight="1">
      <c r="A146" s="39"/>
      <c r="B146" s="40"/>
      <c r="C146" s="229" t="s">
        <v>288</v>
      </c>
      <c r="D146" s="229" t="s">
        <v>205</v>
      </c>
      <c r="E146" s="230" t="s">
        <v>288</v>
      </c>
      <c r="F146" s="231" t="s">
        <v>2180</v>
      </c>
      <c r="G146" s="232" t="s">
        <v>797</v>
      </c>
      <c r="H146" s="233">
        <v>133</v>
      </c>
      <c r="I146" s="234"/>
      <c r="J146" s="235">
        <f>ROUND(I146*H146,2)</f>
        <v>0</v>
      </c>
      <c r="K146" s="236"/>
      <c r="L146" s="45"/>
      <c r="M146" s="237" t="s">
        <v>1</v>
      </c>
      <c r="N146" s="238" t="s">
        <v>41</v>
      </c>
      <c r="O146" s="92"/>
      <c r="P146" s="239">
        <f>O146*H146</f>
        <v>0</v>
      </c>
      <c r="Q146" s="239">
        <v>0</v>
      </c>
      <c r="R146" s="239">
        <f>Q146*H146</f>
        <v>0</v>
      </c>
      <c r="S146" s="239">
        <v>0</v>
      </c>
      <c r="T146" s="24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1" t="s">
        <v>209</v>
      </c>
      <c r="AT146" s="241" t="s">
        <v>205</v>
      </c>
      <c r="AU146" s="241" t="s">
        <v>83</v>
      </c>
      <c r="AY146" s="18" t="s">
        <v>203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8" t="s">
        <v>83</v>
      </c>
      <c r="BK146" s="242">
        <f>ROUND(I146*H146,2)</f>
        <v>0</v>
      </c>
      <c r="BL146" s="18" t="s">
        <v>209</v>
      </c>
      <c r="BM146" s="241" t="s">
        <v>217</v>
      </c>
    </row>
    <row r="147" s="2" customFormat="1" ht="16.5" customHeight="1">
      <c r="A147" s="39"/>
      <c r="B147" s="40"/>
      <c r="C147" s="229" t="s">
        <v>294</v>
      </c>
      <c r="D147" s="229" t="s">
        <v>205</v>
      </c>
      <c r="E147" s="230" t="s">
        <v>294</v>
      </c>
      <c r="F147" s="231" t="s">
        <v>2181</v>
      </c>
      <c r="G147" s="232" t="s">
        <v>797</v>
      </c>
      <c r="H147" s="233">
        <v>133</v>
      </c>
      <c r="I147" s="234"/>
      <c r="J147" s="235">
        <f>ROUND(I147*H147,2)</f>
        <v>0</v>
      </c>
      <c r="K147" s="236"/>
      <c r="L147" s="45"/>
      <c r="M147" s="237" t="s">
        <v>1</v>
      </c>
      <c r="N147" s="238" t="s">
        <v>41</v>
      </c>
      <c r="O147" s="92"/>
      <c r="P147" s="239">
        <f>O147*H147</f>
        <v>0</v>
      </c>
      <c r="Q147" s="239">
        <v>0</v>
      </c>
      <c r="R147" s="239">
        <f>Q147*H147</f>
        <v>0</v>
      </c>
      <c r="S147" s="239">
        <v>0</v>
      </c>
      <c r="T147" s="24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1" t="s">
        <v>209</v>
      </c>
      <c r="AT147" s="241" t="s">
        <v>205</v>
      </c>
      <c r="AU147" s="241" t="s">
        <v>83</v>
      </c>
      <c r="AY147" s="18" t="s">
        <v>203</v>
      </c>
      <c r="BE147" s="242">
        <f>IF(N147="základní",J147,0)</f>
        <v>0</v>
      </c>
      <c r="BF147" s="242">
        <f>IF(N147="snížená",J147,0)</f>
        <v>0</v>
      </c>
      <c r="BG147" s="242">
        <f>IF(N147="zákl. přenesená",J147,0)</f>
        <v>0</v>
      </c>
      <c r="BH147" s="242">
        <f>IF(N147="sníž. přenesená",J147,0)</f>
        <v>0</v>
      </c>
      <c r="BI147" s="242">
        <f>IF(N147="nulová",J147,0)</f>
        <v>0</v>
      </c>
      <c r="BJ147" s="18" t="s">
        <v>83</v>
      </c>
      <c r="BK147" s="242">
        <f>ROUND(I147*H147,2)</f>
        <v>0</v>
      </c>
      <c r="BL147" s="18" t="s">
        <v>209</v>
      </c>
      <c r="BM147" s="241" t="s">
        <v>413</v>
      </c>
    </row>
    <row r="148" s="2" customFormat="1" ht="21.75" customHeight="1">
      <c r="A148" s="39"/>
      <c r="B148" s="40"/>
      <c r="C148" s="229" t="s">
        <v>299</v>
      </c>
      <c r="D148" s="229" t="s">
        <v>205</v>
      </c>
      <c r="E148" s="230" t="s">
        <v>299</v>
      </c>
      <c r="F148" s="231" t="s">
        <v>2182</v>
      </c>
      <c r="G148" s="232" t="s">
        <v>797</v>
      </c>
      <c r="H148" s="233">
        <v>35</v>
      </c>
      <c r="I148" s="234"/>
      <c r="J148" s="235">
        <f>ROUND(I148*H148,2)</f>
        <v>0</v>
      </c>
      <c r="K148" s="236"/>
      <c r="L148" s="45"/>
      <c r="M148" s="237" t="s">
        <v>1</v>
      </c>
      <c r="N148" s="238" t="s">
        <v>41</v>
      </c>
      <c r="O148" s="92"/>
      <c r="P148" s="239">
        <f>O148*H148</f>
        <v>0</v>
      </c>
      <c r="Q148" s="239">
        <v>0</v>
      </c>
      <c r="R148" s="239">
        <f>Q148*H148</f>
        <v>0</v>
      </c>
      <c r="S148" s="239">
        <v>0</v>
      </c>
      <c r="T148" s="24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1" t="s">
        <v>209</v>
      </c>
      <c r="AT148" s="241" t="s">
        <v>205</v>
      </c>
      <c r="AU148" s="241" t="s">
        <v>83</v>
      </c>
      <c r="AY148" s="18" t="s">
        <v>203</v>
      </c>
      <c r="BE148" s="242">
        <f>IF(N148="základní",J148,0)</f>
        <v>0</v>
      </c>
      <c r="BF148" s="242">
        <f>IF(N148="snížená",J148,0)</f>
        <v>0</v>
      </c>
      <c r="BG148" s="242">
        <f>IF(N148="zákl. přenesená",J148,0)</f>
        <v>0</v>
      </c>
      <c r="BH148" s="242">
        <f>IF(N148="sníž. přenesená",J148,0)</f>
        <v>0</v>
      </c>
      <c r="BI148" s="242">
        <f>IF(N148="nulová",J148,0)</f>
        <v>0</v>
      </c>
      <c r="BJ148" s="18" t="s">
        <v>83</v>
      </c>
      <c r="BK148" s="242">
        <f>ROUND(I148*H148,2)</f>
        <v>0</v>
      </c>
      <c r="BL148" s="18" t="s">
        <v>209</v>
      </c>
      <c r="BM148" s="241" t="s">
        <v>424</v>
      </c>
    </row>
    <row r="149" s="2" customFormat="1" ht="24.15" customHeight="1">
      <c r="A149" s="39"/>
      <c r="B149" s="40"/>
      <c r="C149" s="229" t="s">
        <v>7</v>
      </c>
      <c r="D149" s="229" t="s">
        <v>205</v>
      </c>
      <c r="E149" s="230" t="s">
        <v>7</v>
      </c>
      <c r="F149" s="231" t="s">
        <v>2183</v>
      </c>
      <c r="G149" s="232" t="s">
        <v>797</v>
      </c>
      <c r="H149" s="233">
        <v>7</v>
      </c>
      <c r="I149" s="234"/>
      <c r="J149" s="235">
        <f>ROUND(I149*H149,2)</f>
        <v>0</v>
      </c>
      <c r="K149" s="236"/>
      <c r="L149" s="45"/>
      <c r="M149" s="237" t="s">
        <v>1</v>
      </c>
      <c r="N149" s="238" t="s">
        <v>41</v>
      </c>
      <c r="O149" s="92"/>
      <c r="P149" s="239">
        <f>O149*H149</f>
        <v>0</v>
      </c>
      <c r="Q149" s="239">
        <v>0</v>
      </c>
      <c r="R149" s="239">
        <f>Q149*H149</f>
        <v>0</v>
      </c>
      <c r="S149" s="239">
        <v>0</v>
      </c>
      <c r="T149" s="24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1" t="s">
        <v>209</v>
      </c>
      <c r="AT149" s="241" t="s">
        <v>205</v>
      </c>
      <c r="AU149" s="241" t="s">
        <v>83</v>
      </c>
      <c r="AY149" s="18" t="s">
        <v>203</v>
      </c>
      <c r="BE149" s="242">
        <f>IF(N149="základní",J149,0)</f>
        <v>0</v>
      </c>
      <c r="BF149" s="242">
        <f>IF(N149="snížená",J149,0)</f>
        <v>0</v>
      </c>
      <c r="BG149" s="242">
        <f>IF(N149="zákl. přenesená",J149,0)</f>
        <v>0</v>
      </c>
      <c r="BH149" s="242">
        <f>IF(N149="sníž. přenesená",J149,0)</f>
        <v>0</v>
      </c>
      <c r="BI149" s="242">
        <f>IF(N149="nulová",J149,0)</f>
        <v>0</v>
      </c>
      <c r="BJ149" s="18" t="s">
        <v>83</v>
      </c>
      <c r="BK149" s="242">
        <f>ROUND(I149*H149,2)</f>
        <v>0</v>
      </c>
      <c r="BL149" s="18" t="s">
        <v>209</v>
      </c>
      <c r="BM149" s="241" t="s">
        <v>221</v>
      </c>
    </row>
    <row r="150" s="2" customFormat="1" ht="21.75" customHeight="1">
      <c r="A150" s="39"/>
      <c r="B150" s="40"/>
      <c r="C150" s="229" t="s">
        <v>306</v>
      </c>
      <c r="D150" s="229" t="s">
        <v>205</v>
      </c>
      <c r="E150" s="230" t="s">
        <v>306</v>
      </c>
      <c r="F150" s="231" t="s">
        <v>2184</v>
      </c>
      <c r="G150" s="232" t="s">
        <v>797</v>
      </c>
      <c r="H150" s="233">
        <v>1</v>
      </c>
      <c r="I150" s="234"/>
      <c r="J150" s="235">
        <f>ROUND(I150*H150,2)</f>
        <v>0</v>
      </c>
      <c r="K150" s="236"/>
      <c r="L150" s="45"/>
      <c r="M150" s="237" t="s">
        <v>1</v>
      </c>
      <c r="N150" s="238" t="s">
        <v>41</v>
      </c>
      <c r="O150" s="92"/>
      <c r="P150" s="239">
        <f>O150*H150</f>
        <v>0</v>
      </c>
      <c r="Q150" s="239">
        <v>0</v>
      </c>
      <c r="R150" s="239">
        <f>Q150*H150</f>
        <v>0</v>
      </c>
      <c r="S150" s="239">
        <v>0</v>
      </c>
      <c r="T150" s="24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209</v>
      </c>
      <c r="AT150" s="241" t="s">
        <v>205</v>
      </c>
      <c r="AU150" s="241" t="s">
        <v>83</v>
      </c>
      <c r="AY150" s="18" t="s">
        <v>203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83</v>
      </c>
      <c r="BK150" s="242">
        <f>ROUND(I150*H150,2)</f>
        <v>0</v>
      </c>
      <c r="BL150" s="18" t="s">
        <v>209</v>
      </c>
      <c r="BM150" s="241" t="s">
        <v>225</v>
      </c>
    </row>
    <row r="151" s="2" customFormat="1" ht="16.5" customHeight="1">
      <c r="A151" s="39"/>
      <c r="B151" s="40"/>
      <c r="C151" s="229" t="s">
        <v>312</v>
      </c>
      <c r="D151" s="229" t="s">
        <v>205</v>
      </c>
      <c r="E151" s="230" t="s">
        <v>312</v>
      </c>
      <c r="F151" s="231" t="s">
        <v>2185</v>
      </c>
      <c r="G151" s="232" t="s">
        <v>797</v>
      </c>
      <c r="H151" s="233">
        <v>1080</v>
      </c>
      <c r="I151" s="234"/>
      <c r="J151" s="235">
        <f>ROUND(I151*H151,2)</f>
        <v>0</v>
      </c>
      <c r="K151" s="236"/>
      <c r="L151" s="45"/>
      <c r="M151" s="237" t="s">
        <v>1</v>
      </c>
      <c r="N151" s="238" t="s">
        <v>41</v>
      </c>
      <c r="O151" s="92"/>
      <c r="P151" s="239">
        <f>O151*H151</f>
        <v>0</v>
      </c>
      <c r="Q151" s="239">
        <v>0</v>
      </c>
      <c r="R151" s="239">
        <f>Q151*H151</f>
        <v>0</v>
      </c>
      <c r="S151" s="239">
        <v>0</v>
      </c>
      <c r="T151" s="24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1" t="s">
        <v>209</v>
      </c>
      <c r="AT151" s="241" t="s">
        <v>205</v>
      </c>
      <c r="AU151" s="241" t="s">
        <v>83</v>
      </c>
      <c r="AY151" s="18" t="s">
        <v>203</v>
      </c>
      <c r="BE151" s="242">
        <f>IF(N151="základní",J151,0)</f>
        <v>0</v>
      </c>
      <c r="BF151" s="242">
        <f>IF(N151="snížená",J151,0)</f>
        <v>0</v>
      </c>
      <c r="BG151" s="242">
        <f>IF(N151="zákl. přenesená",J151,0)</f>
        <v>0</v>
      </c>
      <c r="BH151" s="242">
        <f>IF(N151="sníž. přenesená",J151,0)</f>
        <v>0</v>
      </c>
      <c r="BI151" s="242">
        <f>IF(N151="nulová",J151,0)</f>
        <v>0</v>
      </c>
      <c r="BJ151" s="18" t="s">
        <v>83</v>
      </c>
      <c r="BK151" s="242">
        <f>ROUND(I151*H151,2)</f>
        <v>0</v>
      </c>
      <c r="BL151" s="18" t="s">
        <v>209</v>
      </c>
      <c r="BM151" s="241" t="s">
        <v>452</v>
      </c>
    </row>
    <row r="152" s="2" customFormat="1" ht="16.5" customHeight="1">
      <c r="A152" s="39"/>
      <c r="B152" s="40"/>
      <c r="C152" s="229" t="s">
        <v>316</v>
      </c>
      <c r="D152" s="229" t="s">
        <v>205</v>
      </c>
      <c r="E152" s="230" t="s">
        <v>316</v>
      </c>
      <c r="F152" s="231" t="s">
        <v>2186</v>
      </c>
      <c r="G152" s="232" t="s">
        <v>2187</v>
      </c>
      <c r="H152" s="233">
        <v>242</v>
      </c>
      <c r="I152" s="234"/>
      <c r="J152" s="235">
        <f>ROUND(I152*H152,2)</f>
        <v>0</v>
      </c>
      <c r="K152" s="236"/>
      <c r="L152" s="45"/>
      <c r="M152" s="237" t="s">
        <v>1</v>
      </c>
      <c r="N152" s="238" t="s">
        <v>41</v>
      </c>
      <c r="O152" s="92"/>
      <c r="P152" s="239">
        <f>O152*H152</f>
        <v>0</v>
      </c>
      <c r="Q152" s="239">
        <v>0</v>
      </c>
      <c r="R152" s="239">
        <f>Q152*H152</f>
        <v>0</v>
      </c>
      <c r="S152" s="239">
        <v>0</v>
      </c>
      <c r="T152" s="24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1" t="s">
        <v>209</v>
      </c>
      <c r="AT152" s="241" t="s">
        <v>205</v>
      </c>
      <c r="AU152" s="241" t="s">
        <v>83</v>
      </c>
      <c r="AY152" s="18" t="s">
        <v>203</v>
      </c>
      <c r="BE152" s="242">
        <f>IF(N152="základní",J152,0)</f>
        <v>0</v>
      </c>
      <c r="BF152" s="242">
        <f>IF(N152="snížená",J152,0)</f>
        <v>0</v>
      </c>
      <c r="BG152" s="242">
        <f>IF(N152="zákl. přenesená",J152,0)</f>
        <v>0</v>
      </c>
      <c r="BH152" s="242">
        <f>IF(N152="sníž. přenesená",J152,0)</f>
        <v>0</v>
      </c>
      <c r="BI152" s="242">
        <f>IF(N152="nulová",J152,0)</f>
        <v>0</v>
      </c>
      <c r="BJ152" s="18" t="s">
        <v>83</v>
      </c>
      <c r="BK152" s="242">
        <f>ROUND(I152*H152,2)</f>
        <v>0</v>
      </c>
      <c r="BL152" s="18" t="s">
        <v>209</v>
      </c>
      <c r="BM152" s="241" t="s">
        <v>462</v>
      </c>
    </row>
    <row r="153" s="2" customFormat="1" ht="24.15" customHeight="1">
      <c r="A153" s="39"/>
      <c r="B153" s="40"/>
      <c r="C153" s="229" t="s">
        <v>324</v>
      </c>
      <c r="D153" s="229" t="s">
        <v>205</v>
      </c>
      <c r="E153" s="230" t="s">
        <v>324</v>
      </c>
      <c r="F153" s="231" t="s">
        <v>2188</v>
      </c>
      <c r="G153" s="232" t="s">
        <v>2187</v>
      </c>
      <c r="H153" s="233">
        <v>242</v>
      </c>
      <c r="I153" s="234"/>
      <c r="J153" s="235">
        <f>ROUND(I153*H153,2)</f>
        <v>0</v>
      </c>
      <c r="K153" s="236"/>
      <c r="L153" s="45"/>
      <c r="M153" s="237" t="s">
        <v>1</v>
      </c>
      <c r="N153" s="238" t="s">
        <v>41</v>
      </c>
      <c r="O153" s="92"/>
      <c r="P153" s="239">
        <f>O153*H153</f>
        <v>0</v>
      </c>
      <c r="Q153" s="239">
        <v>0</v>
      </c>
      <c r="R153" s="239">
        <f>Q153*H153</f>
        <v>0</v>
      </c>
      <c r="S153" s="239">
        <v>0</v>
      </c>
      <c r="T153" s="24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1" t="s">
        <v>209</v>
      </c>
      <c r="AT153" s="241" t="s">
        <v>205</v>
      </c>
      <c r="AU153" s="241" t="s">
        <v>83</v>
      </c>
      <c r="AY153" s="18" t="s">
        <v>203</v>
      </c>
      <c r="BE153" s="242">
        <f>IF(N153="základní",J153,0)</f>
        <v>0</v>
      </c>
      <c r="BF153" s="242">
        <f>IF(N153="snížená",J153,0)</f>
        <v>0</v>
      </c>
      <c r="BG153" s="242">
        <f>IF(N153="zákl. přenesená",J153,0)</f>
        <v>0</v>
      </c>
      <c r="BH153" s="242">
        <f>IF(N153="sníž. přenesená",J153,0)</f>
        <v>0</v>
      </c>
      <c r="BI153" s="242">
        <f>IF(N153="nulová",J153,0)</f>
        <v>0</v>
      </c>
      <c r="BJ153" s="18" t="s">
        <v>83</v>
      </c>
      <c r="BK153" s="242">
        <f>ROUND(I153*H153,2)</f>
        <v>0</v>
      </c>
      <c r="BL153" s="18" t="s">
        <v>209</v>
      </c>
      <c r="BM153" s="241" t="s">
        <v>229</v>
      </c>
    </row>
    <row r="154" s="2" customFormat="1" ht="16.5" customHeight="1">
      <c r="A154" s="39"/>
      <c r="B154" s="40"/>
      <c r="C154" s="229" t="s">
        <v>329</v>
      </c>
      <c r="D154" s="229" t="s">
        <v>205</v>
      </c>
      <c r="E154" s="230" t="s">
        <v>329</v>
      </c>
      <c r="F154" s="231" t="s">
        <v>2189</v>
      </c>
      <c r="G154" s="232" t="s">
        <v>797</v>
      </c>
      <c r="H154" s="233">
        <v>133</v>
      </c>
      <c r="I154" s="234"/>
      <c r="J154" s="235">
        <f>ROUND(I154*H154,2)</f>
        <v>0</v>
      </c>
      <c r="K154" s="236"/>
      <c r="L154" s="45"/>
      <c r="M154" s="237" t="s">
        <v>1</v>
      </c>
      <c r="N154" s="238" t="s">
        <v>41</v>
      </c>
      <c r="O154" s="92"/>
      <c r="P154" s="239">
        <f>O154*H154</f>
        <v>0</v>
      </c>
      <c r="Q154" s="239">
        <v>0</v>
      </c>
      <c r="R154" s="239">
        <f>Q154*H154</f>
        <v>0</v>
      </c>
      <c r="S154" s="239">
        <v>0</v>
      </c>
      <c r="T154" s="24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1" t="s">
        <v>209</v>
      </c>
      <c r="AT154" s="241" t="s">
        <v>205</v>
      </c>
      <c r="AU154" s="241" t="s">
        <v>83</v>
      </c>
      <c r="AY154" s="18" t="s">
        <v>203</v>
      </c>
      <c r="BE154" s="242">
        <f>IF(N154="základní",J154,0)</f>
        <v>0</v>
      </c>
      <c r="BF154" s="242">
        <f>IF(N154="snížená",J154,0)</f>
        <v>0</v>
      </c>
      <c r="BG154" s="242">
        <f>IF(N154="zákl. přenesená",J154,0)</f>
        <v>0</v>
      </c>
      <c r="BH154" s="242">
        <f>IF(N154="sníž. přenesená",J154,0)</f>
        <v>0</v>
      </c>
      <c r="BI154" s="242">
        <f>IF(N154="nulová",J154,0)</f>
        <v>0</v>
      </c>
      <c r="BJ154" s="18" t="s">
        <v>83</v>
      </c>
      <c r="BK154" s="242">
        <f>ROUND(I154*H154,2)</f>
        <v>0</v>
      </c>
      <c r="BL154" s="18" t="s">
        <v>209</v>
      </c>
      <c r="BM154" s="241" t="s">
        <v>233</v>
      </c>
    </row>
    <row r="155" s="2" customFormat="1" ht="49.05" customHeight="1">
      <c r="A155" s="39"/>
      <c r="B155" s="40"/>
      <c r="C155" s="229" t="s">
        <v>333</v>
      </c>
      <c r="D155" s="229" t="s">
        <v>205</v>
      </c>
      <c r="E155" s="230" t="s">
        <v>333</v>
      </c>
      <c r="F155" s="231" t="s">
        <v>2190</v>
      </c>
      <c r="G155" s="232" t="s">
        <v>2191</v>
      </c>
      <c r="H155" s="233">
        <v>66</v>
      </c>
      <c r="I155" s="234"/>
      <c r="J155" s="235">
        <f>ROUND(I155*H155,2)</f>
        <v>0</v>
      </c>
      <c r="K155" s="236"/>
      <c r="L155" s="45"/>
      <c r="M155" s="237" t="s">
        <v>1</v>
      </c>
      <c r="N155" s="238" t="s">
        <v>41</v>
      </c>
      <c r="O155" s="92"/>
      <c r="P155" s="239">
        <f>O155*H155</f>
        <v>0</v>
      </c>
      <c r="Q155" s="239">
        <v>0</v>
      </c>
      <c r="R155" s="239">
        <f>Q155*H155</f>
        <v>0</v>
      </c>
      <c r="S155" s="239">
        <v>0</v>
      </c>
      <c r="T155" s="24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1" t="s">
        <v>209</v>
      </c>
      <c r="AT155" s="241" t="s">
        <v>205</v>
      </c>
      <c r="AU155" s="241" t="s">
        <v>83</v>
      </c>
      <c r="AY155" s="18" t="s">
        <v>203</v>
      </c>
      <c r="BE155" s="242">
        <f>IF(N155="základní",J155,0)</f>
        <v>0</v>
      </c>
      <c r="BF155" s="242">
        <f>IF(N155="snížená",J155,0)</f>
        <v>0</v>
      </c>
      <c r="BG155" s="242">
        <f>IF(N155="zákl. přenesená",J155,0)</f>
        <v>0</v>
      </c>
      <c r="BH155" s="242">
        <f>IF(N155="sníž. přenesená",J155,0)</f>
        <v>0</v>
      </c>
      <c r="BI155" s="242">
        <f>IF(N155="nulová",J155,0)</f>
        <v>0</v>
      </c>
      <c r="BJ155" s="18" t="s">
        <v>83</v>
      </c>
      <c r="BK155" s="242">
        <f>ROUND(I155*H155,2)</f>
        <v>0</v>
      </c>
      <c r="BL155" s="18" t="s">
        <v>209</v>
      </c>
      <c r="BM155" s="241" t="s">
        <v>237</v>
      </c>
    </row>
    <row r="156" s="2" customFormat="1" ht="16.5" customHeight="1">
      <c r="A156" s="39"/>
      <c r="B156" s="40"/>
      <c r="C156" s="229" t="s">
        <v>338</v>
      </c>
      <c r="D156" s="229" t="s">
        <v>205</v>
      </c>
      <c r="E156" s="230" t="s">
        <v>338</v>
      </c>
      <c r="F156" s="231" t="s">
        <v>2192</v>
      </c>
      <c r="G156" s="232" t="s">
        <v>2193</v>
      </c>
      <c r="H156" s="233">
        <v>17</v>
      </c>
      <c r="I156" s="234"/>
      <c r="J156" s="235">
        <f>ROUND(I156*H156,2)</f>
        <v>0</v>
      </c>
      <c r="K156" s="236"/>
      <c r="L156" s="45"/>
      <c r="M156" s="237" t="s">
        <v>1</v>
      </c>
      <c r="N156" s="238" t="s">
        <v>41</v>
      </c>
      <c r="O156" s="92"/>
      <c r="P156" s="239">
        <f>O156*H156</f>
        <v>0</v>
      </c>
      <c r="Q156" s="239">
        <v>0</v>
      </c>
      <c r="R156" s="239">
        <f>Q156*H156</f>
        <v>0</v>
      </c>
      <c r="S156" s="239">
        <v>0</v>
      </c>
      <c r="T156" s="24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1" t="s">
        <v>209</v>
      </c>
      <c r="AT156" s="241" t="s">
        <v>205</v>
      </c>
      <c r="AU156" s="241" t="s">
        <v>83</v>
      </c>
      <c r="AY156" s="18" t="s">
        <v>203</v>
      </c>
      <c r="BE156" s="242">
        <f>IF(N156="základní",J156,0)</f>
        <v>0</v>
      </c>
      <c r="BF156" s="242">
        <f>IF(N156="snížená",J156,0)</f>
        <v>0</v>
      </c>
      <c r="BG156" s="242">
        <f>IF(N156="zákl. přenesená",J156,0)</f>
        <v>0</v>
      </c>
      <c r="BH156" s="242">
        <f>IF(N156="sníž. přenesená",J156,0)</f>
        <v>0</v>
      </c>
      <c r="BI156" s="242">
        <f>IF(N156="nulová",J156,0)</f>
        <v>0</v>
      </c>
      <c r="BJ156" s="18" t="s">
        <v>83</v>
      </c>
      <c r="BK156" s="242">
        <f>ROUND(I156*H156,2)</f>
        <v>0</v>
      </c>
      <c r="BL156" s="18" t="s">
        <v>209</v>
      </c>
      <c r="BM156" s="241" t="s">
        <v>242</v>
      </c>
    </row>
    <row r="157" s="2" customFormat="1" ht="16.5" customHeight="1">
      <c r="A157" s="39"/>
      <c r="B157" s="40"/>
      <c r="C157" s="229" t="s">
        <v>343</v>
      </c>
      <c r="D157" s="229" t="s">
        <v>205</v>
      </c>
      <c r="E157" s="230" t="s">
        <v>343</v>
      </c>
      <c r="F157" s="231" t="s">
        <v>2194</v>
      </c>
      <c r="G157" s="232" t="s">
        <v>2195</v>
      </c>
      <c r="H157" s="233">
        <v>31</v>
      </c>
      <c r="I157" s="234"/>
      <c r="J157" s="235">
        <f>ROUND(I157*H157,2)</f>
        <v>0</v>
      </c>
      <c r="K157" s="236"/>
      <c r="L157" s="45"/>
      <c r="M157" s="237" t="s">
        <v>1</v>
      </c>
      <c r="N157" s="238" t="s">
        <v>41</v>
      </c>
      <c r="O157" s="92"/>
      <c r="P157" s="239">
        <f>O157*H157</f>
        <v>0</v>
      </c>
      <c r="Q157" s="239">
        <v>0</v>
      </c>
      <c r="R157" s="239">
        <f>Q157*H157</f>
        <v>0</v>
      </c>
      <c r="S157" s="239">
        <v>0</v>
      </c>
      <c r="T157" s="24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1" t="s">
        <v>209</v>
      </c>
      <c r="AT157" s="241" t="s">
        <v>205</v>
      </c>
      <c r="AU157" s="241" t="s">
        <v>83</v>
      </c>
      <c r="AY157" s="18" t="s">
        <v>203</v>
      </c>
      <c r="BE157" s="242">
        <f>IF(N157="základní",J157,0)</f>
        <v>0</v>
      </c>
      <c r="BF157" s="242">
        <f>IF(N157="snížená",J157,0)</f>
        <v>0</v>
      </c>
      <c r="BG157" s="242">
        <f>IF(N157="zákl. přenesená",J157,0)</f>
        <v>0</v>
      </c>
      <c r="BH157" s="242">
        <f>IF(N157="sníž. přenesená",J157,0)</f>
        <v>0</v>
      </c>
      <c r="BI157" s="242">
        <f>IF(N157="nulová",J157,0)</f>
        <v>0</v>
      </c>
      <c r="BJ157" s="18" t="s">
        <v>83</v>
      </c>
      <c r="BK157" s="242">
        <f>ROUND(I157*H157,2)</f>
        <v>0</v>
      </c>
      <c r="BL157" s="18" t="s">
        <v>209</v>
      </c>
      <c r="BM157" s="241" t="s">
        <v>251</v>
      </c>
    </row>
    <row r="158" s="2" customFormat="1" ht="16.5" customHeight="1">
      <c r="A158" s="39"/>
      <c r="B158" s="40"/>
      <c r="C158" s="229" t="s">
        <v>210</v>
      </c>
      <c r="D158" s="229" t="s">
        <v>205</v>
      </c>
      <c r="E158" s="230" t="s">
        <v>210</v>
      </c>
      <c r="F158" s="231" t="s">
        <v>2196</v>
      </c>
      <c r="G158" s="232" t="s">
        <v>797</v>
      </c>
      <c r="H158" s="233">
        <v>28</v>
      </c>
      <c r="I158" s="234"/>
      <c r="J158" s="235">
        <f>ROUND(I158*H158,2)</f>
        <v>0</v>
      </c>
      <c r="K158" s="236"/>
      <c r="L158" s="45"/>
      <c r="M158" s="237" t="s">
        <v>1</v>
      </c>
      <c r="N158" s="238" t="s">
        <v>41</v>
      </c>
      <c r="O158" s="92"/>
      <c r="P158" s="239">
        <f>O158*H158</f>
        <v>0</v>
      </c>
      <c r="Q158" s="239">
        <v>0</v>
      </c>
      <c r="R158" s="239">
        <f>Q158*H158</f>
        <v>0</v>
      </c>
      <c r="S158" s="239">
        <v>0</v>
      </c>
      <c r="T158" s="24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1" t="s">
        <v>209</v>
      </c>
      <c r="AT158" s="241" t="s">
        <v>205</v>
      </c>
      <c r="AU158" s="241" t="s">
        <v>83</v>
      </c>
      <c r="AY158" s="18" t="s">
        <v>203</v>
      </c>
      <c r="BE158" s="242">
        <f>IF(N158="základní",J158,0)</f>
        <v>0</v>
      </c>
      <c r="BF158" s="242">
        <f>IF(N158="snížená",J158,0)</f>
        <v>0</v>
      </c>
      <c r="BG158" s="242">
        <f>IF(N158="zákl. přenesená",J158,0)</f>
        <v>0</v>
      </c>
      <c r="BH158" s="242">
        <f>IF(N158="sníž. přenesená",J158,0)</f>
        <v>0</v>
      </c>
      <c r="BI158" s="242">
        <f>IF(N158="nulová",J158,0)</f>
        <v>0</v>
      </c>
      <c r="BJ158" s="18" t="s">
        <v>83</v>
      </c>
      <c r="BK158" s="242">
        <f>ROUND(I158*H158,2)</f>
        <v>0</v>
      </c>
      <c r="BL158" s="18" t="s">
        <v>209</v>
      </c>
      <c r="BM158" s="241" t="s">
        <v>256</v>
      </c>
    </row>
    <row r="159" s="2" customFormat="1" ht="16.5" customHeight="1">
      <c r="A159" s="39"/>
      <c r="B159" s="40"/>
      <c r="C159" s="229" t="s">
        <v>360</v>
      </c>
      <c r="D159" s="229" t="s">
        <v>205</v>
      </c>
      <c r="E159" s="230" t="s">
        <v>360</v>
      </c>
      <c r="F159" s="231" t="s">
        <v>2197</v>
      </c>
      <c r="G159" s="232" t="s">
        <v>797</v>
      </c>
      <c r="H159" s="233">
        <v>62</v>
      </c>
      <c r="I159" s="234"/>
      <c r="J159" s="235">
        <f>ROUND(I159*H159,2)</f>
        <v>0</v>
      </c>
      <c r="K159" s="236"/>
      <c r="L159" s="45"/>
      <c r="M159" s="237" t="s">
        <v>1</v>
      </c>
      <c r="N159" s="238" t="s">
        <v>41</v>
      </c>
      <c r="O159" s="92"/>
      <c r="P159" s="239">
        <f>O159*H159</f>
        <v>0</v>
      </c>
      <c r="Q159" s="239">
        <v>0</v>
      </c>
      <c r="R159" s="239">
        <f>Q159*H159</f>
        <v>0</v>
      </c>
      <c r="S159" s="239">
        <v>0</v>
      </c>
      <c r="T159" s="24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1" t="s">
        <v>209</v>
      </c>
      <c r="AT159" s="241" t="s">
        <v>205</v>
      </c>
      <c r="AU159" s="241" t="s">
        <v>83</v>
      </c>
      <c r="AY159" s="18" t="s">
        <v>203</v>
      </c>
      <c r="BE159" s="242">
        <f>IF(N159="základní",J159,0)</f>
        <v>0</v>
      </c>
      <c r="BF159" s="242">
        <f>IF(N159="snížená",J159,0)</f>
        <v>0</v>
      </c>
      <c r="BG159" s="242">
        <f>IF(N159="zákl. přenesená",J159,0)</f>
        <v>0</v>
      </c>
      <c r="BH159" s="242">
        <f>IF(N159="sníž. přenesená",J159,0)</f>
        <v>0</v>
      </c>
      <c r="BI159" s="242">
        <f>IF(N159="nulová",J159,0)</f>
        <v>0</v>
      </c>
      <c r="BJ159" s="18" t="s">
        <v>83</v>
      </c>
      <c r="BK159" s="242">
        <f>ROUND(I159*H159,2)</f>
        <v>0</v>
      </c>
      <c r="BL159" s="18" t="s">
        <v>209</v>
      </c>
      <c r="BM159" s="241" t="s">
        <v>260</v>
      </c>
    </row>
    <row r="160" s="2" customFormat="1" ht="16.5" customHeight="1">
      <c r="A160" s="39"/>
      <c r="B160" s="40"/>
      <c r="C160" s="229" t="s">
        <v>214</v>
      </c>
      <c r="D160" s="229" t="s">
        <v>205</v>
      </c>
      <c r="E160" s="230" t="s">
        <v>214</v>
      </c>
      <c r="F160" s="231" t="s">
        <v>2198</v>
      </c>
      <c r="G160" s="232" t="s">
        <v>797</v>
      </c>
      <c r="H160" s="233">
        <v>740</v>
      </c>
      <c r="I160" s="234"/>
      <c r="J160" s="235">
        <f>ROUND(I160*H160,2)</f>
        <v>0</v>
      </c>
      <c r="K160" s="236"/>
      <c r="L160" s="45"/>
      <c r="M160" s="237" t="s">
        <v>1</v>
      </c>
      <c r="N160" s="238" t="s">
        <v>41</v>
      </c>
      <c r="O160" s="92"/>
      <c r="P160" s="239">
        <f>O160*H160</f>
        <v>0</v>
      </c>
      <c r="Q160" s="239">
        <v>0</v>
      </c>
      <c r="R160" s="239">
        <f>Q160*H160</f>
        <v>0</v>
      </c>
      <c r="S160" s="239">
        <v>0</v>
      </c>
      <c r="T160" s="24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1" t="s">
        <v>209</v>
      </c>
      <c r="AT160" s="241" t="s">
        <v>205</v>
      </c>
      <c r="AU160" s="241" t="s">
        <v>83</v>
      </c>
      <c r="AY160" s="18" t="s">
        <v>203</v>
      </c>
      <c r="BE160" s="242">
        <f>IF(N160="základní",J160,0)</f>
        <v>0</v>
      </c>
      <c r="BF160" s="242">
        <f>IF(N160="snížená",J160,0)</f>
        <v>0</v>
      </c>
      <c r="BG160" s="242">
        <f>IF(N160="zákl. přenesená",J160,0)</f>
        <v>0</v>
      </c>
      <c r="BH160" s="242">
        <f>IF(N160="sníž. přenesená",J160,0)</f>
        <v>0</v>
      </c>
      <c r="BI160" s="242">
        <f>IF(N160="nulová",J160,0)</f>
        <v>0</v>
      </c>
      <c r="BJ160" s="18" t="s">
        <v>83</v>
      </c>
      <c r="BK160" s="242">
        <f>ROUND(I160*H160,2)</f>
        <v>0</v>
      </c>
      <c r="BL160" s="18" t="s">
        <v>209</v>
      </c>
      <c r="BM160" s="241" t="s">
        <v>536</v>
      </c>
    </row>
    <row r="161" s="2" customFormat="1" ht="16.5" customHeight="1">
      <c r="A161" s="39"/>
      <c r="B161" s="40"/>
      <c r="C161" s="229" t="s">
        <v>374</v>
      </c>
      <c r="D161" s="229" t="s">
        <v>205</v>
      </c>
      <c r="E161" s="230" t="s">
        <v>374</v>
      </c>
      <c r="F161" s="231" t="s">
        <v>2199</v>
      </c>
      <c r="G161" s="232" t="s">
        <v>797</v>
      </c>
      <c r="H161" s="233">
        <v>155</v>
      </c>
      <c r="I161" s="234"/>
      <c r="J161" s="235">
        <f>ROUND(I161*H161,2)</f>
        <v>0</v>
      </c>
      <c r="K161" s="236"/>
      <c r="L161" s="45"/>
      <c r="M161" s="237" t="s">
        <v>1</v>
      </c>
      <c r="N161" s="238" t="s">
        <v>41</v>
      </c>
      <c r="O161" s="92"/>
      <c r="P161" s="239">
        <f>O161*H161</f>
        <v>0</v>
      </c>
      <c r="Q161" s="239">
        <v>0</v>
      </c>
      <c r="R161" s="239">
        <f>Q161*H161</f>
        <v>0</v>
      </c>
      <c r="S161" s="239">
        <v>0</v>
      </c>
      <c r="T161" s="24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1" t="s">
        <v>209</v>
      </c>
      <c r="AT161" s="241" t="s">
        <v>205</v>
      </c>
      <c r="AU161" s="241" t="s">
        <v>83</v>
      </c>
      <c r="AY161" s="18" t="s">
        <v>203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18" t="s">
        <v>83</v>
      </c>
      <c r="BK161" s="242">
        <f>ROUND(I161*H161,2)</f>
        <v>0</v>
      </c>
      <c r="BL161" s="18" t="s">
        <v>209</v>
      </c>
      <c r="BM161" s="241" t="s">
        <v>264</v>
      </c>
    </row>
    <row r="162" s="2" customFormat="1" ht="37.8" customHeight="1">
      <c r="A162" s="39"/>
      <c r="B162" s="40"/>
      <c r="C162" s="229" t="s">
        <v>381</v>
      </c>
      <c r="D162" s="229" t="s">
        <v>205</v>
      </c>
      <c r="E162" s="230" t="s">
        <v>381</v>
      </c>
      <c r="F162" s="231" t="s">
        <v>2200</v>
      </c>
      <c r="G162" s="232" t="s">
        <v>797</v>
      </c>
      <c r="H162" s="233">
        <v>3</v>
      </c>
      <c r="I162" s="234"/>
      <c r="J162" s="235">
        <f>ROUND(I162*H162,2)</f>
        <v>0</v>
      </c>
      <c r="K162" s="236"/>
      <c r="L162" s="45"/>
      <c r="M162" s="237" t="s">
        <v>1</v>
      </c>
      <c r="N162" s="238" t="s">
        <v>41</v>
      </c>
      <c r="O162" s="92"/>
      <c r="P162" s="239">
        <f>O162*H162</f>
        <v>0</v>
      </c>
      <c r="Q162" s="239">
        <v>0</v>
      </c>
      <c r="R162" s="239">
        <f>Q162*H162</f>
        <v>0</v>
      </c>
      <c r="S162" s="239">
        <v>0</v>
      </c>
      <c r="T162" s="24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1" t="s">
        <v>209</v>
      </c>
      <c r="AT162" s="241" t="s">
        <v>205</v>
      </c>
      <c r="AU162" s="241" t="s">
        <v>83</v>
      </c>
      <c r="AY162" s="18" t="s">
        <v>203</v>
      </c>
      <c r="BE162" s="242">
        <f>IF(N162="základní",J162,0)</f>
        <v>0</v>
      </c>
      <c r="BF162" s="242">
        <f>IF(N162="snížená",J162,0)</f>
        <v>0</v>
      </c>
      <c r="BG162" s="242">
        <f>IF(N162="zákl. přenesená",J162,0)</f>
        <v>0</v>
      </c>
      <c r="BH162" s="242">
        <f>IF(N162="sníž. přenesená",J162,0)</f>
        <v>0</v>
      </c>
      <c r="BI162" s="242">
        <f>IF(N162="nulová",J162,0)</f>
        <v>0</v>
      </c>
      <c r="BJ162" s="18" t="s">
        <v>83</v>
      </c>
      <c r="BK162" s="242">
        <f>ROUND(I162*H162,2)</f>
        <v>0</v>
      </c>
      <c r="BL162" s="18" t="s">
        <v>209</v>
      </c>
      <c r="BM162" s="241" t="s">
        <v>270</v>
      </c>
    </row>
    <row r="163" s="2" customFormat="1" ht="37.8" customHeight="1">
      <c r="A163" s="39"/>
      <c r="B163" s="40"/>
      <c r="C163" s="229" t="s">
        <v>386</v>
      </c>
      <c r="D163" s="229" t="s">
        <v>205</v>
      </c>
      <c r="E163" s="230" t="s">
        <v>386</v>
      </c>
      <c r="F163" s="231" t="s">
        <v>2201</v>
      </c>
      <c r="G163" s="232" t="s">
        <v>797</v>
      </c>
      <c r="H163" s="233">
        <v>51</v>
      </c>
      <c r="I163" s="234"/>
      <c r="J163" s="235">
        <f>ROUND(I163*H163,2)</f>
        <v>0</v>
      </c>
      <c r="K163" s="236"/>
      <c r="L163" s="45"/>
      <c r="M163" s="237" t="s">
        <v>1</v>
      </c>
      <c r="N163" s="238" t="s">
        <v>41</v>
      </c>
      <c r="O163" s="92"/>
      <c r="P163" s="239">
        <f>O163*H163</f>
        <v>0</v>
      </c>
      <c r="Q163" s="239">
        <v>0</v>
      </c>
      <c r="R163" s="239">
        <f>Q163*H163</f>
        <v>0</v>
      </c>
      <c r="S163" s="239">
        <v>0</v>
      </c>
      <c r="T163" s="24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1" t="s">
        <v>209</v>
      </c>
      <c r="AT163" s="241" t="s">
        <v>205</v>
      </c>
      <c r="AU163" s="241" t="s">
        <v>83</v>
      </c>
      <c r="AY163" s="18" t="s">
        <v>203</v>
      </c>
      <c r="BE163" s="242">
        <f>IF(N163="základní",J163,0)</f>
        <v>0</v>
      </c>
      <c r="BF163" s="242">
        <f>IF(N163="snížená",J163,0)</f>
        <v>0</v>
      </c>
      <c r="BG163" s="242">
        <f>IF(N163="zákl. přenesená",J163,0)</f>
        <v>0</v>
      </c>
      <c r="BH163" s="242">
        <f>IF(N163="sníž. přenesená",J163,0)</f>
        <v>0</v>
      </c>
      <c r="BI163" s="242">
        <f>IF(N163="nulová",J163,0)</f>
        <v>0</v>
      </c>
      <c r="BJ163" s="18" t="s">
        <v>83</v>
      </c>
      <c r="BK163" s="242">
        <f>ROUND(I163*H163,2)</f>
        <v>0</v>
      </c>
      <c r="BL163" s="18" t="s">
        <v>209</v>
      </c>
      <c r="BM163" s="241" t="s">
        <v>564</v>
      </c>
    </row>
    <row r="164" s="12" customFormat="1" ht="25.92" customHeight="1">
      <c r="A164" s="12"/>
      <c r="B164" s="213"/>
      <c r="C164" s="214"/>
      <c r="D164" s="215" t="s">
        <v>75</v>
      </c>
      <c r="E164" s="216" t="s">
        <v>2202</v>
      </c>
      <c r="F164" s="216" t="s">
        <v>2203</v>
      </c>
      <c r="G164" s="214"/>
      <c r="H164" s="214"/>
      <c r="I164" s="217"/>
      <c r="J164" s="218">
        <f>BK164</f>
        <v>0</v>
      </c>
      <c r="K164" s="214"/>
      <c r="L164" s="219"/>
      <c r="M164" s="220"/>
      <c r="N164" s="221"/>
      <c r="O164" s="221"/>
      <c r="P164" s="222">
        <f>SUM(P165:P178)</f>
        <v>0</v>
      </c>
      <c r="Q164" s="221"/>
      <c r="R164" s="222">
        <f>SUM(R165:R178)</f>
        <v>0</v>
      </c>
      <c r="S164" s="221"/>
      <c r="T164" s="223">
        <f>SUM(T165:T178)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24" t="s">
        <v>83</v>
      </c>
      <c r="AT164" s="225" t="s">
        <v>75</v>
      </c>
      <c r="AU164" s="225" t="s">
        <v>76</v>
      </c>
      <c r="AY164" s="224" t="s">
        <v>203</v>
      </c>
      <c r="BK164" s="226">
        <f>SUM(BK165:BK178)</f>
        <v>0</v>
      </c>
    </row>
    <row r="165" s="2" customFormat="1" ht="24.15" customHeight="1">
      <c r="A165" s="39"/>
      <c r="B165" s="40"/>
      <c r="C165" s="229" t="s">
        <v>217</v>
      </c>
      <c r="D165" s="229" t="s">
        <v>205</v>
      </c>
      <c r="E165" s="230" t="s">
        <v>217</v>
      </c>
      <c r="F165" s="231" t="s">
        <v>2204</v>
      </c>
      <c r="G165" s="232" t="s">
        <v>797</v>
      </c>
      <c r="H165" s="233">
        <v>1</v>
      </c>
      <c r="I165" s="234"/>
      <c r="J165" s="235">
        <f>ROUND(I165*H165,2)</f>
        <v>0</v>
      </c>
      <c r="K165" s="236"/>
      <c r="L165" s="45"/>
      <c r="M165" s="237" t="s">
        <v>1</v>
      </c>
      <c r="N165" s="238" t="s">
        <v>41</v>
      </c>
      <c r="O165" s="92"/>
      <c r="P165" s="239">
        <f>O165*H165</f>
        <v>0</v>
      </c>
      <c r="Q165" s="239">
        <v>0</v>
      </c>
      <c r="R165" s="239">
        <f>Q165*H165</f>
        <v>0</v>
      </c>
      <c r="S165" s="239">
        <v>0</v>
      </c>
      <c r="T165" s="24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1" t="s">
        <v>209</v>
      </c>
      <c r="AT165" s="241" t="s">
        <v>205</v>
      </c>
      <c r="AU165" s="241" t="s">
        <v>83</v>
      </c>
      <c r="AY165" s="18" t="s">
        <v>203</v>
      </c>
      <c r="BE165" s="242">
        <f>IF(N165="základní",J165,0)</f>
        <v>0</v>
      </c>
      <c r="BF165" s="242">
        <f>IF(N165="snížená",J165,0)</f>
        <v>0</v>
      </c>
      <c r="BG165" s="242">
        <f>IF(N165="zákl. přenesená",J165,0)</f>
        <v>0</v>
      </c>
      <c r="BH165" s="242">
        <f>IF(N165="sníž. přenesená",J165,0)</f>
        <v>0</v>
      </c>
      <c r="BI165" s="242">
        <f>IF(N165="nulová",J165,0)</f>
        <v>0</v>
      </c>
      <c r="BJ165" s="18" t="s">
        <v>83</v>
      </c>
      <c r="BK165" s="242">
        <f>ROUND(I165*H165,2)</f>
        <v>0</v>
      </c>
      <c r="BL165" s="18" t="s">
        <v>209</v>
      </c>
      <c r="BM165" s="241" t="s">
        <v>574</v>
      </c>
    </row>
    <row r="166" s="2" customFormat="1" ht="16.5" customHeight="1">
      <c r="A166" s="39"/>
      <c r="B166" s="40"/>
      <c r="C166" s="229" t="s">
        <v>407</v>
      </c>
      <c r="D166" s="229" t="s">
        <v>205</v>
      </c>
      <c r="E166" s="230" t="s">
        <v>407</v>
      </c>
      <c r="F166" s="231" t="s">
        <v>2205</v>
      </c>
      <c r="G166" s="232" t="s">
        <v>797</v>
      </c>
      <c r="H166" s="233">
        <v>5</v>
      </c>
      <c r="I166" s="234"/>
      <c r="J166" s="235">
        <f>ROUND(I166*H166,2)</f>
        <v>0</v>
      </c>
      <c r="K166" s="236"/>
      <c r="L166" s="45"/>
      <c r="M166" s="237" t="s">
        <v>1</v>
      </c>
      <c r="N166" s="238" t="s">
        <v>41</v>
      </c>
      <c r="O166" s="92"/>
      <c r="P166" s="239">
        <f>O166*H166</f>
        <v>0</v>
      </c>
      <c r="Q166" s="239">
        <v>0</v>
      </c>
      <c r="R166" s="239">
        <f>Q166*H166</f>
        <v>0</v>
      </c>
      <c r="S166" s="239">
        <v>0</v>
      </c>
      <c r="T166" s="24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1" t="s">
        <v>209</v>
      </c>
      <c r="AT166" s="241" t="s">
        <v>205</v>
      </c>
      <c r="AU166" s="241" t="s">
        <v>83</v>
      </c>
      <c r="AY166" s="18" t="s">
        <v>203</v>
      </c>
      <c r="BE166" s="242">
        <f>IF(N166="základní",J166,0)</f>
        <v>0</v>
      </c>
      <c r="BF166" s="242">
        <f>IF(N166="snížená",J166,0)</f>
        <v>0</v>
      </c>
      <c r="BG166" s="242">
        <f>IF(N166="zákl. přenesená",J166,0)</f>
        <v>0</v>
      </c>
      <c r="BH166" s="242">
        <f>IF(N166="sníž. přenesená",J166,0)</f>
        <v>0</v>
      </c>
      <c r="BI166" s="242">
        <f>IF(N166="nulová",J166,0)</f>
        <v>0</v>
      </c>
      <c r="BJ166" s="18" t="s">
        <v>83</v>
      </c>
      <c r="BK166" s="242">
        <f>ROUND(I166*H166,2)</f>
        <v>0</v>
      </c>
      <c r="BL166" s="18" t="s">
        <v>209</v>
      </c>
      <c r="BM166" s="241" t="s">
        <v>275</v>
      </c>
    </row>
    <row r="167" s="2" customFormat="1" ht="24.15" customHeight="1">
      <c r="A167" s="39"/>
      <c r="B167" s="40"/>
      <c r="C167" s="229" t="s">
        <v>413</v>
      </c>
      <c r="D167" s="229" t="s">
        <v>205</v>
      </c>
      <c r="E167" s="230" t="s">
        <v>413</v>
      </c>
      <c r="F167" s="231" t="s">
        <v>2206</v>
      </c>
      <c r="G167" s="232" t="s">
        <v>797</v>
      </c>
      <c r="H167" s="233">
        <v>6</v>
      </c>
      <c r="I167" s="234"/>
      <c r="J167" s="235">
        <f>ROUND(I167*H167,2)</f>
        <v>0</v>
      </c>
      <c r="K167" s="236"/>
      <c r="L167" s="45"/>
      <c r="M167" s="237" t="s">
        <v>1</v>
      </c>
      <c r="N167" s="238" t="s">
        <v>41</v>
      </c>
      <c r="O167" s="92"/>
      <c r="P167" s="239">
        <f>O167*H167</f>
        <v>0</v>
      </c>
      <c r="Q167" s="239">
        <v>0</v>
      </c>
      <c r="R167" s="239">
        <f>Q167*H167</f>
        <v>0</v>
      </c>
      <c r="S167" s="239">
        <v>0</v>
      </c>
      <c r="T167" s="24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1" t="s">
        <v>209</v>
      </c>
      <c r="AT167" s="241" t="s">
        <v>205</v>
      </c>
      <c r="AU167" s="241" t="s">
        <v>83</v>
      </c>
      <c r="AY167" s="18" t="s">
        <v>203</v>
      </c>
      <c r="BE167" s="242">
        <f>IF(N167="základní",J167,0)</f>
        <v>0</v>
      </c>
      <c r="BF167" s="242">
        <f>IF(N167="snížená",J167,0)</f>
        <v>0</v>
      </c>
      <c r="BG167" s="242">
        <f>IF(N167="zákl. přenesená",J167,0)</f>
        <v>0</v>
      </c>
      <c r="BH167" s="242">
        <f>IF(N167="sníž. přenesená",J167,0)</f>
        <v>0</v>
      </c>
      <c r="BI167" s="242">
        <f>IF(N167="nulová",J167,0)</f>
        <v>0</v>
      </c>
      <c r="BJ167" s="18" t="s">
        <v>83</v>
      </c>
      <c r="BK167" s="242">
        <f>ROUND(I167*H167,2)</f>
        <v>0</v>
      </c>
      <c r="BL167" s="18" t="s">
        <v>209</v>
      </c>
      <c r="BM167" s="241" t="s">
        <v>280</v>
      </c>
    </row>
    <row r="168" s="2" customFormat="1" ht="24.15" customHeight="1">
      <c r="A168" s="39"/>
      <c r="B168" s="40"/>
      <c r="C168" s="229" t="s">
        <v>418</v>
      </c>
      <c r="D168" s="229" t="s">
        <v>205</v>
      </c>
      <c r="E168" s="230" t="s">
        <v>418</v>
      </c>
      <c r="F168" s="231" t="s">
        <v>2207</v>
      </c>
      <c r="G168" s="232" t="s">
        <v>797</v>
      </c>
      <c r="H168" s="233">
        <v>10</v>
      </c>
      <c r="I168" s="234"/>
      <c r="J168" s="235">
        <f>ROUND(I168*H168,2)</f>
        <v>0</v>
      </c>
      <c r="K168" s="236"/>
      <c r="L168" s="45"/>
      <c r="M168" s="237" t="s">
        <v>1</v>
      </c>
      <c r="N168" s="238" t="s">
        <v>41</v>
      </c>
      <c r="O168" s="92"/>
      <c r="P168" s="239">
        <f>O168*H168</f>
        <v>0</v>
      </c>
      <c r="Q168" s="239">
        <v>0</v>
      </c>
      <c r="R168" s="239">
        <f>Q168*H168</f>
        <v>0</v>
      </c>
      <c r="S168" s="239">
        <v>0</v>
      </c>
      <c r="T168" s="24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1" t="s">
        <v>209</v>
      </c>
      <c r="AT168" s="241" t="s">
        <v>205</v>
      </c>
      <c r="AU168" s="241" t="s">
        <v>83</v>
      </c>
      <c r="AY168" s="18" t="s">
        <v>203</v>
      </c>
      <c r="BE168" s="242">
        <f>IF(N168="základní",J168,0)</f>
        <v>0</v>
      </c>
      <c r="BF168" s="242">
        <f>IF(N168="snížená",J168,0)</f>
        <v>0</v>
      </c>
      <c r="BG168" s="242">
        <f>IF(N168="zákl. přenesená",J168,0)</f>
        <v>0</v>
      </c>
      <c r="BH168" s="242">
        <f>IF(N168="sníž. přenesená",J168,0)</f>
        <v>0</v>
      </c>
      <c r="BI168" s="242">
        <f>IF(N168="nulová",J168,0)</f>
        <v>0</v>
      </c>
      <c r="BJ168" s="18" t="s">
        <v>83</v>
      </c>
      <c r="BK168" s="242">
        <f>ROUND(I168*H168,2)</f>
        <v>0</v>
      </c>
      <c r="BL168" s="18" t="s">
        <v>209</v>
      </c>
      <c r="BM168" s="241" t="s">
        <v>286</v>
      </c>
    </row>
    <row r="169" s="2" customFormat="1" ht="16.5" customHeight="1">
      <c r="A169" s="39"/>
      <c r="B169" s="40"/>
      <c r="C169" s="229" t="s">
        <v>424</v>
      </c>
      <c r="D169" s="229" t="s">
        <v>205</v>
      </c>
      <c r="E169" s="230" t="s">
        <v>424</v>
      </c>
      <c r="F169" s="231" t="s">
        <v>2208</v>
      </c>
      <c r="G169" s="232" t="s">
        <v>797</v>
      </c>
      <c r="H169" s="233">
        <v>6</v>
      </c>
      <c r="I169" s="234"/>
      <c r="J169" s="235">
        <f>ROUND(I169*H169,2)</f>
        <v>0</v>
      </c>
      <c r="K169" s="236"/>
      <c r="L169" s="45"/>
      <c r="M169" s="237" t="s">
        <v>1</v>
      </c>
      <c r="N169" s="238" t="s">
        <v>41</v>
      </c>
      <c r="O169" s="92"/>
      <c r="P169" s="239">
        <f>O169*H169</f>
        <v>0</v>
      </c>
      <c r="Q169" s="239">
        <v>0</v>
      </c>
      <c r="R169" s="239">
        <f>Q169*H169</f>
        <v>0</v>
      </c>
      <c r="S169" s="239">
        <v>0</v>
      </c>
      <c r="T169" s="24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1" t="s">
        <v>209</v>
      </c>
      <c r="AT169" s="241" t="s">
        <v>205</v>
      </c>
      <c r="AU169" s="241" t="s">
        <v>83</v>
      </c>
      <c r="AY169" s="18" t="s">
        <v>203</v>
      </c>
      <c r="BE169" s="242">
        <f>IF(N169="základní",J169,0)</f>
        <v>0</v>
      </c>
      <c r="BF169" s="242">
        <f>IF(N169="snížená",J169,0)</f>
        <v>0</v>
      </c>
      <c r="BG169" s="242">
        <f>IF(N169="zákl. přenesená",J169,0)</f>
        <v>0</v>
      </c>
      <c r="BH169" s="242">
        <f>IF(N169="sníž. přenesená",J169,0)</f>
        <v>0</v>
      </c>
      <c r="BI169" s="242">
        <f>IF(N169="nulová",J169,0)</f>
        <v>0</v>
      </c>
      <c r="BJ169" s="18" t="s">
        <v>83</v>
      </c>
      <c r="BK169" s="242">
        <f>ROUND(I169*H169,2)</f>
        <v>0</v>
      </c>
      <c r="BL169" s="18" t="s">
        <v>209</v>
      </c>
      <c r="BM169" s="241" t="s">
        <v>617</v>
      </c>
    </row>
    <row r="170" s="2" customFormat="1" ht="24.15" customHeight="1">
      <c r="A170" s="39"/>
      <c r="B170" s="40"/>
      <c r="C170" s="229" t="s">
        <v>429</v>
      </c>
      <c r="D170" s="229" t="s">
        <v>205</v>
      </c>
      <c r="E170" s="230" t="s">
        <v>429</v>
      </c>
      <c r="F170" s="231" t="s">
        <v>2209</v>
      </c>
      <c r="G170" s="232" t="s">
        <v>797</v>
      </c>
      <c r="H170" s="233">
        <v>4</v>
      </c>
      <c r="I170" s="234"/>
      <c r="J170" s="235">
        <f>ROUND(I170*H170,2)</f>
        <v>0</v>
      </c>
      <c r="K170" s="236"/>
      <c r="L170" s="45"/>
      <c r="M170" s="237" t="s">
        <v>1</v>
      </c>
      <c r="N170" s="238" t="s">
        <v>41</v>
      </c>
      <c r="O170" s="92"/>
      <c r="P170" s="239">
        <f>O170*H170</f>
        <v>0</v>
      </c>
      <c r="Q170" s="239">
        <v>0</v>
      </c>
      <c r="R170" s="239">
        <f>Q170*H170</f>
        <v>0</v>
      </c>
      <c r="S170" s="239">
        <v>0</v>
      </c>
      <c r="T170" s="24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1" t="s">
        <v>209</v>
      </c>
      <c r="AT170" s="241" t="s">
        <v>205</v>
      </c>
      <c r="AU170" s="241" t="s">
        <v>83</v>
      </c>
      <c r="AY170" s="18" t="s">
        <v>203</v>
      </c>
      <c r="BE170" s="242">
        <f>IF(N170="základní",J170,0)</f>
        <v>0</v>
      </c>
      <c r="BF170" s="242">
        <f>IF(N170="snížená",J170,0)</f>
        <v>0</v>
      </c>
      <c r="BG170" s="242">
        <f>IF(N170="zákl. přenesená",J170,0)</f>
        <v>0</v>
      </c>
      <c r="BH170" s="242">
        <f>IF(N170="sníž. přenesená",J170,0)</f>
        <v>0</v>
      </c>
      <c r="BI170" s="242">
        <f>IF(N170="nulová",J170,0)</f>
        <v>0</v>
      </c>
      <c r="BJ170" s="18" t="s">
        <v>83</v>
      </c>
      <c r="BK170" s="242">
        <f>ROUND(I170*H170,2)</f>
        <v>0</v>
      </c>
      <c r="BL170" s="18" t="s">
        <v>209</v>
      </c>
      <c r="BM170" s="241" t="s">
        <v>629</v>
      </c>
    </row>
    <row r="171" s="2" customFormat="1" ht="24.15" customHeight="1">
      <c r="A171" s="39"/>
      <c r="B171" s="40"/>
      <c r="C171" s="229" t="s">
        <v>221</v>
      </c>
      <c r="D171" s="229" t="s">
        <v>205</v>
      </c>
      <c r="E171" s="230" t="s">
        <v>221</v>
      </c>
      <c r="F171" s="231" t="s">
        <v>2210</v>
      </c>
      <c r="G171" s="232" t="s">
        <v>797</v>
      </c>
      <c r="H171" s="233">
        <v>31</v>
      </c>
      <c r="I171" s="234"/>
      <c r="J171" s="235">
        <f>ROUND(I171*H171,2)</f>
        <v>0</v>
      </c>
      <c r="K171" s="236"/>
      <c r="L171" s="45"/>
      <c r="M171" s="237" t="s">
        <v>1</v>
      </c>
      <c r="N171" s="238" t="s">
        <v>41</v>
      </c>
      <c r="O171" s="92"/>
      <c r="P171" s="239">
        <f>O171*H171</f>
        <v>0</v>
      </c>
      <c r="Q171" s="239">
        <v>0</v>
      </c>
      <c r="R171" s="239">
        <f>Q171*H171</f>
        <v>0</v>
      </c>
      <c r="S171" s="239">
        <v>0</v>
      </c>
      <c r="T171" s="24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1" t="s">
        <v>209</v>
      </c>
      <c r="AT171" s="241" t="s">
        <v>205</v>
      </c>
      <c r="AU171" s="241" t="s">
        <v>83</v>
      </c>
      <c r="AY171" s="18" t="s">
        <v>203</v>
      </c>
      <c r="BE171" s="242">
        <f>IF(N171="základní",J171,0)</f>
        <v>0</v>
      </c>
      <c r="BF171" s="242">
        <f>IF(N171="snížená",J171,0)</f>
        <v>0</v>
      </c>
      <c r="BG171" s="242">
        <f>IF(N171="zákl. přenesená",J171,0)</f>
        <v>0</v>
      </c>
      <c r="BH171" s="242">
        <f>IF(N171="sníž. přenesená",J171,0)</f>
        <v>0</v>
      </c>
      <c r="BI171" s="242">
        <f>IF(N171="nulová",J171,0)</f>
        <v>0</v>
      </c>
      <c r="BJ171" s="18" t="s">
        <v>83</v>
      </c>
      <c r="BK171" s="242">
        <f>ROUND(I171*H171,2)</f>
        <v>0</v>
      </c>
      <c r="BL171" s="18" t="s">
        <v>209</v>
      </c>
      <c r="BM171" s="241" t="s">
        <v>642</v>
      </c>
    </row>
    <row r="172" s="2" customFormat="1" ht="21.75" customHeight="1">
      <c r="A172" s="39"/>
      <c r="B172" s="40"/>
      <c r="C172" s="229" t="s">
        <v>437</v>
      </c>
      <c r="D172" s="229" t="s">
        <v>205</v>
      </c>
      <c r="E172" s="230" t="s">
        <v>437</v>
      </c>
      <c r="F172" s="231" t="s">
        <v>2211</v>
      </c>
      <c r="G172" s="232" t="s">
        <v>797</v>
      </c>
      <c r="H172" s="233">
        <v>28</v>
      </c>
      <c r="I172" s="234"/>
      <c r="J172" s="235">
        <f>ROUND(I172*H172,2)</f>
        <v>0</v>
      </c>
      <c r="K172" s="236"/>
      <c r="L172" s="45"/>
      <c r="M172" s="237" t="s">
        <v>1</v>
      </c>
      <c r="N172" s="238" t="s">
        <v>41</v>
      </c>
      <c r="O172" s="92"/>
      <c r="P172" s="239">
        <f>O172*H172</f>
        <v>0</v>
      </c>
      <c r="Q172" s="239">
        <v>0</v>
      </c>
      <c r="R172" s="239">
        <f>Q172*H172</f>
        <v>0</v>
      </c>
      <c r="S172" s="239">
        <v>0</v>
      </c>
      <c r="T172" s="24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1" t="s">
        <v>209</v>
      </c>
      <c r="AT172" s="241" t="s">
        <v>205</v>
      </c>
      <c r="AU172" s="241" t="s">
        <v>83</v>
      </c>
      <c r="AY172" s="18" t="s">
        <v>203</v>
      </c>
      <c r="BE172" s="242">
        <f>IF(N172="základní",J172,0)</f>
        <v>0</v>
      </c>
      <c r="BF172" s="242">
        <f>IF(N172="snížená",J172,0)</f>
        <v>0</v>
      </c>
      <c r="BG172" s="242">
        <f>IF(N172="zákl. přenesená",J172,0)</f>
        <v>0</v>
      </c>
      <c r="BH172" s="242">
        <f>IF(N172="sníž. přenesená",J172,0)</f>
        <v>0</v>
      </c>
      <c r="BI172" s="242">
        <f>IF(N172="nulová",J172,0)</f>
        <v>0</v>
      </c>
      <c r="BJ172" s="18" t="s">
        <v>83</v>
      </c>
      <c r="BK172" s="242">
        <f>ROUND(I172*H172,2)</f>
        <v>0</v>
      </c>
      <c r="BL172" s="18" t="s">
        <v>209</v>
      </c>
      <c r="BM172" s="241" t="s">
        <v>655</v>
      </c>
    </row>
    <row r="173" s="2" customFormat="1" ht="21.75" customHeight="1">
      <c r="A173" s="39"/>
      <c r="B173" s="40"/>
      <c r="C173" s="229" t="s">
        <v>225</v>
      </c>
      <c r="D173" s="229" t="s">
        <v>205</v>
      </c>
      <c r="E173" s="230" t="s">
        <v>225</v>
      </c>
      <c r="F173" s="231" t="s">
        <v>2212</v>
      </c>
      <c r="G173" s="232" t="s">
        <v>797</v>
      </c>
      <c r="H173" s="233">
        <v>7</v>
      </c>
      <c r="I173" s="234"/>
      <c r="J173" s="235">
        <f>ROUND(I173*H173,2)</f>
        <v>0</v>
      </c>
      <c r="K173" s="236"/>
      <c r="L173" s="45"/>
      <c r="M173" s="237" t="s">
        <v>1</v>
      </c>
      <c r="N173" s="238" t="s">
        <v>41</v>
      </c>
      <c r="O173" s="92"/>
      <c r="P173" s="239">
        <f>O173*H173</f>
        <v>0</v>
      </c>
      <c r="Q173" s="239">
        <v>0</v>
      </c>
      <c r="R173" s="239">
        <f>Q173*H173</f>
        <v>0</v>
      </c>
      <c r="S173" s="239">
        <v>0</v>
      </c>
      <c r="T173" s="24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1" t="s">
        <v>209</v>
      </c>
      <c r="AT173" s="241" t="s">
        <v>205</v>
      </c>
      <c r="AU173" s="241" t="s">
        <v>83</v>
      </c>
      <c r="AY173" s="18" t="s">
        <v>203</v>
      </c>
      <c r="BE173" s="242">
        <f>IF(N173="základní",J173,0)</f>
        <v>0</v>
      </c>
      <c r="BF173" s="242">
        <f>IF(N173="snížená",J173,0)</f>
        <v>0</v>
      </c>
      <c r="BG173" s="242">
        <f>IF(N173="zákl. přenesená",J173,0)</f>
        <v>0</v>
      </c>
      <c r="BH173" s="242">
        <f>IF(N173="sníž. přenesená",J173,0)</f>
        <v>0</v>
      </c>
      <c r="BI173" s="242">
        <f>IF(N173="nulová",J173,0)</f>
        <v>0</v>
      </c>
      <c r="BJ173" s="18" t="s">
        <v>83</v>
      </c>
      <c r="BK173" s="242">
        <f>ROUND(I173*H173,2)</f>
        <v>0</v>
      </c>
      <c r="BL173" s="18" t="s">
        <v>209</v>
      </c>
      <c r="BM173" s="241" t="s">
        <v>671</v>
      </c>
    </row>
    <row r="174" s="2" customFormat="1" ht="24.15" customHeight="1">
      <c r="A174" s="39"/>
      <c r="B174" s="40"/>
      <c r="C174" s="229" t="s">
        <v>445</v>
      </c>
      <c r="D174" s="229" t="s">
        <v>205</v>
      </c>
      <c r="E174" s="230" t="s">
        <v>445</v>
      </c>
      <c r="F174" s="231" t="s">
        <v>2213</v>
      </c>
      <c r="G174" s="232" t="s">
        <v>797</v>
      </c>
      <c r="H174" s="233">
        <v>11</v>
      </c>
      <c r="I174" s="234"/>
      <c r="J174" s="235">
        <f>ROUND(I174*H174,2)</f>
        <v>0</v>
      </c>
      <c r="K174" s="236"/>
      <c r="L174" s="45"/>
      <c r="M174" s="237" t="s">
        <v>1</v>
      </c>
      <c r="N174" s="238" t="s">
        <v>41</v>
      </c>
      <c r="O174" s="92"/>
      <c r="P174" s="239">
        <f>O174*H174</f>
        <v>0</v>
      </c>
      <c r="Q174" s="239">
        <v>0</v>
      </c>
      <c r="R174" s="239">
        <f>Q174*H174</f>
        <v>0</v>
      </c>
      <c r="S174" s="239">
        <v>0</v>
      </c>
      <c r="T174" s="24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1" t="s">
        <v>209</v>
      </c>
      <c r="AT174" s="241" t="s">
        <v>205</v>
      </c>
      <c r="AU174" s="241" t="s">
        <v>83</v>
      </c>
      <c r="AY174" s="18" t="s">
        <v>203</v>
      </c>
      <c r="BE174" s="242">
        <f>IF(N174="základní",J174,0)</f>
        <v>0</v>
      </c>
      <c r="BF174" s="242">
        <f>IF(N174="snížená",J174,0)</f>
        <v>0</v>
      </c>
      <c r="BG174" s="242">
        <f>IF(N174="zákl. přenesená",J174,0)</f>
        <v>0</v>
      </c>
      <c r="BH174" s="242">
        <f>IF(N174="sníž. přenesená",J174,0)</f>
        <v>0</v>
      </c>
      <c r="BI174" s="242">
        <f>IF(N174="nulová",J174,0)</f>
        <v>0</v>
      </c>
      <c r="BJ174" s="18" t="s">
        <v>83</v>
      </c>
      <c r="BK174" s="242">
        <f>ROUND(I174*H174,2)</f>
        <v>0</v>
      </c>
      <c r="BL174" s="18" t="s">
        <v>209</v>
      </c>
      <c r="BM174" s="241" t="s">
        <v>681</v>
      </c>
    </row>
    <row r="175" s="2" customFormat="1" ht="16.5" customHeight="1">
      <c r="A175" s="39"/>
      <c r="B175" s="40"/>
      <c r="C175" s="229" t="s">
        <v>452</v>
      </c>
      <c r="D175" s="229" t="s">
        <v>205</v>
      </c>
      <c r="E175" s="230" t="s">
        <v>452</v>
      </c>
      <c r="F175" s="231" t="s">
        <v>2214</v>
      </c>
      <c r="G175" s="232" t="s">
        <v>797</v>
      </c>
      <c r="H175" s="233">
        <v>11</v>
      </c>
      <c r="I175" s="234"/>
      <c r="J175" s="235">
        <f>ROUND(I175*H175,2)</f>
        <v>0</v>
      </c>
      <c r="K175" s="236"/>
      <c r="L175" s="45"/>
      <c r="M175" s="237" t="s">
        <v>1</v>
      </c>
      <c r="N175" s="238" t="s">
        <v>41</v>
      </c>
      <c r="O175" s="92"/>
      <c r="P175" s="239">
        <f>O175*H175</f>
        <v>0</v>
      </c>
      <c r="Q175" s="239">
        <v>0</v>
      </c>
      <c r="R175" s="239">
        <f>Q175*H175</f>
        <v>0</v>
      </c>
      <c r="S175" s="239">
        <v>0</v>
      </c>
      <c r="T175" s="24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1" t="s">
        <v>209</v>
      </c>
      <c r="AT175" s="241" t="s">
        <v>205</v>
      </c>
      <c r="AU175" s="241" t="s">
        <v>83</v>
      </c>
      <c r="AY175" s="18" t="s">
        <v>203</v>
      </c>
      <c r="BE175" s="242">
        <f>IF(N175="základní",J175,0)</f>
        <v>0</v>
      </c>
      <c r="BF175" s="242">
        <f>IF(N175="snížená",J175,0)</f>
        <v>0</v>
      </c>
      <c r="BG175" s="242">
        <f>IF(N175="zákl. přenesená",J175,0)</f>
        <v>0</v>
      </c>
      <c r="BH175" s="242">
        <f>IF(N175="sníž. přenesená",J175,0)</f>
        <v>0</v>
      </c>
      <c r="BI175" s="242">
        <f>IF(N175="nulová",J175,0)</f>
        <v>0</v>
      </c>
      <c r="BJ175" s="18" t="s">
        <v>83</v>
      </c>
      <c r="BK175" s="242">
        <f>ROUND(I175*H175,2)</f>
        <v>0</v>
      </c>
      <c r="BL175" s="18" t="s">
        <v>209</v>
      </c>
      <c r="BM175" s="241" t="s">
        <v>692</v>
      </c>
    </row>
    <row r="176" s="2" customFormat="1" ht="16.5" customHeight="1">
      <c r="A176" s="39"/>
      <c r="B176" s="40"/>
      <c r="C176" s="229" t="s">
        <v>458</v>
      </c>
      <c r="D176" s="229" t="s">
        <v>205</v>
      </c>
      <c r="E176" s="230" t="s">
        <v>458</v>
      </c>
      <c r="F176" s="231" t="s">
        <v>2215</v>
      </c>
      <c r="G176" s="232" t="s">
        <v>797</v>
      </c>
      <c r="H176" s="233">
        <v>6</v>
      </c>
      <c r="I176" s="234"/>
      <c r="J176" s="235">
        <f>ROUND(I176*H176,2)</f>
        <v>0</v>
      </c>
      <c r="K176" s="236"/>
      <c r="L176" s="45"/>
      <c r="M176" s="237" t="s">
        <v>1</v>
      </c>
      <c r="N176" s="238" t="s">
        <v>41</v>
      </c>
      <c r="O176" s="92"/>
      <c r="P176" s="239">
        <f>O176*H176</f>
        <v>0</v>
      </c>
      <c r="Q176" s="239">
        <v>0</v>
      </c>
      <c r="R176" s="239">
        <f>Q176*H176</f>
        <v>0</v>
      </c>
      <c r="S176" s="239">
        <v>0</v>
      </c>
      <c r="T176" s="24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1" t="s">
        <v>209</v>
      </c>
      <c r="AT176" s="241" t="s">
        <v>205</v>
      </c>
      <c r="AU176" s="241" t="s">
        <v>83</v>
      </c>
      <c r="AY176" s="18" t="s">
        <v>203</v>
      </c>
      <c r="BE176" s="242">
        <f>IF(N176="základní",J176,0)</f>
        <v>0</v>
      </c>
      <c r="BF176" s="242">
        <f>IF(N176="snížená",J176,0)</f>
        <v>0</v>
      </c>
      <c r="BG176" s="242">
        <f>IF(N176="zákl. přenesená",J176,0)</f>
        <v>0</v>
      </c>
      <c r="BH176" s="242">
        <f>IF(N176="sníž. přenesená",J176,0)</f>
        <v>0</v>
      </c>
      <c r="BI176" s="242">
        <f>IF(N176="nulová",J176,0)</f>
        <v>0</v>
      </c>
      <c r="BJ176" s="18" t="s">
        <v>83</v>
      </c>
      <c r="BK176" s="242">
        <f>ROUND(I176*H176,2)</f>
        <v>0</v>
      </c>
      <c r="BL176" s="18" t="s">
        <v>209</v>
      </c>
      <c r="BM176" s="241" t="s">
        <v>291</v>
      </c>
    </row>
    <row r="177" s="2" customFormat="1" ht="16.5" customHeight="1">
      <c r="A177" s="39"/>
      <c r="B177" s="40"/>
      <c r="C177" s="229" t="s">
        <v>462</v>
      </c>
      <c r="D177" s="229" t="s">
        <v>205</v>
      </c>
      <c r="E177" s="230" t="s">
        <v>462</v>
      </c>
      <c r="F177" s="231" t="s">
        <v>2216</v>
      </c>
      <c r="G177" s="232" t="s">
        <v>797</v>
      </c>
      <c r="H177" s="233">
        <v>1</v>
      </c>
      <c r="I177" s="234"/>
      <c r="J177" s="235">
        <f>ROUND(I177*H177,2)</f>
        <v>0</v>
      </c>
      <c r="K177" s="236"/>
      <c r="L177" s="45"/>
      <c r="M177" s="237" t="s">
        <v>1</v>
      </c>
      <c r="N177" s="238" t="s">
        <v>41</v>
      </c>
      <c r="O177" s="92"/>
      <c r="P177" s="239">
        <f>O177*H177</f>
        <v>0</v>
      </c>
      <c r="Q177" s="239">
        <v>0</v>
      </c>
      <c r="R177" s="239">
        <f>Q177*H177</f>
        <v>0</v>
      </c>
      <c r="S177" s="239">
        <v>0</v>
      </c>
      <c r="T177" s="24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1" t="s">
        <v>209</v>
      </c>
      <c r="AT177" s="241" t="s">
        <v>205</v>
      </c>
      <c r="AU177" s="241" t="s">
        <v>83</v>
      </c>
      <c r="AY177" s="18" t="s">
        <v>203</v>
      </c>
      <c r="BE177" s="242">
        <f>IF(N177="základní",J177,0)</f>
        <v>0</v>
      </c>
      <c r="BF177" s="242">
        <f>IF(N177="snížená",J177,0)</f>
        <v>0</v>
      </c>
      <c r="BG177" s="242">
        <f>IF(N177="zákl. přenesená",J177,0)</f>
        <v>0</v>
      </c>
      <c r="BH177" s="242">
        <f>IF(N177="sníž. přenesená",J177,0)</f>
        <v>0</v>
      </c>
      <c r="BI177" s="242">
        <f>IF(N177="nulová",J177,0)</f>
        <v>0</v>
      </c>
      <c r="BJ177" s="18" t="s">
        <v>83</v>
      </c>
      <c r="BK177" s="242">
        <f>ROUND(I177*H177,2)</f>
        <v>0</v>
      </c>
      <c r="BL177" s="18" t="s">
        <v>209</v>
      </c>
      <c r="BM177" s="241" t="s">
        <v>297</v>
      </c>
    </row>
    <row r="178" s="2" customFormat="1" ht="16.5" customHeight="1">
      <c r="A178" s="39"/>
      <c r="B178" s="40"/>
      <c r="C178" s="229" t="s">
        <v>466</v>
      </c>
      <c r="D178" s="229" t="s">
        <v>205</v>
      </c>
      <c r="E178" s="230" t="s">
        <v>466</v>
      </c>
      <c r="F178" s="231" t="s">
        <v>2217</v>
      </c>
      <c r="G178" s="232" t="s">
        <v>797</v>
      </c>
      <c r="H178" s="233">
        <v>1</v>
      </c>
      <c r="I178" s="234"/>
      <c r="J178" s="235">
        <f>ROUND(I178*H178,2)</f>
        <v>0</v>
      </c>
      <c r="K178" s="236"/>
      <c r="L178" s="45"/>
      <c r="M178" s="237" t="s">
        <v>1</v>
      </c>
      <c r="N178" s="238" t="s">
        <v>41</v>
      </c>
      <c r="O178" s="92"/>
      <c r="P178" s="239">
        <f>O178*H178</f>
        <v>0</v>
      </c>
      <c r="Q178" s="239">
        <v>0</v>
      </c>
      <c r="R178" s="239">
        <f>Q178*H178</f>
        <v>0</v>
      </c>
      <c r="S178" s="239">
        <v>0</v>
      </c>
      <c r="T178" s="24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1" t="s">
        <v>209</v>
      </c>
      <c r="AT178" s="241" t="s">
        <v>205</v>
      </c>
      <c r="AU178" s="241" t="s">
        <v>83</v>
      </c>
      <c r="AY178" s="18" t="s">
        <v>203</v>
      </c>
      <c r="BE178" s="242">
        <f>IF(N178="základní",J178,0)</f>
        <v>0</v>
      </c>
      <c r="BF178" s="242">
        <f>IF(N178="snížená",J178,0)</f>
        <v>0</v>
      </c>
      <c r="BG178" s="242">
        <f>IF(N178="zákl. přenesená",J178,0)</f>
        <v>0</v>
      </c>
      <c r="BH178" s="242">
        <f>IF(N178="sníž. přenesená",J178,0)</f>
        <v>0</v>
      </c>
      <c r="BI178" s="242">
        <f>IF(N178="nulová",J178,0)</f>
        <v>0</v>
      </c>
      <c r="BJ178" s="18" t="s">
        <v>83</v>
      </c>
      <c r="BK178" s="242">
        <f>ROUND(I178*H178,2)</f>
        <v>0</v>
      </c>
      <c r="BL178" s="18" t="s">
        <v>209</v>
      </c>
      <c r="BM178" s="241" t="s">
        <v>302</v>
      </c>
    </row>
    <row r="179" s="12" customFormat="1" ht="25.92" customHeight="1">
      <c r="A179" s="12"/>
      <c r="B179" s="213"/>
      <c r="C179" s="214"/>
      <c r="D179" s="215" t="s">
        <v>75</v>
      </c>
      <c r="E179" s="216" t="s">
        <v>2218</v>
      </c>
      <c r="F179" s="216" t="s">
        <v>1764</v>
      </c>
      <c r="G179" s="214"/>
      <c r="H179" s="214"/>
      <c r="I179" s="217"/>
      <c r="J179" s="218">
        <f>BK179</f>
        <v>0</v>
      </c>
      <c r="K179" s="214"/>
      <c r="L179" s="219"/>
      <c r="M179" s="220"/>
      <c r="N179" s="221"/>
      <c r="O179" s="221"/>
      <c r="P179" s="222">
        <f>SUM(P180:P181)</f>
        <v>0</v>
      </c>
      <c r="Q179" s="221"/>
      <c r="R179" s="222">
        <f>SUM(R180:R181)</f>
        <v>0</v>
      </c>
      <c r="S179" s="221"/>
      <c r="T179" s="223">
        <f>SUM(T180:T181)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24" t="s">
        <v>83</v>
      </c>
      <c r="AT179" s="225" t="s">
        <v>75</v>
      </c>
      <c r="AU179" s="225" t="s">
        <v>76</v>
      </c>
      <c r="AY179" s="224" t="s">
        <v>203</v>
      </c>
      <c r="BK179" s="226">
        <f>SUM(BK180:BK181)</f>
        <v>0</v>
      </c>
    </row>
    <row r="180" s="2" customFormat="1" ht="24.15" customHeight="1">
      <c r="A180" s="39"/>
      <c r="B180" s="40"/>
      <c r="C180" s="229" t="s">
        <v>229</v>
      </c>
      <c r="D180" s="229" t="s">
        <v>205</v>
      </c>
      <c r="E180" s="230" t="s">
        <v>229</v>
      </c>
      <c r="F180" s="231" t="s">
        <v>2219</v>
      </c>
      <c r="G180" s="232" t="s">
        <v>1524</v>
      </c>
      <c r="H180" s="233">
        <v>1</v>
      </c>
      <c r="I180" s="234"/>
      <c r="J180" s="235">
        <f>ROUND(I180*H180,2)</f>
        <v>0</v>
      </c>
      <c r="K180" s="236"/>
      <c r="L180" s="45"/>
      <c r="M180" s="237" t="s">
        <v>1</v>
      </c>
      <c r="N180" s="238" t="s">
        <v>41</v>
      </c>
      <c r="O180" s="92"/>
      <c r="P180" s="239">
        <f>O180*H180</f>
        <v>0</v>
      </c>
      <c r="Q180" s="239">
        <v>0</v>
      </c>
      <c r="R180" s="239">
        <f>Q180*H180</f>
        <v>0</v>
      </c>
      <c r="S180" s="239">
        <v>0</v>
      </c>
      <c r="T180" s="24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1" t="s">
        <v>209</v>
      </c>
      <c r="AT180" s="241" t="s">
        <v>205</v>
      </c>
      <c r="AU180" s="241" t="s">
        <v>83</v>
      </c>
      <c r="AY180" s="18" t="s">
        <v>203</v>
      </c>
      <c r="BE180" s="242">
        <f>IF(N180="základní",J180,0)</f>
        <v>0</v>
      </c>
      <c r="BF180" s="242">
        <f>IF(N180="snížená",J180,0)</f>
        <v>0</v>
      </c>
      <c r="BG180" s="242">
        <f>IF(N180="zákl. přenesená",J180,0)</f>
        <v>0</v>
      </c>
      <c r="BH180" s="242">
        <f>IF(N180="sníž. přenesená",J180,0)</f>
        <v>0</v>
      </c>
      <c r="BI180" s="242">
        <f>IF(N180="nulová",J180,0)</f>
        <v>0</v>
      </c>
      <c r="BJ180" s="18" t="s">
        <v>83</v>
      </c>
      <c r="BK180" s="242">
        <f>ROUND(I180*H180,2)</f>
        <v>0</v>
      </c>
      <c r="BL180" s="18" t="s">
        <v>209</v>
      </c>
      <c r="BM180" s="241" t="s">
        <v>305</v>
      </c>
    </row>
    <row r="181" s="2" customFormat="1" ht="24.15" customHeight="1">
      <c r="A181" s="39"/>
      <c r="B181" s="40"/>
      <c r="C181" s="229" t="s">
        <v>477</v>
      </c>
      <c r="D181" s="229" t="s">
        <v>205</v>
      </c>
      <c r="E181" s="230" t="s">
        <v>477</v>
      </c>
      <c r="F181" s="231" t="s">
        <v>2220</v>
      </c>
      <c r="G181" s="232" t="s">
        <v>1524</v>
      </c>
      <c r="H181" s="233">
        <v>1</v>
      </c>
      <c r="I181" s="234"/>
      <c r="J181" s="235">
        <f>ROUND(I181*H181,2)</f>
        <v>0</v>
      </c>
      <c r="K181" s="236"/>
      <c r="L181" s="45"/>
      <c r="M181" s="306" t="s">
        <v>1</v>
      </c>
      <c r="N181" s="307" t="s">
        <v>41</v>
      </c>
      <c r="O181" s="308"/>
      <c r="P181" s="309">
        <f>O181*H181</f>
        <v>0</v>
      </c>
      <c r="Q181" s="309">
        <v>0</v>
      </c>
      <c r="R181" s="309">
        <f>Q181*H181</f>
        <v>0</v>
      </c>
      <c r="S181" s="309">
        <v>0</v>
      </c>
      <c r="T181" s="31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1" t="s">
        <v>209</v>
      </c>
      <c r="AT181" s="241" t="s">
        <v>205</v>
      </c>
      <c r="AU181" s="241" t="s">
        <v>83</v>
      </c>
      <c r="AY181" s="18" t="s">
        <v>203</v>
      </c>
      <c r="BE181" s="242">
        <f>IF(N181="základní",J181,0)</f>
        <v>0</v>
      </c>
      <c r="BF181" s="242">
        <f>IF(N181="snížená",J181,0)</f>
        <v>0</v>
      </c>
      <c r="BG181" s="242">
        <f>IF(N181="zákl. přenesená",J181,0)</f>
        <v>0</v>
      </c>
      <c r="BH181" s="242">
        <f>IF(N181="sníž. přenesená",J181,0)</f>
        <v>0</v>
      </c>
      <c r="BI181" s="242">
        <f>IF(N181="nulová",J181,0)</f>
        <v>0</v>
      </c>
      <c r="BJ181" s="18" t="s">
        <v>83</v>
      </c>
      <c r="BK181" s="242">
        <f>ROUND(I181*H181,2)</f>
        <v>0</v>
      </c>
      <c r="BL181" s="18" t="s">
        <v>209</v>
      </c>
      <c r="BM181" s="241" t="s">
        <v>309</v>
      </c>
    </row>
    <row r="182" s="2" customFormat="1" ht="6.96" customHeight="1">
      <c r="A182" s="39"/>
      <c r="B182" s="67"/>
      <c r="C182" s="68"/>
      <c r="D182" s="68"/>
      <c r="E182" s="68"/>
      <c r="F182" s="68"/>
      <c r="G182" s="68"/>
      <c r="H182" s="68"/>
      <c r="I182" s="68"/>
      <c r="J182" s="68"/>
      <c r="K182" s="68"/>
      <c r="L182" s="45"/>
      <c r="M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</row>
  </sheetData>
  <sheetProtection sheet="1" autoFilter="0" formatColumns="0" formatRows="0" objects="1" scenarios="1" spinCount="100000" saltValue="7z+j5KTRJcyrbSTEaWIuaHCkrwKfVn9wbeuVQ5BEWxREiwG9btmbxWsmuB4rMCblcmdFZSKEuhwmgMv8CUpzXA==" hashValue="FLypO7HtfjaOTnvEsClFuRX5S262K/upy5RCTbCpI9CScCSNFgB7DOrLnsQl3AzQJYNBPpVdqB/SPIsJV2Cmgg==" algorithmName="SHA-512" password="99DC"/>
  <autoFilter ref="C126:K181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3:H113"/>
    <mergeCell ref="E117:H117"/>
    <mergeCell ref="E115:H115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112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157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Objekty OU, část D a DM</v>
      </c>
      <c r="F7" s="152"/>
      <c r="G7" s="152"/>
      <c r="H7" s="152"/>
      <c r="L7" s="21"/>
    </row>
    <row r="8">
      <c r="B8" s="21"/>
      <c r="D8" s="152" t="s">
        <v>158</v>
      </c>
      <c r="L8" s="21"/>
    </row>
    <row r="9" s="1" customFormat="1" ht="16.5" customHeight="1">
      <c r="B9" s="21"/>
      <c r="E9" s="153" t="s">
        <v>159</v>
      </c>
      <c r="F9" s="1"/>
      <c r="G9" s="1"/>
      <c r="H9" s="1"/>
      <c r="L9" s="21"/>
    </row>
    <row r="10" s="1" customFormat="1" ht="12" customHeight="1">
      <c r="B10" s="21"/>
      <c r="D10" s="152" t="s">
        <v>160</v>
      </c>
      <c r="L10" s="21"/>
    </row>
    <row r="11" s="2" customFormat="1" ht="16.5" customHeight="1">
      <c r="A11" s="39"/>
      <c r="B11" s="45"/>
      <c r="C11" s="39"/>
      <c r="D11" s="39"/>
      <c r="E11" s="164" t="s">
        <v>2154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2155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4" t="s">
        <v>2221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5" t="str">
        <f>'Rekapitulace stavby'!AN8</f>
        <v>31. 8. 2018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26</v>
      </c>
      <c r="F19" s="39"/>
      <c r="G19" s="39"/>
      <c r="H19" s="39"/>
      <c r="I19" s="152" t="s">
        <v>27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28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27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30</v>
      </c>
      <c r="E24" s="39"/>
      <c r="F24" s="39"/>
      <c r="G24" s="39"/>
      <c r="H24" s="39"/>
      <c r="I24" s="152" t="s">
        <v>25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31</v>
      </c>
      <c r="F25" s="39"/>
      <c r="G25" s="39"/>
      <c r="H25" s="39"/>
      <c r="I25" s="152" t="s">
        <v>27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33</v>
      </c>
      <c r="E27" s="39"/>
      <c r="F27" s="39"/>
      <c r="G27" s="39"/>
      <c r="H27" s="39"/>
      <c r="I27" s="152" t="s">
        <v>25</v>
      </c>
      <c r="J27" s="142" t="str">
        <f>IF('Rekapitulace stavby'!AN19="","",'Rekapitulace stavby'!AN19)</f>
        <v/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tr">
        <f>IF('Rekapitulace stavby'!E20="","",'Rekapitulace stavby'!E20)</f>
        <v xml:space="preserve"> </v>
      </c>
      <c r="F28" s="39"/>
      <c r="G28" s="39"/>
      <c r="H28" s="39"/>
      <c r="I28" s="152" t="s">
        <v>27</v>
      </c>
      <c r="J28" s="142" t="str">
        <f>IF('Rekapitulace stavby'!AN20="","",'Rekapitulace stavby'!AN20)</f>
        <v/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34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43.25" customHeight="1">
      <c r="A31" s="156"/>
      <c r="B31" s="157"/>
      <c r="C31" s="156"/>
      <c r="D31" s="156"/>
      <c r="E31" s="158" t="s">
        <v>2157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1" t="s">
        <v>36</v>
      </c>
      <c r="E34" s="39"/>
      <c r="F34" s="39"/>
      <c r="G34" s="39"/>
      <c r="H34" s="39"/>
      <c r="I34" s="39"/>
      <c r="J34" s="162">
        <f>ROUND(J126,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0"/>
      <c r="E35" s="160"/>
      <c r="F35" s="160"/>
      <c r="G35" s="160"/>
      <c r="H35" s="160"/>
      <c r="I35" s="160"/>
      <c r="J35" s="160"/>
      <c r="K35" s="160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3" t="s">
        <v>38</v>
      </c>
      <c r="G36" s="39"/>
      <c r="H36" s="39"/>
      <c r="I36" s="163" t="s">
        <v>37</v>
      </c>
      <c r="J36" s="163" t="s">
        <v>39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4" t="s">
        <v>40</v>
      </c>
      <c r="E37" s="152" t="s">
        <v>41</v>
      </c>
      <c r="F37" s="165">
        <f>ROUND((SUM(BE126:BE193)),  2)</f>
        <v>0</v>
      </c>
      <c r="G37" s="39"/>
      <c r="H37" s="39"/>
      <c r="I37" s="166">
        <v>0.20999999999999999</v>
      </c>
      <c r="J37" s="165">
        <f>ROUND(((SUM(BE126:BE193))*I37),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42</v>
      </c>
      <c r="F38" s="165">
        <f>ROUND((SUM(BF126:BF193)),  2)</f>
        <v>0</v>
      </c>
      <c r="G38" s="39"/>
      <c r="H38" s="39"/>
      <c r="I38" s="166">
        <v>0.12</v>
      </c>
      <c r="J38" s="165">
        <f>ROUND(((SUM(BF126:BF193))*I38),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43</v>
      </c>
      <c r="F39" s="165">
        <f>ROUND((SUM(BG126:BG193)),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44</v>
      </c>
      <c r="F40" s="165">
        <f>ROUND((SUM(BH126:BH193)),  2)</f>
        <v>0</v>
      </c>
      <c r="G40" s="39"/>
      <c r="H40" s="39"/>
      <c r="I40" s="166">
        <v>0.12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45</v>
      </c>
      <c r="F41" s="165">
        <f>ROUND((SUM(BI126:BI193)),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46</v>
      </c>
      <c r="E43" s="169"/>
      <c r="F43" s="169"/>
      <c r="G43" s="170" t="s">
        <v>47</v>
      </c>
      <c r="H43" s="171" t="s">
        <v>48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Objekty OU, část D a DM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158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159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160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311" t="s">
        <v>2154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2155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D.1.4.4b - Kabelové trasy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 xml:space="preserve"> </v>
      </c>
      <c r="G93" s="41"/>
      <c r="H93" s="41"/>
      <c r="I93" s="33" t="s">
        <v>22</v>
      </c>
      <c r="J93" s="80" t="str">
        <f>IF(J16="","",J16)</f>
        <v>31. 8. 2018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Ostravská univerzita</v>
      </c>
      <c r="G95" s="41"/>
      <c r="H95" s="41"/>
      <c r="I95" s="33" t="s">
        <v>30</v>
      </c>
      <c r="J95" s="37" t="str">
        <f>E25</f>
        <v>Marpo s.r.o.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33</v>
      </c>
      <c r="J96" s="37" t="str">
        <f>E28</f>
        <v xml:space="preserve"> 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6" t="s">
        <v>164</v>
      </c>
      <c r="D98" s="187"/>
      <c r="E98" s="187"/>
      <c r="F98" s="187"/>
      <c r="G98" s="187"/>
      <c r="H98" s="187"/>
      <c r="I98" s="187"/>
      <c r="J98" s="188" t="s">
        <v>165</v>
      </c>
      <c r="K98" s="187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89" t="s">
        <v>166</v>
      </c>
      <c r="D100" s="41"/>
      <c r="E100" s="41"/>
      <c r="F100" s="41"/>
      <c r="G100" s="41"/>
      <c r="H100" s="41"/>
      <c r="I100" s="41"/>
      <c r="J100" s="111">
        <f>J126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167</v>
      </c>
    </row>
    <row r="101" s="9" customFormat="1" ht="24.96" customHeight="1">
      <c r="A101" s="9"/>
      <c r="B101" s="190"/>
      <c r="C101" s="191"/>
      <c r="D101" s="192" t="s">
        <v>2222</v>
      </c>
      <c r="E101" s="193"/>
      <c r="F101" s="193"/>
      <c r="G101" s="193"/>
      <c r="H101" s="193"/>
      <c r="I101" s="193"/>
      <c r="J101" s="194">
        <f>J127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2223</v>
      </c>
      <c r="E102" s="193"/>
      <c r="F102" s="193"/>
      <c r="G102" s="193"/>
      <c r="H102" s="193"/>
      <c r="I102" s="193"/>
      <c r="J102" s="194">
        <f>J191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188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5" t="str">
        <f>E7</f>
        <v>Objekty OU, část D a DM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158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1" customFormat="1" ht="16.5" customHeight="1">
      <c r="B114" s="22"/>
      <c r="C114" s="23"/>
      <c r="D114" s="23"/>
      <c r="E114" s="185" t="s">
        <v>159</v>
      </c>
      <c r="F114" s="23"/>
      <c r="G114" s="23"/>
      <c r="H114" s="23"/>
      <c r="I114" s="23"/>
      <c r="J114" s="23"/>
      <c r="K114" s="23"/>
      <c r="L114" s="21"/>
    </row>
    <row r="115" s="1" customFormat="1" ht="12" customHeight="1">
      <c r="B115" s="22"/>
      <c r="C115" s="33" t="s">
        <v>160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="2" customFormat="1" ht="16.5" customHeight="1">
      <c r="A116" s="39"/>
      <c r="B116" s="40"/>
      <c r="C116" s="41"/>
      <c r="D116" s="41"/>
      <c r="E116" s="311" t="s">
        <v>2154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2155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77" t="str">
        <f>E13</f>
        <v>D.1.4.4b - Kabelové trasy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20</v>
      </c>
      <c r="D120" s="41"/>
      <c r="E120" s="41"/>
      <c r="F120" s="28" t="str">
        <f>F16</f>
        <v xml:space="preserve"> </v>
      </c>
      <c r="G120" s="41"/>
      <c r="H120" s="41"/>
      <c r="I120" s="33" t="s">
        <v>22</v>
      </c>
      <c r="J120" s="80" t="str">
        <f>IF(J16="","",J16)</f>
        <v>31. 8. 2018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24</v>
      </c>
      <c r="D122" s="41"/>
      <c r="E122" s="41"/>
      <c r="F122" s="28" t="str">
        <f>E19</f>
        <v>Ostravská univerzita</v>
      </c>
      <c r="G122" s="41"/>
      <c r="H122" s="41"/>
      <c r="I122" s="33" t="s">
        <v>30</v>
      </c>
      <c r="J122" s="37" t="str">
        <f>E25</f>
        <v>Marpo s.r.o.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28</v>
      </c>
      <c r="D123" s="41"/>
      <c r="E123" s="41"/>
      <c r="F123" s="28" t="str">
        <f>IF(E22="","",E22)</f>
        <v>Vyplň údaj</v>
      </c>
      <c r="G123" s="41"/>
      <c r="H123" s="41"/>
      <c r="I123" s="33" t="s">
        <v>33</v>
      </c>
      <c r="J123" s="37" t="str">
        <f>E28</f>
        <v xml:space="preserve"> 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201"/>
      <c r="B125" s="202"/>
      <c r="C125" s="203" t="s">
        <v>189</v>
      </c>
      <c r="D125" s="204" t="s">
        <v>61</v>
      </c>
      <c r="E125" s="204" t="s">
        <v>57</v>
      </c>
      <c r="F125" s="204" t="s">
        <v>58</v>
      </c>
      <c r="G125" s="204" t="s">
        <v>190</v>
      </c>
      <c r="H125" s="204" t="s">
        <v>191</v>
      </c>
      <c r="I125" s="204" t="s">
        <v>192</v>
      </c>
      <c r="J125" s="205" t="s">
        <v>165</v>
      </c>
      <c r="K125" s="206" t="s">
        <v>193</v>
      </c>
      <c r="L125" s="207"/>
      <c r="M125" s="101" t="s">
        <v>1</v>
      </c>
      <c r="N125" s="102" t="s">
        <v>40</v>
      </c>
      <c r="O125" s="102" t="s">
        <v>194</v>
      </c>
      <c r="P125" s="102" t="s">
        <v>195</v>
      </c>
      <c r="Q125" s="102" t="s">
        <v>196</v>
      </c>
      <c r="R125" s="102" t="s">
        <v>197</v>
      </c>
      <c r="S125" s="102" t="s">
        <v>198</v>
      </c>
      <c r="T125" s="103" t="s">
        <v>199</v>
      </c>
      <c r="U125" s="201"/>
      <c r="V125" s="201"/>
      <c r="W125" s="201"/>
      <c r="X125" s="201"/>
      <c r="Y125" s="201"/>
      <c r="Z125" s="201"/>
      <c r="AA125" s="201"/>
      <c r="AB125" s="201"/>
      <c r="AC125" s="201"/>
      <c r="AD125" s="201"/>
      <c r="AE125" s="201"/>
    </row>
    <row r="126" s="2" customFormat="1" ht="22.8" customHeight="1">
      <c r="A126" s="39"/>
      <c r="B126" s="40"/>
      <c r="C126" s="108" t="s">
        <v>200</v>
      </c>
      <c r="D126" s="41"/>
      <c r="E126" s="41"/>
      <c r="F126" s="41"/>
      <c r="G126" s="41"/>
      <c r="H126" s="41"/>
      <c r="I126" s="41"/>
      <c r="J126" s="208">
        <f>BK126</f>
        <v>0</v>
      </c>
      <c r="K126" s="41"/>
      <c r="L126" s="45"/>
      <c r="M126" s="104"/>
      <c r="N126" s="209"/>
      <c r="O126" s="105"/>
      <c r="P126" s="210">
        <f>P127+P191</f>
        <v>0</v>
      </c>
      <c r="Q126" s="105"/>
      <c r="R126" s="210">
        <f>R127+R191</f>
        <v>0</v>
      </c>
      <c r="S126" s="105"/>
      <c r="T126" s="211">
        <f>T127+T191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75</v>
      </c>
      <c r="AU126" s="18" t="s">
        <v>167</v>
      </c>
      <c r="BK126" s="212">
        <f>BK127+BK191</f>
        <v>0</v>
      </c>
    </row>
    <row r="127" s="12" customFormat="1" ht="25.92" customHeight="1">
      <c r="A127" s="12"/>
      <c r="B127" s="213"/>
      <c r="C127" s="214"/>
      <c r="D127" s="215" t="s">
        <v>75</v>
      </c>
      <c r="E127" s="216" t="s">
        <v>2161</v>
      </c>
      <c r="F127" s="216" t="s">
        <v>111</v>
      </c>
      <c r="G127" s="214"/>
      <c r="H127" s="214"/>
      <c r="I127" s="217"/>
      <c r="J127" s="218">
        <f>BK127</f>
        <v>0</v>
      </c>
      <c r="K127" s="214"/>
      <c r="L127" s="219"/>
      <c r="M127" s="220"/>
      <c r="N127" s="221"/>
      <c r="O127" s="221"/>
      <c r="P127" s="222">
        <f>SUM(P128:P190)</f>
        <v>0</v>
      </c>
      <c r="Q127" s="221"/>
      <c r="R127" s="222">
        <f>SUM(R128:R190)</f>
        <v>0</v>
      </c>
      <c r="S127" s="221"/>
      <c r="T127" s="223">
        <f>SUM(T128:T190)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4" t="s">
        <v>83</v>
      </c>
      <c r="AT127" s="225" t="s">
        <v>75</v>
      </c>
      <c r="AU127" s="225" t="s">
        <v>76</v>
      </c>
      <c r="AY127" s="224" t="s">
        <v>203</v>
      </c>
      <c r="BK127" s="226">
        <f>SUM(BK128:BK190)</f>
        <v>0</v>
      </c>
    </row>
    <row r="128" s="2" customFormat="1" ht="24.15" customHeight="1">
      <c r="A128" s="39"/>
      <c r="B128" s="40"/>
      <c r="C128" s="229" t="s">
        <v>83</v>
      </c>
      <c r="D128" s="229" t="s">
        <v>205</v>
      </c>
      <c r="E128" s="230" t="s">
        <v>83</v>
      </c>
      <c r="F128" s="231" t="s">
        <v>2224</v>
      </c>
      <c r="G128" s="232" t="s">
        <v>336</v>
      </c>
      <c r="H128" s="233">
        <v>251</v>
      </c>
      <c r="I128" s="234"/>
      <c r="J128" s="235">
        <f>ROUND(I128*H128,2)</f>
        <v>0</v>
      </c>
      <c r="K128" s="236"/>
      <c r="L128" s="45"/>
      <c r="M128" s="237" t="s">
        <v>1</v>
      </c>
      <c r="N128" s="238" t="s">
        <v>41</v>
      </c>
      <c r="O128" s="92"/>
      <c r="P128" s="239">
        <f>O128*H128</f>
        <v>0</v>
      </c>
      <c r="Q128" s="239">
        <v>0</v>
      </c>
      <c r="R128" s="239">
        <f>Q128*H128</f>
        <v>0</v>
      </c>
      <c r="S128" s="239">
        <v>0</v>
      </c>
      <c r="T128" s="24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41" t="s">
        <v>209</v>
      </c>
      <c r="AT128" s="241" t="s">
        <v>205</v>
      </c>
      <c r="AU128" s="241" t="s">
        <v>83</v>
      </c>
      <c r="AY128" s="18" t="s">
        <v>203</v>
      </c>
      <c r="BE128" s="242">
        <f>IF(N128="základní",J128,0)</f>
        <v>0</v>
      </c>
      <c r="BF128" s="242">
        <f>IF(N128="snížená",J128,0)</f>
        <v>0</v>
      </c>
      <c r="BG128" s="242">
        <f>IF(N128="zákl. přenesená",J128,0)</f>
        <v>0</v>
      </c>
      <c r="BH128" s="242">
        <f>IF(N128="sníž. přenesená",J128,0)</f>
        <v>0</v>
      </c>
      <c r="BI128" s="242">
        <f>IF(N128="nulová",J128,0)</f>
        <v>0</v>
      </c>
      <c r="BJ128" s="18" t="s">
        <v>83</v>
      </c>
      <c r="BK128" s="242">
        <f>ROUND(I128*H128,2)</f>
        <v>0</v>
      </c>
      <c r="BL128" s="18" t="s">
        <v>209</v>
      </c>
      <c r="BM128" s="241" t="s">
        <v>85</v>
      </c>
    </row>
    <row r="129" s="2" customFormat="1" ht="24.15" customHeight="1">
      <c r="A129" s="39"/>
      <c r="B129" s="40"/>
      <c r="C129" s="229" t="s">
        <v>85</v>
      </c>
      <c r="D129" s="229" t="s">
        <v>205</v>
      </c>
      <c r="E129" s="230" t="s">
        <v>85</v>
      </c>
      <c r="F129" s="231" t="s">
        <v>2225</v>
      </c>
      <c r="G129" s="232" t="s">
        <v>336</v>
      </c>
      <c r="H129" s="233">
        <v>332</v>
      </c>
      <c r="I129" s="234"/>
      <c r="J129" s="235">
        <f>ROUND(I129*H129,2)</f>
        <v>0</v>
      </c>
      <c r="K129" s="236"/>
      <c r="L129" s="45"/>
      <c r="M129" s="237" t="s">
        <v>1</v>
      </c>
      <c r="N129" s="238" t="s">
        <v>41</v>
      </c>
      <c r="O129" s="92"/>
      <c r="P129" s="239">
        <f>O129*H129</f>
        <v>0</v>
      </c>
      <c r="Q129" s="239">
        <v>0</v>
      </c>
      <c r="R129" s="239">
        <f>Q129*H129</f>
        <v>0</v>
      </c>
      <c r="S129" s="239">
        <v>0</v>
      </c>
      <c r="T129" s="24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1" t="s">
        <v>209</v>
      </c>
      <c r="AT129" s="241" t="s">
        <v>205</v>
      </c>
      <c r="AU129" s="241" t="s">
        <v>83</v>
      </c>
      <c r="AY129" s="18" t="s">
        <v>203</v>
      </c>
      <c r="BE129" s="242">
        <f>IF(N129="základní",J129,0)</f>
        <v>0</v>
      </c>
      <c r="BF129" s="242">
        <f>IF(N129="snížená",J129,0)</f>
        <v>0</v>
      </c>
      <c r="BG129" s="242">
        <f>IF(N129="zákl. přenesená",J129,0)</f>
        <v>0</v>
      </c>
      <c r="BH129" s="242">
        <f>IF(N129="sníž. přenesená",J129,0)</f>
        <v>0</v>
      </c>
      <c r="BI129" s="242">
        <f>IF(N129="nulová",J129,0)</f>
        <v>0</v>
      </c>
      <c r="BJ129" s="18" t="s">
        <v>83</v>
      </c>
      <c r="BK129" s="242">
        <f>ROUND(I129*H129,2)</f>
        <v>0</v>
      </c>
      <c r="BL129" s="18" t="s">
        <v>209</v>
      </c>
      <c r="BM129" s="241" t="s">
        <v>209</v>
      </c>
    </row>
    <row r="130" s="2" customFormat="1" ht="24.15" customHeight="1">
      <c r="A130" s="39"/>
      <c r="B130" s="40"/>
      <c r="C130" s="229" t="s">
        <v>108</v>
      </c>
      <c r="D130" s="229" t="s">
        <v>205</v>
      </c>
      <c r="E130" s="230" t="s">
        <v>108</v>
      </c>
      <c r="F130" s="231" t="s">
        <v>2226</v>
      </c>
      <c r="G130" s="232" t="s">
        <v>336</v>
      </c>
      <c r="H130" s="233">
        <v>394</v>
      </c>
      <c r="I130" s="234"/>
      <c r="J130" s="235">
        <f>ROUND(I130*H130,2)</f>
        <v>0</v>
      </c>
      <c r="K130" s="236"/>
      <c r="L130" s="45"/>
      <c r="M130" s="237" t="s">
        <v>1</v>
      </c>
      <c r="N130" s="238" t="s">
        <v>41</v>
      </c>
      <c r="O130" s="92"/>
      <c r="P130" s="239">
        <f>O130*H130</f>
        <v>0</v>
      </c>
      <c r="Q130" s="239">
        <v>0</v>
      </c>
      <c r="R130" s="239">
        <f>Q130*H130</f>
        <v>0</v>
      </c>
      <c r="S130" s="239">
        <v>0</v>
      </c>
      <c r="T130" s="24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1" t="s">
        <v>209</v>
      </c>
      <c r="AT130" s="241" t="s">
        <v>205</v>
      </c>
      <c r="AU130" s="241" t="s">
        <v>83</v>
      </c>
      <c r="AY130" s="18" t="s">
        <v>203</v>
      </c>
      <c r="BE130" s="242">
        <f>IF(N130="základní",J130,0)</f>
        <v>0</v>
      </c>
      <c r="BF130" s="242">
        <f>IF(N130="snížená",J130,0)</f>
        <v>0</v>
      </c>
      <c r="BG130" s="242">
        <f>IF(N130="zákl. přenesená",J130,0)</f>
        <v>0</v>
      </c>
      <c r="BH130" s="242">
        <f>IF(N130="sníž. přenesená",J130,0)</f>
        <v>0</v>
      </c>
      <c r="BI130" s="242">
        <f>IF(N130="nulová",J130,0)</f>
        <v>0</v>
      </c>
      <c r="BJ130" s="18" t="s">
        <v>83</v>
      </c>
      <c r="BK130" s="242">
        <f>ROUND(I130*H130,2)</f>
        <v>0</v>
      </c>
      <c r="BL130" s="18" t="s">
        <v>209</v>
      </c>
      <c r="BM130" s="241" t="s">
        <v>226</v>
      </c>
    </row>
    <row r="131" s="2" customFormat="1" ht="24.15" customHeight="1">
      <c r="A131" s="39"/>
      <c r="B131" s="40"/>
      <c r="C131" s="229" t="s">
        <v>209</v>
      </c>
      <c r="D131" s="229" t="s">
        <v>205</v>
      </c>
      <c r="E131" s="230" t="s">
        <v>209</v>
      </c>
      <c r="F131" s="231" t="s">
        <v>2227</v>
      </c>
      <c r="G131" s="232" t="s">
        <v>336</v>
      </c>
      <c r="H131" s="233">
        <v>3849</v>
      </c>
      <c r="I131" s="234"/>
      <c r="J131" s="235">
        <f>ROUND(I131*H131,2)</f>
        <v>0</v>
      </c>
      <c r="K131" s="236"/>
      <c r="L131" s="45"/>
      <c r="M131" s="237" t="s">
        <v>1</v>
      </c>
      <c r="N131" s="238" t="s">
        <v>41</v>
      </c>
      <c r="O131" s="92"/>
      <c r="P131" s="239">
        <f>O131*H131</f>
        <v>0</v>
      </c>
      <c r="Q131" s="239">
        <v>0</v>
      </c>
      <c r="R131" s="239">
        <f>Q131*H131</f>
        <v>0</v>
      </c>
      <c r="S131" s="239">
        <v>0</v>
      </c>
      <c r="T131" s="24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1" t="s">
        <v>209</v>
      </c>
      <c r="AT131" s="241" t="s">
        <v>205</v>
      </c>
      <c r="AU131" s="241" t="s">
        <v>83</v>
      </c>
      <c r="AY131" s="18" t="s">
        <v>203</v>
      </c>
      <c r="BE131" s="242">
        <f>IF(N131="základní",J131,0)</f>
        <v>0</v>
      </c>
      <c r="BF131" s="242">
        <f>IF(N131="snížená",J131,0)</f>
        <v>0</v>
      </c>
      <c r="BG131" s="242">
        <f>IF(N131="zákl. přenesená",J131,0)</f>
        <v>0</v>
      </c>
      <c r="BH131" s="242">
        <f>IF(N131="sníž. přenesená",J131,0)</f>
        <v>0</v>
      </c>
      <c r="BI131" s="242">
        <f>IF(N131="nulová",J131,0)</f>
        <v>0</v>
      </c>
      <c r="BJ131" s="18" t="s">
        <v>83</v>
      </c>
      <c r="BK131" s="242">
        <f>ROUND(I131*H131,2)</f>
        <v>0</v>
      </c>
      <c r="BL131" s="18" t="s">
        <v>209</v>
      </c>
      <c r="BM131" s="241" t="s">
        <v>234</v>
      </c>
    </row>
    <row r="132" s="2" customFormat="1" ht="24.15" customHeight="1">
      <c r="A132" s="39"/>
      <c r="B132" s="40"/>
      <c r="C132" s="229" t="s">
        <v>222</v>
      </c>
      <c r="D132" s="229" t="s">
        <v>205</v>
      </c>
      <c r="E132" s="230" t="s">
        <v>222</v>
      </c>
      <c r="F132" s="231" t="s">
        <v>2228</v>
      </c>
      <c r="G132" s="232" t="s">
        <v>336</v>
      </c>
      <c r="H132" s="233">
        <v>415</v>
      </c>
      <c r="I132" s="234"/>
      <c r="J132" s="235">
        <f>ROUND(I132*H132,2)</f>
        <v>0</v>
      </c>
      <c r="K132" s="236"/>
      <c r="L132" s="45"/>
      <c r="M132" s="237" t="s">
        <v>1</v>
      </c>
      <c r="N132" s="238" t="s">
        <v>41</v>
      </c>
      <c r="O132" s="92"/>
      <c r="P132" s="239">
        <f>O132*H132</f>
        <v>0</v>
      </c>
      <c r="Q132" s="239">
        <v>0</v>
      </c>
      <c r="R132" s="239">
        <f>Q132*H132</f>
        <v>0</v>
      </c>
      <c r="S132" s="239">
        <v>0</v>
      </c>
      <c r="T132" s="24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1" t="s">
        <v>209</v>
      </c>
      <c r="AT132" s="241" t="s">
        <v>205</v>
      </c>
      <c r="AU132" s="241" t="s">
        <v>83</v>
      </c>
      <c r="AY132" s="18" t="s">
        <v>203</v>
      </c>
      <c r="BE132" s="242">
        <f>IF(N132="základní",J132,0)</f>
        <v>0</v>
      </c>
      <c r="BF132" s="242">
        <f>IF(N132="snížená",J132,0)</f>
        <v>0</v>
      </c>
      <c r="BG132" s="242">
        <f>IF(N132="zákl. přenesená",J132,0)</f>
        <v>0</v>
      </c>
      <c r="BH132" s="242">
        <f>IF(N132="sníž. přenesená",J132,0)</f>
        <v>0</v>
      </c>
      <c r="BI132" s="242">
        <f>IF(N132="nulová",J132,0)</f>
        <v>0</v>
      </c>
      <c r="BJ132" s="18" t="s">
        <v>83</v>
      </c>
      <c r="BK132" s="242">
        <f>ROUND(I132*H132,2)</f>
        <v>0</v>
      </c>
      <c r="BL132" s="18" t="s">
        <v>209</v>
      </c>
      <c r="BM132" s="241" t="s">
        <v>248</v>
      </c>
    </row>
    <row r="133" s="2" customFormat="1" ht="24.15" customHeight="1">
      <c r="A133" s="39"/>
      <c r="B133" s="40"/>
      <c r="C133" s="229" t="s">
        <v>226</v>
      </c>
      <c r="D133" s="229" t="s">
        <v>205</v>
      </c>
      <c r="E133" s="230" t="s">
        <v>226</v>
      </c>
      <c r="F133" s="231" t="s">
        <v>2229</v>
      </c>
      <c r="G133" s="232" t="s">
        <v>336</v>
      </c>
      <c r="H133" s="233">
        <v>683</v>
      </c>
      <c r="I133" s="234"/>
      <c r="J133" s="235">
        <f>ROUND(I133*H133,2)</f>
        <v>0</v>
      </c>
      <c r="K133" s="236"/>
      <c r="L133" s="45"/>
      <c r="M133" s="237" t="s">
        <v>1</v>
      </c>
      <c r="N133" s="238" t="s">
        <v>41</v>
      </c>
      <c r="O133" s="92"/>
      <c r="P133" s="239">
        <f>O133*H133</f>
        <v>0</v>
      </c>
      <c r="Q133" s="239">
        <v>0</v>
      </c>
      <c r="R133" s="239">
        <f>Q133*H133</f>
        <v>0</v>
      </c>
      <c r="S133" s="239">
        <v>0</v>
      </c>
      <c r="T133" s="24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1" t="s">
        <v>209</v>
      </c>
      <c r="AT133" s="241" t="s">
        <v>205</v>
      </c>
      <c r="AU133" s="241" t="s">
        <v>83</v>
      </c>
      <c r="AY133" s="18" t="s">
        <v>203</v>
      </c>
      <c r="BE133" s="242">
        <f>IF(N133="základní",J133,0)</f>
        <v>0</v>
      </c>
      <c r="BF133" s="242">
        <f>IF(N133="snížená",J133,0)</f>
        <v>0</v>
      </c>
      <c r="BG133" s="242">
        <f>IF(N133="zákl. přenesená",J133,0)</f>
        <v>0</v>
      </c>
      <c r="BH133" s="242">
        <f>IF(N133="sníž. přenesená",J133,0)</f>
        <v>0</v>
      </c>
      <c r="BI133" s="242">
        <f>IF(N133="nulová",J133,0)</f>
        <v>0</v>
      </c>
      <c r="BJ133" s="18" t="s">
        <v>83</v>
      </c>
      <c r="BK133" s="242">
        <f>ROUND(I133*H133,2)</f>
        <v>0</v>
      </c>
      <c r="BL133" s="18" t="s">
        <v>209</v>
      </c>
      <c r="BM133" s="241" t="s">
        <v>8</v>
      </c>
    </row>
    <row r="134" s="2" customFormat="1" ht="21.75" customHeight="1">
      <c r="A134" s="39"/>
      <c r="B134" s="40"/>
      <c r="C134" s="229" t="s">
        <v>230</v>
      </c>
      <c r="D134" s="229" t="s">
        <v>205</v>
      </c>
      <c r="E134" s="230" t="s">
        <v>230</v>
      </c>
      <c r="F134" s="231" t="s">
        <v>2230</v>
      </c>
      <c r="G134" s="232" t="s">
        <v>336</v>
      </c>
      <c r="H134" s="233">
        <v>441</v>
      </c>
      <c r="I134" s="234"/>
      <c r="J134" s="235">
        <f>ROUND(I134*H134,2)</f>
        <v>0</v>
      </c>
      <c r="K134" s="236"/>
      <c r="L134" s="45"/>
      <c r="M134" s="237" t="s">
        <v>1</v>
      </c>
      <c r="N134" s="238" t="s">
        <v>41</v>
      </c>
      <c r="O134" s="92"/>
      <c r="P134" s="239">
        <f>O134*H134</f>
        <v>0</v>
      </c>
      <c r="Q134" s="239">
        <v>0</v>
      </c>
      <c r="R134" s="239">
        <f>Q134*H134</f>
        <v>0</v>
      </c>
      <c r="S134" s="239">
        <v>0</v>
      </c>
      <c r="T134" s="24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1" t="s">
        <v>209</v>
      </c>
      <c r="AT134" s="241" t="s">
        <v>205</v>
      </c>
      <c r="AU134" s="241" t="s">
        <v>83</v>
      </c>
      <c r="AY134" s="18" t="s">
        <v>203</v>
      </c>
      <c r="BE134" s="242">
        <f>IF(N134="základní",J134,0)</f>
        <v>0</v>
      </c>
      <c r="BF134" s="242">
        <f>IF(N134="snížená",J134,0)</f>
        <v>0</v>
      </c>
      <c r="BG134" s="242">
        <f>IF(N134="zákl. přenesená",J134,0)</f>
        <v>0</v>
      </c>
      <c r="BH134" s="242">
        <f>IF(N134="sníž. přenesená",J134,0)</f>
        <v>0</v>
      </c>
      <c r="BI134" s="242">
        <f>IF(N134="nulová",J134,0)</f>
        <v>0</v>
      </c>
      <c r="BJ134" s="18" t="s">
        <v>83</v>
      </c>
      <c r="BK134" s="242">
        <f>ROUND(I134*H134,2)</f>
        <v>0</v>
      </c>
      <c r="BL134" s="18" t="s">
        <v>209</v>
      </c>
      <c r="BM134" s="241" t="s">
        <v>267</v>
      </c>
    </row>
    <row r="135" s="2" customFormat="1" ht="16.5" customHeight="1">
      <c r="A135" s="39"/>
      <c r="B135" s="40"/>
      <c r="C135" s="229" t="s">
        <v>234</v>
      </c>
      <c r="D135" s="229" t="s">
        <v>205</v>
      </c>
      <c r="E135" s="230" t="s">
        <v>234</v>
      </c>
      <c r="F135" s="231" t="s">
        <v>2231</v>
      </c>
      <c r="G135" s="232" t="s">
        <v>797</v>
      </c>
      <c r="H135" s="233">
        <v>1025</v>
      </c>
      <c r="I135" s="234"/>
      <c r="J135" s="235">
        <f>ROUND(I135*H135,2)</f>
        <v>0</v>
      </c>
      <c r="K135" s="236"/>
      <c r="L135" s="45"/>
      <c r="M135" s="237" t="s">
        <v>1</v>
      </c>
      <c r="N135" s="238" t="s">
        <v>41</v>
      </c>
      <c r="O135" s="92"/>
      <c r="P135" s="239">
        <f>O135*H135</f>
        <v>0</v>
      </c>
      <c r="Q135" s="239">
        <v>0</v>
      </c>
      <c r="R135" s="239">
        <f>Q135*H135</f>
        <v>0</v>
      </c>
      <c r="S135" s="239">
        <v>0</v>
      </c>
      <c r="T135" s="24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1" t="s">
        <v>209</v>
      </c>
      <c r="AT135" s="241" t="s">
        <v>205</v>
      </c>
      <c r="AU135" s="241" t="s">
        <v>83</v>
      </c>
      <c r="AY135" s="18" t="s">
        <v>203</v>
      </c>
      <c r="BE135" s="242">
        <f>IF(N135="základní",J135,0)</f>
        <v>0</v>
      </c>
      <c r="BF135" s="242">
        <f>IF(N135="snížená",J135,0)</f>
        <v>0</v>
      </c>
      <c r="BG135" s="242">
        <f>IF(N135="zákl. přenesená",J135,0)</f>
        <v>0</v>
      </c>
      <c r="BH135" s="242">
        <f>IF(N135="sníž. přenesená",J135,0)</f>
        <v>0</v>
      </c>
      <c r="BI135" s="242">
        <f>IF(N135="nulová",J135,0)</f>
        <v>0</v>
      </c>
      <c r="BJ135" s="18" t="s">
        <v>83</v>
      </c>
      <c r="BK135" s="242">
        <f>ROUND(I135*H135,2)</f>
        <v>0</v>
      </c>
      <c r="BL135" s="18" t="s">
        <v>209</v>
      </c>
      <c r="BM135" s="241" t="s">
        <v>277</v>
      </c>
    </row>
    <row r="136" s="2" customFormat="1" ht="16.5" customHeight="1">
      <c r="A136" s="39"/>
      <c r="B136" s="40"/>
      <c r="C136" s="229" t="s">
        <v>238</v>
      </c>
      <c r="D136" s="229" t="s">
        <v>205</v>
      </c>
      <c r="E136" s="230" t="s">
        <v>238</v>
      </c>
      <c r="F136" s="231" t="s">
        <v>2232</v>
      </c>
      <c r="G136" s="232" t="s">
        <v>797</v>
      </c>
      <c r="H136" s="233">
        <v>301</v>
      </c>
      <c r="I136" s="234"/>
      <c r="J136" s="235">
        <f>ROUND(I136*H136,2)</f>
        <v>0</v>
      </c>
      <c r="K136" s="236"/>
      <c r="L136" s="45"/>
      <c r="M136" s="237" t="s">
        <v>1</v>
      </c>
      <c r="N136" s="238" t="s">
        <v>41</v>
      </c>
      <c r="O136" s="92"/>
      <c r="P136" s="239">
        <f>O136*H136</f>
        <v>0</v>
      </c>
      <c r="Q136" s="239">
        <v>0</v>
      </c>
      <c r="R136" s="239">
        <f>Q136*H136</f>
        <v>0</v>
      </c>
      <c r="S136" s="239">
        <v>0</v>
      </c>
      <c r="T136" s="24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1" t="s">
        <v>209</v>
      </c>
      <c r="AT136" s="241" t="s">
        <v>205</v>
      </c>
      <c r="AU136" s="241" t="s">
        <v>83</v>
      </c>
      <c r="AY136" s="18" t="s">
        <v>203</v>
      </c>
      <c r="BE136" s="242">
        <f>IF(N136="základní",J136,0)</f>
        <v>0</v>
      </c>
      <c r="BF136" s="242">
        <f>IF(N136="snížená",J136,0)</f>
        <v>0</v>
      </c>
      <c r="BG136" s="242">
        <f>IF(N136="zákl. přenesená",J136,0)</f>
        <v>0</v>
      </c>
      <c r="BH136" s="242">
        <f>IF(N136="sníž. přenesená",J136,0)</f>
        <v>0</v>
      </c>
      <c r="BI136" s="242">
        <f>IF(N136="nulová",J136,0)</f>
        <v>0</v>
      </c>
      <c r="BJ136" s="18" t="s">
        <v>83</v>
      </c>
      <c r="BK136" s="242">
        <f>ROUND(I136*H136,2)</f>
        <v>0</v>
      </c>
      <c r="BL136" s="18" t="s">
        <v>209</v>
      </c>
      <c r="BM136" s="241" t="s">
        <v>288</v>
      </c>
    </row>
    <row r="137" s="2" customFormat="1" ht="24.15" customHeight="1">
      <c r="A137" s="39"/>
      <c r="B137" s="40"/>
      <c r="C137" s="229" t="s">
        <v>248</v>
      </c>
      <c r="D137" s="229" t="s">
        <v>205</v>
      </c>
      <c r="E137" s="230" t="s">
        <v>248</v>
      </c>
      <c r="F137" s="231" t="s">
        <v>2233</v>
      </c>
      <c r="G137" s="232" t="s">
        <v>797</v>
      </c>
      <c r="H137" s="233">
        <v>203</v>
      </c>
      <c r="I137" s="234"/>
      <c r="J137" s="235">
        <f>ROUND(I137*H137,2)</f>
        <v>0</v>
      </c>
      <c r="K137" s="236"/>
      <c r="L137" s="45"/>
      <c r="M137" s="237" t="s">
        <v>1</v>
      </c>
      <c r="N137" s="238" t="s">
        <v>41</v>
      </c>
      <c r="O137" s="92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1" t="s">
        <v>209</v>
      </c>
      <c r="AT137" s="241" t="s">
        <v>205</v>
      </c>
      <c r="AU137" s="241" t="s">
        <v>83</v>
      </c>
      <c r="AY137" s="18" t="s">
        <v>203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8" t="s">
        <v>83</v>
      </c>
      <c r="BK137" s="242">
        <f>ROUND(I137*H137,2)</f>
        <v>0</v>
      </c>
      <c r="BL137" s="18" t="s">
        <v>209</v>
      </c>
      <c r="BM137" s="241" t="s">
        <v>299</v>
      </c>
    </row>
    <row r="138" s="2" customFormat="1" ht="16.5" customHeight="1">
      <c r="A138" s="39"/>
      <c r="B138" s="40"/>
      <c r="C138" s="229" t="s">
        <v>253</v>
      </c>
      <c r="D138" s="229" t="s">
        <v>205</v>
      </c>
      <c r="E138" s="230" t="s">
        <v>253</v>
      </c>
      <c r="F138" s="231" t="s">
        <v>2234</v>
      </c>
      <c r="G138" s="232" t="s">
        <v>797</v>
      </c>
      <c r="H138" s="233">
        <v>25</v>
      </c>
      <c r="I138" s="234"/>
      <c r="J138" s="235">
        <f>ROUND(I138*H138,2)</f>
        <v>0</v>
      </c>
      <c r="K138" s="236"/>
      <c r="L138" s="45"/>
      <c r="M138" s="237" t="s">
        <v>1</v>
      </c>
      <c r="N138" s="238" t="s">
        <v>41</v>
      </c>
      <c r="O138" s="92"/>
      <c r="P138" s="239">
        <f>O138*H138</f>
        <v>0</v>
      </c>
      <c r="Q138" s="239">
        <v>0</v>
      </c>
      <c r="R138" s="239">
        <f>Q138*H138</f>
        <v>0</v>
      </c>
      <c r="S138" s="239">
        <v>0</v>
      </c>
      <c r="T138" s="24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1" t="s">
        <v>209</v>
      </c>
      <c r="AT138" s="241" t="s">
        <v>205</v>
      </c>
      <c r="AU138" s="241" t="s">
        <v>83</v>
      </c>
      <c r="AY138" s="18" t="s">
        <v>203</v>
      </c>
      <c r="BE138" s="242">
        <f>IF(N138="základní",J138,0)</f>
        <v>0</v>
      </c>
      <c r="BF138" s="242">
        <f>IF(N138="snížená",J138,0)</f>
        <v>0</v>
      </c>
      <c r="BG138" s="242">
        <f>IF(N138="zákl. přenesená",J138,0)</f>
        <v>0</v>
      </c>
      <c r="BH138" s="242">
        <f>IF(N138="sníž. přenesená",J138,0)</f>
        <v>0</v>
      </c>
      <c r="BI138" s="242">
        <f>IF(N138="nulová",J138,0)</f>
        <v>0</v>
      </c>
      <c r="BJ138" s="18" t="s">
        <v>83</v>
      </c>
      <c r="BK138" s="242">
        <f>ROUND(I138*H138,2)</f>
        <v>0</v>
      </c>
      <c r="BL138" s="18" t="s">
        <v>209</v>
      </c>
      <c r="BM138" s="241" t="s">
        <v>306</v>
      </c>
    </row>
    <row r="139" s="2" customFormat="1" ht="16.5" customHeight="1">
      <c r="A139" s="39"/>
      <c r="B139" s="40"/>
      <c r="C139" s="229" t="s">
        <v>8</v>
      </c>
      <c r="D139" s="229" t="s">
        <v>205</v>
      </c>
      <c r="E139" s="230" t="s">
        <v>8</v>
      </c>
      <c r="F139" s="231" t="s">
        <v>2235</v>
      </c>
      <c r="G139" s="232" t="s">
        <v>797</v>
      </c>
      <c r="H139" s="233">
        <v>8</v>
      </c>
      <c r="I139" s="234"/>
      <c r="J139" s="235">
        <f>ROUND(I139*H139,2)</f>
        <v>0</v>
      </c>
      <c r="K139" s="236"/>
      <c r="L139" s="45"/>
      <c r="M139" s="237" t="s">
        <v>1</v>
      </c>
      <c r="N139" s="238" t="s">
        <v>41</v>
      </c>
      <c r="O139" s="92"/>
      <c r="P139" s="239">
        <f>O139*H139</f>
        <v>0</v>
      </c>
      <c r="Q139" s="239">
        <v>0</v>
      </c>
      <c r="R139" s="239">
        <f>Q139*H139</f>
        <v>0</v>
      </c>
      <c r="S139" s="239">
        <v>0</v>
      </c>
      <c r="T139" s="24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1" t="s">
        <v>209</v>
      </c>
      <c r="AT139" s="241" t="s">
        <v>205</v>
      </c>
      <c r="AU139" s="241" t="s">
        <v>83</v>
      </c>
      <c r="AY139" s="18" t="s">
        <v>203</v>
      </c>
      <c r="BE139" s="242">
        <f>IF(N139="základní",J139,0)</f>
        <v>0</v>
      </c>
      <c r="BF139" s="242">
        <f>IF(N139="snížená",J139,0)</f>
        <v>0</v>
      </c>
      <c r="BG139" s="242">
        <f>IF(N139="zákl. přenesená",J139,0)</f>
        <v>0</v>
      </c>
      <c r="BH139" s="242">
        <f>IF(N139="sníž. přenesená",J139,0)</f>
        <v>0</v>
      </c>
      <c r="BI139" s="242">
        <f>IF(N139="nulová",J139,0)</f>
        <v>0</v>
      </c>
      <c r="BJ139" s="18" t="s">
        <v>83</v>
      </c>
      <c r="BK139" s="242">
        <f>ROUND(I139*H139,2)</f>
        <v>0</v>
      </c>
      <c r="BL139" s="18" t="s">
        <v>209</v>
      </c>
      <c r="BM139" s="241" t="s">
        <v>316</v>
      </c>
    </row>
    <row r="140" s="2" customFormat="1" ht="16.5" customHeight="1">
      <c r="A140" s="39"/>
      <c r="B140" s="40"/>
      <c r="C140" s="229" t="s">
        <v>261</v>
      </c>
      <c r="D140" s="229" t="s">
        <v>205</v>
      </c>
      <c r="E140" s="230" t="s">
        <v>261</v>
      </c>
      <c r="F140" s="231" t="s">
        <v>2236</v>
      </c>
      <c r="G140" s="232" t="s">
        <v>797</v>
      </c>
      <c r="H140" s="233">
        <v>7</v>
      </c>
      <c r="I140" s="234"/>
      <c r="J140" s="235">
        <f>ROUND(I140*H140,2)</f>
        <v>0</v>
      </c>
      <c r="K140" s="236"/>
      <c r="L140" s="45"/>
      <c r="M140" s="237" t="s">
        <v>1</v>
      </c>
      <c r="N140" s="238" t="s">
        <v>41</v>
      </c>
      <c r="O140" s="92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1" t="s">
        <v>209</v>
      </c>
      <c r="AT140" s="241" t="s">
        <v>205</v>
      </c>
      <c r="AU140" s="241" t="s">
        <v>83</v>
      </c>
      <c r="AY140" s="18" t="s">
        <v>203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8" t="s">
        <v>83</v>
      </c>
      <c r="BK140" s="242">
        <f>ROUND(I140*H140,2)</f>
        <v>0</v>
      </c>
      <c r="BL140" s="18" t="s">
        <v>209</v>
      </c>
      <c r="BM140" s="241" t="s">
        <v>329</v>
      </c>
    </row>
    <row r="141" s="2" customFormat="1" ht="16.5" customHeight="1">
      <c r="A141" s="39"/>
      <c r="B141" s="40"/>
      <c r="C141" s="229" t="s">
        <v>267</v>
      </c>
      <c r="D141" s="229" t="s">
        <v>205</v>
      </c>
      <c r="E141" s="230" t="s">
        <v>267</v>
      </c>
      <c r="F141" s="231" t="s">
        <v>2237</v>
      </c>
      <c r="G141" s="232" t="s">
        <v>336</v>
      </c>
      <c r="H141" s="233">
        <v>83</v>
      </c>
      <c r="I141" s="234"/>
      <c r="J141" s="235">
        <f>ROUND(I141*H141,2)</f>
        <v>0</v>
      </c>
      <c r="K141" s="236"/>
      <c r="L141" s="45"/>
      <c r="M141" s="237" t="s">
        <v>1</v>
      </c>
      <c r="N141" s="238" t="s">
        <v>41</v>
      </c>
      <c r="O141" s="92"/>
      <c r="P141" s="239">
        <f>O141*H141</f>
        <v>0</v>
      </c>
      <c r="Q141" s="239">
        <v>0</v>
      </c>
      <c r="R141" s="239">
        <f>Q141*H141</f>
        <v>0</v>
      </c>
      <c r="S141" s="239">
        <v>0</v>
      </c>
      <c r="T141" s="24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1" t="s">
        <v>209</v>
      </c>
      <c r="AT141" s="241" t="s">
        <v>205</v>
      </c>
      <c r="AU141" s="241" t="s">
        <v>83</v>
      </c>
      <c r="AY141" s="18" t="s">
        <v>203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8" t="s">
        <v>83</v>
      </c>
      <c r="BK141" s="242">
        <f>ROUND(I141*H141,2)</f>
        <v>0</v>
      </c>
      <c r="BL141" s="18" t="s">
        <v>209</v>
      </c>
      <c r="BM141" s="241" t="s">
        <v>338</v>
      </c>
    </row>
    <row r="142" s="2" customFormat="1" ht="16.5" customHeight="1">
      <c r="A142" s="39"/>
      <c r="B142" s="40"/>
      <c r="C142" s="229" t="s">
        <v>272</v>
      </c>
      <c r="D142" s="229" t="s">
        <v>205</v>
      </c>
      <c r="E142" s="230" t="s">
        <v>272</v>
      </c>
      <c r="F142" s="231" t="s">
        <v>2238</v>
      </c>
      <c r="G142" s="232" t="s">
        <v>336</v>
      </c>
      <c r="H142" s="233">
        <v>73</v>
      </c>
      <c r="I142" s="234"/>
      <c r="J142" s="235">
        <f>ROUND(I142*H142,2)</f>
        <v>0</v>
      </c>
      <c r="K142" s="236"/>
      <c r="L142" s="45"/>
      <c r="M142" s="237" t="s">
        <v>1</v>
      </c>
      <c r="N142" s="238" t="s">
        <v>41</v>
      </c>
      <c r="O142" s="92"/>
      <c r="P142" s="239">
        <f>O142*H142</f>
        <v>0</v>
      </c>
      <c r="Q142" s="239">
        <v>0</v>
      </c>
      <c r="R142" s="239">
        <f>Q142*H142</f>
        <v>0</v>
      </c>
      <c r="S142" s="239">
        <v>0</v>
      </c>
      <c r="T142" s="24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1" t="s">
        <v>209</v>
      </c>
      <c r="AT142" s="241" t="s">
        <v>205</v>
      </c>
      <c r="AU142" s="241" t="s">
        <v>83</v>
      </c>
      <c r="AY142" s="18" t="s">
        <v>203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18" t="s">
        <v>83</v>
      </c>
      <c r="BK142" s="242">
        <f>ROUND(I142*H142,2)</f>
        <v>0</v>
      </c>
      <c r="BL142" s="18" t="s">
        <v>209</v>
      </c>
      <c r="BM142" s="241" t="s">
        <v>210</v>
      </c>
    </row>
    <row r="143" s="2" customFormat="1" ht="16.5" customHeight="1">
      <c r="A143" s="39"/>
      <c r="B143" s="40"/>
      <c r="C143" s="229" t="s">
        <v>277</v>
      </c>
      <c r="D143" s="229" t="s">
        <v>205</v>
      </c>
      <c r="E143" s="230" t="s">
        <v>277</v>
      </c>
      <c r="F143" s="231" t="s">
        <v>2239</v>
      </c>
      <c r="G143" s="232" t="s">
        <v>797</v>
      </c>
      <c r="H143" s="233">
        <v>125</v>
      </c>
      <c r="I143" s="234"/>
      <c r="J143" s="235">
        <f>ROUND(I143*H143,2)</f>
        <v>0</v>
      </c>
      <c r="K143" s="236"/>
      <c r="L143" s="45"/>
      <c r="M143" s="237" t="s">
        <v>1</v>
      </c>
      <c r="N143" s="238" t="s">
        <v>41</v>
      </c>
      <c r="O143" s="92"/>
      <c r="P143" s="239">
        <f>O143*H143</f>
        <v>0</v>
      </c>
      <c r="Q143" s="239">
        <v>0</v>
      </c>
      <c r="R143" s="239">
        <f>Q143*H143</f>
        <v>0</v>
      </c>
      <c r="S143" s="239">
        <v>0</v>
      </c>
      <c r="T143" s="24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209</v>
      </c>
      <c r="AT143" s="241" t="s">
        <v>205</v>
      </c>
      <c r="AU143" s="241" t="s">
        <v>83</v>
      </c>
      <c r="AY143" s="18" t="s">
        <v>203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83</v>
      </c>
      <c r="BK143" s="242">
        <f>ROUND(I143*H143,2)</f>
        <v>0</v>
      </c>
      <c r="BL143" s="18" t="s">
        <v>209</v>
      </c>
      <c r="BM143" s="241" t="s">
        <v>214</v>
      </c>
    </row>
    <row r="144" s="2" customFormat="1" ht="16.5" customHeight="1">
      <c r="A144" s="39"/>
      <c r="B144" s="40"/>
      <c r="C144" s="229" t="s">
        <v>283</v>
      </c>
      <c r="D144" s="229" t="s">
        <v>205</v>
      </c>
      <c r="E144" s="230" t="s">
        <v>283</v>
      </c>
      <c r="F144" s="231" t="s">
        <v>2240</v>
      </c>
      <c r="G144" s="232" t="s">
        <v>797</v>
      </c>
      <c r="H144" s="233">
        <v>35</v>
      </c>
      <c r="I144" s="234"/>
      <c r="J144" s="235">
        <f>ROUND(I144*H144,2)</f>
        <v>0</v>
      </c>
      <c r="K144" s="236"/>
      <c r="L144" s="45"/>
      <c r="M144" s="237" t="s">
        <v>1</v>
      </c>
      <c r="N144" s="238" t="s">
        <v>41</v>
      </c>
      <c r="O144" s="92"/>
      <c r="P144" s="239">
        <f>O144*H144</f>
        <v>0</v>
      </c>
      <c r="Q144" s="239">
        <v>0</v>
      </c>
      <c r="R144" s="239">
        <f>Q144*H144</f>
        <v>0</v>
      </c>
      <c r="S144" s="239">
        <v>0</v>
      </c>
      <c r="T144" s="24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1" t="s">
        <v>209</v>
      </c>
      <c r="AT144" s="241" t="s">
        <v>205</v>
      </c>
      <c r="AU144" s="241" t="s">
        <v>83</v>
      </c>
      <c r="AY144" s="18" t="s">
        <v>203</v>
      </c>
      <c r="BE144" s="242">
        <f>IF(N144="základní",J144,0)</f>
        <v>0</v>
      </c>
      <c r="BF144" s="242">
        <f>IF(N144="snížená",J144,0)</f>
        <v>0</v>
      </c>
      <c r="BG144" s="242">
        <f>IF(N144="zákl. přenesená",J144,0)</f>
        <v>0</v>
      </c>
      <c r="BH144" s="242">
        <f>IF(N144="sníž. přenesená",J144,0)</f>
        <v>0</v>
      </c>
      <c r="BI144" s="242">
        <f>IF(N144="nulová",J144,0)</f>
        <v>0</v>
      </c>
      <c r="BJ144" s="18" t="s">
        <v>83</v>
      </c>
      <c r="BK144" s="242">
        <f>ROUND(I144*H144,2)</f>
        <v>0</v>
      </c>
      <c r="BL144" s="18" t="s">
        <v>209</v>
      </c>
      <c r="BM144" s="241" t="s">
        <v>381</v>
      </c>
    </row>
    <row r="145" s="2" customFormat="1" ht="16.5" customHeight="1">
      <c r="A145" s="39"/>
      <c r="B145" s="40"/>
      <c r="C145" s="229" t="s">
        <v>288</v>
      </c>
      <c r="D145" s="229" t="s">
        <v>205</v>
      </c>
      <c r="E145" s="230" t="s">
        <v>288</v>
      </c>
      <c r="F145" s="231" t="s">
        <v>2241</v>
      </c>
      <c r="G145" s="232" t="s">
        <v>797</v>
      </c>
      <c r="H145" s="233">
        <v>48</v>
      </c>
      <c r="I145" s="234"/>
      <c r="J145" s="235">
        <f>ROUND(I145*H145,2)</f>
        <v>0</v>
      </c>
      <c r="K145" s="236"/>
      <c r="L145" s="45"/>
      <c r="M145" s="237" t="s">
        <v>1</v>
      </c>
      <c r="N145" s="238" t="s">
        <v>41</v>
      </c>
      <c r="O145" s="92"/>
      <c r="P145" s="239">
        <f>O145*H145</f>
        <v>0</v>
      </c>
      <c r="Q145" s="239">
        <v>0</v>
      </c>
      <c r="R145" s="239">
        <f>Q145*H145</f>
        <v>0</v>
      </c>
      <c r="S145" s="239">
        <v>0</v>
      </c>
      <c r="T145" s="24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1" t="s">
        <v>209</v>
      </c>
      <c r="AT145" s="241" t="s">
        <v>205</v>
      </c>
      <c r="AU145" s="241" t="s">
        <v>83</v>
      </c>
      <c r="AY145" s="18" t="s">
        <v>203</v>
      </c>
      <c r="BE145" s="242">
        <f>IF(N145="základní",J145,0)</f>
        <v>0</v>
      </c>
      <c r="BF145" s="242">
        <f>IF(N145="snížená",J145,0)</f>
        <v>0</v>
      </c>
      <c r="BG145" s="242">
        <f>IF(N145="zákl. přenesená",J145,0)</f>
        <v>0</v>
      </c>
      <c r="BH145" s="242">
        <f>IF(N145="sníž. přenesená",J145,0)</f>
        <v>0</v>
      </c>
      <c r="BI145" s="242">
        <f>IF(N145="nulová",J145,0)</f>
        <v>0</v>
      </c>
      <c r="BJ145" s="18" t="s">
        <v>83</v>
      </c>
      <c r="BK145" s="242">
        <f>ROUND(I145*H145,2)</f>
        <v>0</v>
      </c>
      <c r="BL145" s="18" t="s">
        <v>209</v>
      </c>
      <c r="BM145" s="241" t="s">
        <v>217</v>
      </c>
    </row>
    <row r="146" s="2" customFormat="1" ht="16.5" customHeight="1">
      <c r="A146" s="39"/>
      <c r="B146" s="40"/>
      <c r="C146" s="229" t="s">
        <v>294</v>
      </c>
      <c r="D146" s="229" t="s">
        <v>205</v>
      </c>
      <c r="E146" s="230" t="s">
        <v>294</v>
      </c>
      <c r="F146" s="231" t="s">
        <v>2242</v>
      </c>
      <c r="G146" s="232" t="s">
        <v>797</v>
      </c>
      <c r="H146" s="233">
        <v>62</v>
      </c>
      <c r="I146" s="234"/>
      <c r="J146" s="235">
        <f>ROUND(I146*H146,2)</f>
        <v>0</v>
      </c>
      <c r="K146" s="236"/>
      <c r="L146" s="45"/>
      <c r="M146" s="237" t="s">
        <v>1</v>
      </c>
      <c r="N146" s="238" t="s">
        <v>41</v>
      </c>
      <c r="O146" s="92"/>
      <c r="P146" s="239">
        <f>O146*H146</f>
        <v>0</v>
      </c>
      <c r="Q146" s="239">
        <v>0</v>
      </c>
      <c r="R146" s="239">
        <f>Q146*H146</f>
        <v>0</v>
      </c>
      <c r="S146" s="239">
        <v>0</v>
      </c>
      <c r="T146" s="24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1" t="s">
        <v>209</v>
      </c>
      <c r="AT146" s="241" t="s">
        <v>205</v>
      </c>
      <c r="AU146" s="241" t="s">
        <v>83</v>
      </c>
      <c r="AY146" s="18" t="s">
        <v>203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8" t="s">
        <v>83</v>
      </c>
      <c r="BK146" s="242">
        <f>ROUND(I146*H146,2)</f>
        <v>0</v>
      </c>
      <c r="BL146" s="18" t="s">
        <v>209</v>
      </c>
      <c r="BM146" s="241" t="s">
        <v>413</v>
      </c>
    </row>
    <row r="147" s="2" customFormat="1" ht="16.5" customHeight="1">
      <c r="A147" s="39"/>
      <c r="B147" s="40"/>
      <c r="C147" s="229" t="s">
        <v>299</v>
      </c>
      <c r="D147" s="229" t="s">
        <v>205</v>
      </c>
      <c r="E147" s="230" t="s">
        <v>299</v>
      </c>
      <c r="F147" s="231" t="s">
        <v>2243</v>
      </c>
      <c r="G147" s="232" t="s">
        <v>336</v>
      </c>
      <c r="H147" s="233">
        <v>583</v>
      </c>
      <c r="I147" s="234"/>
      <c r="J147" s="235">
        <f>ROUND(I147*H147,2)</f>
        <v>0</v>
      </c>
      <c r="K147" s="236"/>
      <c r="L147" s="45"/>
      <c r="M147" s="237" t="s">
        <v>1</v>
      </c>
      <c r="N147" s="238" t="s">
        <v>41</v>
      </c>
      <c r="O147" s="92"/>
      <c r="P147" s="239">
        <f>O147*H147</f>
        <v>0</v>
      </c>
      <c r="Q147" s="239">
        <v>0</v>
      </c>
      <c r="R147" s="239">
        <f>Q147*H147</f>
        <v>0</v>
      </c>
      <c r="S147" s="239">
        <v>0</v>
      </c>
      <c r="T147" s="24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1" t="s">
        <v>209</v>
      </c>
      <c r="AT147" s="241" t="s">
        <v>205</v>
      </c>
      <c r="AU147" s="241" t="s">
        <v>83</v>
      </c>
      <c r="AY147" s="18" t="s">
        <v>203</v>
      </c>
      <c r="BE147" s="242">
        <f>IF(N147="základní",J147,0)</f>
        <v>0</v>
      </c>
      <c r="BF147" s="242">
        <f>IF(N147="snížená",J147,0)</f>
        <v>0</v>
      </c>
      <c r="BG147" s="242">
        <f>IF(N147="zákl. přenesená",J147,0)</f>
        <v>0</v>
      </c>
      <c r="BH147" s="242">
        <f>IF(N147="sníž. přenesená",J147,0)</f>
        <v>0</v>
      </c>
      <c r="BI147" s="242">
        <f>IF(N147="nulová",J147,0)</f>
        <v>0</v>
      </c>
      <c r="BJ147" s="18" t="s">
        <v>83</v>
      </c>
      <c r="BK147" s="242">
        <f>ROUND(I147*H147,2)</f>
        <v>0</v>
      </c>
      <c r="BL147" s="18" t="s">
        <v>209</v>
      </c>
      <c r="BM147" s="241" t="s">
        <v>424</v>
      </c>
    </row>
    <row r="148" s="2" customFormat="1" ht="16.5" customHeight="1">
      <c r="A148" s="39"/>
      <c r="B148" s="40"/>
      <c r="C148" s="229" t="s">
        <v>7</v>
      </c>
      <c r="D148" s="229" t="s">
        <v>205</v>
      </c>
      <c r="E148" s="230" t="s">
        <v>7</v>
      </c>
      <c r="F148" s="231" t="s">
        <v>2244</v>
      </c>
      <c r="G148" s="232" t="s">
        <v>336</v>
      </c>
      <c r="H148" s="233">
        <v>95</v>
      </c>
      <c r="I148" s="234"/>
      <c r="J148" s="235">
        <f>ROUND(I148*H148,2)</f>
        <v>0</v>
      </c>
      <c r="K148" s="236"/>
      <c r="L148" s="45"/>
      <c r="M148" s="237" t="s">
        <v>1</v>
      </c>
      <c r="N148" s="238" t="s">
        <v>41</v>
      </c>
      <c r="O148" s="92"/>
      <c r="P148" s="239">
        <f>O148*H148</f>
        <v>0</v>
      </c>
      <c r="Q148" s="239">
        <v>0</v>
      </c>
      <c r="R148" s="239">
        <f>Q148*H148</f>
        <v>0</v>
      </c>
      <c r="S148" s="239">
        <v>0</v>
      </c>
      <c r="T148" s="24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1" t="s">
        <v>209</v>
      </c>
      <c r="AT148" s="241" t="s">
        <v>205</v>
      </c>
      <c r="AU148" s="241" t="s">
        <v>83</v>
      </c>
      <c r="AY148" s="18" t="s">
        <v>203</v>
      </c>
      <c r="BE148" s="242">
        <f>IF(N148="základní",J148,0)</f>
        <v>0</v>
      </c>
      <c r="BF148" s="242">
        <f>IF(N148="snížená",J148,0)</f>
        <v>0</v>
      </c>
      <c r="BG148" s="242">
        <f>IF(N148="zákl. přenesená",J148,0)</f>
        <v>0</v>
      </c>
      <c r="BH148" s="242">
        <f>IF(N148="sníž. přenesená",J148,0)</f>
        <v>0</v>
      </c>
      <c r="BI148" s="242">
        <f>IF(N148="nulová",J148,0)</f>
        <v>0</v>
      </c>
      <c r="BJ148" s="18" t="s">
        <v>83</v>
      </c>
      <c r="BK148" s="242">
        <f>ROUND(I148*H148,2)</f>
        <v>0</v>
      </c>
      <c r="BL148" s="18" t="s">
        <v>209</v>
      </c>
      <c r="BM148" s="241" t="s">
        <v>221</v>
      </c>
    </row>
    <row r="149" s="2" customFormat="1" ht="16.5" customHeight="1">
      <c r="A149" s="39"/>
      <c r="B149" s="40"/>
      <c r="C149" s="229" t="s">
        <v>306</v>
      </c>
      <c r="D149" s="229" t="s">
        <v>205</v>
      </c>
      <c r="E149" s="230" t="s">
        <v>306</v>
      </c>
      <c r="F149" s="231" t="s">
        <v>2245</v>
      </c>
      <c r="G149" s="232" t="s">
        <v>336</v>
      </c>
      <c r="H149" s="233">
        <v>356</v>
      </c>
      <c r="I149" s="234"/>
      <c r="J149" s="235">
        <f>ROUND(I149*H149,2)</f>
        <v>0</v>
      </c>
      <c r="K149" s="236"/>
      <c r="L149" s="45"/>
      <c r="M149" s="237" t="s">
        <v>1</v>
      </c>
      <c r="N149" s="238" t="s">
        <v>41</v>
      </c>
      <c r="O149" s="92"/>
      <c r="P149" s="239">
        <f>O149*H149</f>
        <v>0</v>
      </c>
      <c r="Q149" s="239">
        <v>0</v>
      </c>
      <c r="R149" s="239">
        <f>Q149*H149</f>
        <v>0</v>
      </c>
      <c r="S149" s="239">
        <v>0</v>
      </c>
      <c r="T149" s="24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1" t="s">
        <v>209</v>
      </c>
      <c r="AT149" s="241" t="s">
        <v>205</v>
      </c>
      <c r="AU149" s="241" t="s">
        <v>83</v>
      </c>
      <c r="AY149" s="18" t="s">
        <v>203</v>
      </c>
      <c r="BE149" s="242">
        <f>IF(N149="základní",J149,0)</f>
        <v>0</v>
      </c>
      <c r="BF149" s="242">
        <f>IF(N149="snížená",J149,0)</f>
        <v>0</v>
      </c>
      <c r="BG149" s="242">
        <f>IF(N149="zákl. přenesená",J149,0)</f>
        <v>0</v>
      </c>
      <c r="BH149" s="242">
        <f>IF(N149="sníž. přenesená",J149,0)</f>
        <v>0</v>
      </c>
      <c r="BI149" s="242">
        <f>IF(N149="nulová",J149,0)</f>
        <v>0</v>
      </c>
      <c r="BJ149" s="18" t="s">
        <v>83</v>
      </c>
      <c r="BK149" s="242">
        <f>ROUND(I149*H149,2)</f>
        <v>0</v>
      </c>
      <c r="BL149" s="18" t="s">
        <v>209</v>
      </c>
      <c r="BM149" s="241" t="s">
        <v>225</v>
      </c>
    </row>
    <row r="150" s="2" customFormat="1" ht="16.5" customHeight="1">
      <c r="A150" s="39"/>
      <c r="B150" s="40"/>
      <c r="C150" s="229" t="s">
        <v>312</v>
      </c>
      <c r="D150" s="229" t="s">
        <v>205</v>
      </c>
      <c r="E150" s="230" t="s">
        <v>312</v>
      </c>
      <c r="F150" s="231" t="s">
        <v>2246</v>
      </c>
      <c r="G150" s="232" t="s">
        <v>336</v>
      </c>
      <c r="H150" s="233">
        <v>43</v>
      </c>
      <c r="I150" s="234"/>
      <c r="J150" s="235">
        <f>ROUND(I150*H150,2)</f>
        <v>0</v>
      </c>
      <c r="K150" s="236"/>
      <c r="L150" s="45"/>
      <c r="M150" s="237" t="s">
        <v>1</v>
      </c>
      <c r="N150" s="238" t="s">
        <v>41</v>
      </c>
      <c r="O150" s="92"/>
      <c r="P150" s="239">
        <f>O150*H150</f>
        <v>0</v>
      </c>
      <c r="Q150" s="239">
        <v>0</v>
      </c>
      <c r="R150" s="239">
        <f>Q150*H150</f>
        <v>0</v>
      </c>
      <c r="S150" s="239">
        <v>0</v>
      </c>
      <c r="T150" s="24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1" t="s">
        <v>209</v>
      </c>
      <c r="AT150" s="241" t="s">
        <v>205</v>
      </c>
      <c r="AU150" s="241" t="s">
        <v>83</v>
      </c>
      <c r="AY150" s="18" t="s">
        <v>203</v>
      </c>
      <c r="BE150" s="242">
        <f>IF(N150="základní",J150,0)</f>
        <v>0</v>
      </c>
      <c r="BF150" s="242">
        <f>IF(N150="snížená",J150,0)</f>
        <v>0</v>
      </c>
      <c r="BG150" s="242">
        <f>IF(N150="zákl. přenesená",J150,0)</f>
        <v>0</v>
      </c>
      <c r="BH150" s="242">
        <f>IF(N150="sníž. přenesená",J150,0)</f>
        <v>0</v>
      </c>
      <c r="BI150" s="242">
        <f>IF(N150="nulová",J150,0)</f>
        <v>0</v>
      </c>
      <c r="BJ150" s="18" t="s">
        <v>83</v>
      </c>
      <c r="BK150" s="242">
        <f>ROUND(I150*H150,2)</f>
        <v>0</v>
      </c>
      <c r="BL150" s="18" t="s">
        <v>209</v>
      </c>
      <c r="BM150" s="241" t="s">
        <v>452</v>
      </c>
    </row>
    <row r="151" s="2" customFormat="1" ht="16.5" customHeight="1">
      <c r="A151" s="39"/>
      <c r="B151" s="40"/>
      <c r="C151" s="229" t="s">
        <v>316</v>
      </c>
      <c r="D151" s="229" t="s">
        <v>205</v>
      </c>
      <c r="E151" s="230" t="s">
        <v>316</v>
      </c>
      <c r="F151" s="231" t="s">
        <v>2247</v>
      </c>
      <c r="G151" s="232" t="s">
        <v>797</v>
      </c>
      <c r="H151" s="233">
        <v>450</v>
      </c>
      <c r="I151" s="234"/>
      <c r="J151" s="235">
        <f>ROUND(I151*H151,2)</f>
        <v>0</v>
      </c>
      <c r="K151" s="236"/>
      <c r="L151" s="45"/>
      <c r="M151" s="237" t="s">
        <v>1</v>
      </c>
      <c r="N151" s="238" t="s">
        <v>41</v>
      </c>
      <c r="O151" s="92"/>
      <c r="P151" s="239">
        <f>O151*H151</f>
        <v>0</v>
      </c>
      <c r="Q151" s="239">
        <v>0</v>
      </c>
      <c r="R151" s="239">
        <f>Q151*H151</f>
        <v>0</v>
      </c>
      <c r="S151" s="239">
        <v>0</v>
      </c>
      <c r="T151" s="24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1" t="s">
        <v>209</v>
      </c>
      <c r="AT151" s="241" t="s">
        <v>205</v>
      </c>
      <c r="AU151" s="241" t="s">
        <v>83</v>
      </c>
      <c r="AY151" s="18" t="s">
        <v>203</v>
      </c>
      <c r="BE151" s="242">
        <f>IF(N151="základní",J151,0)</f>
        <v>0</v>
      </c>
      <c r="BF151" s="242">
        <f>IF(N151="snížená",J151,0)</f>
        <v>0</v>
      </c>
      <c r="BG151" s="242">
        <f>IF(N151="zákl. přenesená",J151,0)</f>
        <v>0</v>
      </c>
      <c r="BH151" s="242">
        <f>IF(N151="sníž. přenesená",J151,0)</f>
        <v>0</v>
      </c>
      <c r="BI151" s="242">
        <f>IF(N151="nulová",J151,0)</f>
        <v>0</v>
      </c>
      <c r="BJ151" s="18" t="s">
        <v>83</v>
      </c>
      <c r="BK151" s="242">
        <f>ROUND(I151*H151,2)</f>
        <v>0</v>
      </c>
      <c r="BL151" s="18" t="s">
        <v>209</v>
      </c>
      <c r="BM151" s="241" t="s">
        <v>462</v>
      </c>
    </row>
    <row r="152" s="2" customFormat="1" ht="16.5" customHeight="1">
      <c r="A152" s="39"/>
      <c r="B152" s="40"/>
      <c r="C152" s="229" t="s">
        <v>324</v>
      </c>
      <c r="D152" s="229" t="s">
        <v>205</v>
      </c>
      <c r="E152" s="230" t="s">
        <v>324</v>
      </c>
      <c r="F152" s="231" t="s">
        <v>2248</v>
      </c>
      <c r="G152" s="232" t="s">
        <v>797</v>
      </c>
      <c r="H152" s="233">
        <v>76</v>
      </c>
      <c r="I152" s="234"/>
      <c r="J152" s="235">
        <f>ROUND(I152*H152,2)</f>
        <v>0</v>
      </c>
      <c r="K152" s="236"/>
      <c r="L152" s="45"/>
      <c r="M152" s="237" t="s">
        <v>1</v>
      </c>
      <c r="N152" s="238" t="s">
        <v>41</v>
      </c>
      <c r="O152" s="92"/>
      <c r="P152" s="239">
        <f>O152*H152</f>
        <v>0</v>
      </c>
      <c r="Q152" s="239">
        <v>0</v>
      </c>
      <c r="R152" s="239">
        <f>Q152*H152</f>
        <v>0</v>
      </c>
      <c r="S152" s="239">
        <v>0</v>
      </c>
      <c r="T152" s="24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1" t="s">
        <v>209</v>
      </c>
      <c r="AT152" s="241" t="s">
        <v>205</v>
      </c>
      <c r="AU152" s="241" t="s">
        <v>83</v>
      </c>
      <c r="AY152" s="18" t="s">
        <v>203</v>
      </c>
      <c r="BE152" s="242">
        <f>IF(N152="základní",J152,0)</f>
        <v>0</v>
      </c>
      <c r="BF152" s="242">
        <f>IF(N152="snížená",J152,0)</f>
        <v>0</v>
      </c>
      <c r="BG152" s="242">
        <f>IF(N152="zákl. přenesená",J152,0)</f>
        <v>0</v>
      </c>
      <c r="BH152" s="242">
        <f>IF(N152="sníž. přenesená",J152,0)</f>
        <v>0</v>
      </c>
      <c r="BI152" s="242">
        <f>IF(N152="nulová",J152,0)</f>
        <v>0</v>
      </c>
      <c r="BJ152" s="18" t="s">
        <v>83</v>
      </c>
      <c r="BK152" s="242">
        <f>ROUND(I152*H152,2)</f>
        <v>0</v>
      </c>
      <c r="BL152" s="18" t="s">
        <v>209</v>
      </c>
      <c r="BM152" s="241" t="s">
        <v>229</v>
      </c>
    </row>
    <row r="153" s="2" customFormat="1" ht="16.5" customHeight="1">
      <c r="A153" s="39"/>
      <c r="B153" s="40"/>
      <c r="C153" s="229" t="s">
        <v>329</v>
      </c>
      <c r="D153" s="229" t="s">
        <v>205</v>
      </c>
      <c r="E153" s="230" t="s">
        <v>329</v>
      </c>
      <c r="F153" s="231" t="s">
        <v>2249</v>
      </c>
      <c r="G153" s="232" t="s">
        <v>797</v>
      </c>
      <c r="H153" s="233">
        <v>311</v>
      </c>
      <c r="I153" s="234"/>
      <c r="J153" s="235">
        <f>ROUND(I153*H153,2)</f>
        <v>0</v>
      </c>
      <c r="K153" s="236"/>
      <c r="L153" s="45"/>
      <c r="M153" s="237" t="s">
        <v>1</v>
      </c>
      <c r="N153" s="238" t="s">
        <v>41</v>
      </c>
      <c r="O153" s="92"/>
      <c r="P153" s="239">
        <f>O153*H153</f>
        <v>0</v>
      </c>
      <c r="Q153" s="239">
        <v>0</v>
      </c>
      <c r="R153" s="239">
        <f>Q153*H153</f>
        <v>0</v>
      </c>
      <c r="S153" s="239">
        <v>0</v>
      </c>
      <c r="T153" s="24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1" t="s">
        <v>209</v>
      </c>
      <c r="AT153" s="241" t="s">
        <v>205</v>
      </c>
      <c r="AU153" s="241" t="s">
        <v>83</v>
      </c>
      <c r="AY153" s="18" t="s">
        <v>203</v>
      </c>
      <c r="BE153" s="242">
        <f>IF(N153="základní",J153,0)</f>
        <v>0</v>
      </c>
      <c r="BF153" s="242">
        <f>IF(N153="snížená",J153,0)</f>
        <v>0</v>
      </c>
      <c r="BG153" s="242">
        <f>IF(N153="zákl. přenesená",J153,0)</f>
        <v>0</v>
      </c>
      <c r="BH153" s="242">
        <f>IF(N153="sníž. přenesená",J153,0)</f>
        <v>0</v>
      </c>
      <c r="BI153" s="242">
        <f>IF(N153="nulová",J153,0)</f>
        <v>0</v>
      </c>
      <c r="BJ153" s="18" t="s">
        <v>83</v>
      </c>
      <c r="BK153" s="242">
        <f>ROUND(I153*H153,2)</f>
        <v>0</v>
      </c>
      <c r="BL153" s="18" t="s">
        <v>209</v>
      </c>
      <c r="BM153" s="241" t="s">
        <v>233</v>
      </c>
    </row>
    <row r="154" s="2" customFormat="1" ht="16.5" customHeight="1">
      <c r="A154" s="39"/>
      <c r="B154" s="40"/>
      <c r="C154" s="229" t="s">
        <v>333</v>
      </c>
      <c r="D154" s="229" t="s">
        <v>205</v>
      </c>
      <c r="E154" s="230" t="s">
        <v>333</v>
      </c>
      <c r="F154" s="231" t="s">
        <v>2250</v>
      </c>
      <c r="G154" s="232" t="s">
        <v>797</v>
      </c>
      <c r="H154" s="233">
        <v>3081</v>
      </c>
      <c r="I154" s="234"/>
      <c r="J154" s="235">
        <f>ROUND(I154*H154,2)</f>
        <v>0</v>
      </c>
      <c r="K154" s="236"/>
      <c r="L154" s="45"/>
      <c r="M154" s="237" t="s">
        <v>1</v>
      </c>
      <c r="N154" s="238" t="s">
        <v>41</v>
      </c>
      <c r="O154" s="92"/>
      <c r="P154" s="239">
        <f>O154*H154</f>
        <v>0</v>
      </c>
      <c r="Q154" s="239">
        <v>0</v>
      </c>
      <c r="R154" s="239">
        <f>Q154*H154</f>
        <v>0</v>
      </c>
      <c r="S154" s="239">
        <v>0</v>
      </c>
      <c r="T154" s="24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1" t="s">
        <v>209</v>
      </c>
      <c r="AT154" s="241" t="s">
        <v>205</v>
      </c>
      <c r="AU154" s="241" t="s">
        <v>83</v>
      </c>
      <c r="AY154" s="18" t="s">
        <v>203</v>
      </c>
      <c r="BE154" s="242">
        <f>IF(N154="základní",J154,0)</f>
        <v>0</v>
      </c>
      <c r="BF154" s="242">
        <f>IF(N154="snížená",J154,0)</f>
        <v>0</v>
      </c>
      <c r="BG154" s="242">
        <f>IF(N154="zákl. přenesená",J154,0)</f>
        <v>0</v>
      </c>
      <c r="BH154" s="242">
        <f>IF(N154="sníž. přenesená",J154,0)</f>
        <v>0</v>
      </c>
      <c r="BI154" s="242">
        <f>IF(N154="nulová",J154,0)</f>
        <v>0</v>
      </c>
      <c r="BJ154" s="18" t="s">
        <v>83</v>
      </c>
      <c r="BK154" s="242">
        <f>ROUND(I154*H154,2)</f>
        <v>0</v>
      </c>
      <c r="BL154" s="18" t="s">
        <v>209</v>
      </c>
      <c r="BM154" s="241" t="s">
        <v>237</v>
      </c>
    </row>
    <row r="155" s="2" customFormat="1" ht="16.5" customHeight="1">
      <c r="A155" s="39"/>
      <c r="B155" s="40"/>
      <c r="C155" s="229" t="s">
        <v>338</v>
      </c>
      <c r="D155" s="229" t="s">
        <v>205</v>
      </c>
      <c r="E155" s="230" t="s">
        <v>338</v>
      </c>
      <c r="F155" s="231" t="s">
        <v>2251</v>
      </c>
      <c r="G155" s="232" t="s">
        <v>797</v>
      </c>
      <c r="H155" s="233">
        <v>927</v>
      </c>
      <c r="I155" s="234"/>
      <c r="J155" s="235">
        <f>ROUND(I155*H155,2)</f>
        <v>0</v>
      </c>
      <c r="K155" s="236"/>
      <c r="L155" s="45"/>
      <c r="M155" s="237" t="s">
        <v>1</v>
      </c>
      <c r="N155" s="238" t="s">
        <v>41</v>
      </c>
      <c r="O155" s="92"/>
      <c r="P155" s="239">
        <f>O155*H155</f>
        <v>0</v>
      </c>
      <c r="Q155" s="239">
        <v>0</v>
      </c>
      <c r="R155" s="239">
        <f>Q155*H155</f>
        <v>0</v>
      </c>
      <c r="S155" s="239">
        <v>0</v>
      </c>
      <c r="T155" s="24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1" t="s">
        <v>209</v>
      </c>
      <c r="AT155" s="241" t="s">
        <v>205</v>
      </c>
      <c r="AU155" s="241" t="s">
        <v>83</v>
      </c>
      <c r="AY155" s="18" t="s">
        <v>203</v>
      </c>
      <c r="BE155" s="242">
        <f>IF(N155="základní",J155,0)</f>
        <v>0</v>
      </c>
      <c r="BF155" s="242">
        <f>IF(N155="snížená",J155,0)</f>
        <v>0</v>
      </c>
      <c r="BG155" s="242">
        <f>IF(N155="zákl. přenesená",J155,0)</f>
        <v>0</v>
      </c>
      <c r="BH155" s="242">
        <f>IF(N155="sníž. přenesená",J155,0)</f>
        <v>0</v>
      </c>
      <c r="BI155" s="242">
        <f>IF(N155="nulová",J155,0)</f>
        <v>0</v>
      </c>
      <c r="BJ155" s="18" t="s">
        <v>83</v>
      </c>
      <c r="BK155" s="242">
        <f>ROUND(I155*H155,2)</f>
        <v>0</v>
      </c>
      <c r="BL155" s="18" t="s">
        <v>209</v>
      </c>
      <c r="BM155" s="241" t="s">
        <v>242</v>
      </c>
    </row>
    <row r="156" s="2" customFormat="1" ht="16.5" customHeight="1">
      <c r="A156" s="39"/>
      <c r="B156" s="40"/>
      <c r="C156" s="229" t="s">
        <v>343</v>
      </c>
      <c r="D156" s="229" t="s">
        <v>205</v>
      </c>
      <c r="E156" s="230" t="s">
        <v>343</v>
      </c>
      <c r="F156" s="231" t="s">
        <v>2252</v>
      </c>
      <c r="G156" s="232" t="s">
        <v>797</v>
      </c>
      <c r="H156" s="233">
        <v>3100</v>
      </c>
      <c r="I156" s="234"/>
      <c r="J156" s="235">
        <f>ROUND(I156*H156,2)</f>
        <v>0</v>
      </c>
      <c r="K156" s="236"/>
      <c r="L156" s="45"/>
      <c r="M156" s="237" t="s">
        <v>1</v>
      </c>
      <c r="N156" s="238" t="s">
        <v>41</v>
      </c>
      <c r="O156" s="92"/>
      <c r="P156" s="239">
        <f>O156*H156</f>
        <v>0</v>
      </c>
      <c r="Q156" s="239">
        <v>0</v>
      </c>
      <c r="R156" s="239">
        <f>Q156*H156</f>
        <v>0</v>
      </c>
      <c r="S156" s="239">
        <v>0</v>
      </c>
      <c r="T156" s="24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1" t="s">
        <v>209</v>
      </c>
      <c r="AT156" s="241" t="s">
        <v>205</v>
      </c>
      <c r="AU156" s="241" t="s">
        <v>83</v>
      </c>
      <c r="AY156" s="18" t="s">
        <v>203</v>
      </c>
      <c r="BE156" s="242">
        <f>IF(N156="základní",J156,0)</f>
        <v>0</v>
      </c>
      <c r="BF156" s="242">
        <f>IF(N156="snížená",J156,0)</f>
        <v>0</v>
      </c>
      <c r="BG156" s="242">
        <f>IF(N156="zákl. přenesená",J156,0)</f>
        <v>0</v>
      </c>
      <c r="BH156" s="242">
        <f>IF(N156="sníž. přenesená",J156,0)</f>
        <v>0</v>
      </c>
      <c r="BI156" s="242">
        <f>IF(N156="nulová",J156,0)</f>
        <v>0</v>
      </c>
      <c r="BJ156" s="18" t="s">
        <v>83</v>
      </c>
      <c r="BK156" s="242">
        <f>ROUND(I156*H156,2)</f>
        <v>0</v>
      </c>
      <c r="BL156" s="18" t="s">
        <v>209</v>
      </c>
      <c r="BM156" s="241" t="s">
        <v>251</v>
      </c>
    </row>
    <row r="157" s="2" customFormat="1" ht="16.5" customHeight="1">
      <c r="A157" s="39"/>
      <c r="B157" s="40"/>
      <c r="C157" s="229" t="s">
        <v>210</v>
      </c>
      <c r="D157" s="229" t="s">
        <v>205</v>
      </c>
      <c r="E157" s="230" t="s">
        <v>210</v>
      </c>
      <c r="F157" s="231" t="s">
        <v>2253</v>
      </c>
      <c r="G157" s="232" t="s">
        <v>336</v>
      </c>
      <c r="H157" s="233">
        <v>62</v>
      </c>
      <c r="I157" s="234"/>
      <c r="J157" s="235">
        <f>ROUND(I157*H157,2)</f>
        <v>0</v>
      </c>
      <c r="K157" s="236"/>
      <c r="L157" s="45"/>
      <c r="M157" s="237" t="s">
        <v>1</v>
      </c>
      <c r="N157" s="238" t="s">
        <v>41</v>
      </c>
      <c r="O157" s="92"/>
      <c r="P157" s="239">
        <f>O157*H157</f>
        <v>0</v>
      </c>
      <c r="Q157" s="239">
        <v>0</v>
      </c>
      <c r="R157" s="239">
        <f>Q157*H157</f>
        <v>0</v>
      </c>
      <c r="S157" s="239">
        <v>0</v>
      </c>
      <c r="T157" s="24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1" t="s">
        <v>209</v>
      </c>
      <c r="AT157" s="241" t="s">
        <v>205</v>
      </c>
      <c r="AU157" s="241" t="s">
        <v>83</v>
      </c>
      <c r="AY157" s="18" t="s">
        <v>203</v>
      </c>
      <c r="BE157" s="242">
        <f>IF(N157="základní",J157,0)</f>
        <v>0</v>
      </c>
      <c r="BF157" s="242">
        <f>IF(N157="snížená",J157,0)</f>
        <v>0</v>
      </c>
      <c r="BG157" s="242">
        <f>IF(N157="zákl. přenesená",J157,0)</f>
        <v>0</v>
      </c>
      <c r="BH157" s="242">
        <f>IF(N157="sníž. přenesená",J157,0)</f>
        <v>0</v>
      </c>
      <c r="BI157" s="242">
        <f>IF(N157="nulová",J157,0)</f>
        <v>0</v>
      </c>
      <c r="BJ157" s="18" t="s">
        <v>83</v>
      </c>
      <c r="BK157" s="242">
        <f>ROUND(I157*H157,2)</f>
        <v>0</v>
      </c>
      <c r="BL157" s="18" t="s">
        <v>209</v>
      </c>
      <c r="BM157" s="241" t="s">
        <v>256</v>
      </c>
    </row>
    <row r="158" s="2" customFormat="1" ht="16.5" customHeight="1">
      <c r="A158" s="39"/>
      <c r="B158" s="40"/>
      <c r="C158" s="229" t="s">
        <v>360</v>
      </c>
      <c r="D158" s="229" t="s">
        <v>205</v>
      </c>
      <c r="E158" s="230" t="s">
        <v>360</v>
      </c>
      <c r="F158" s="231" t="s">
        <v>2254</v>
      </c>
      <c r="G158" s="232" t="s">
        <v>336</v>
      </c>
      <c r="H158" s="233">
        <v>62</v>
      </c>
      <c r="I158" s="234"/>
      <c r="J158" s="235">
        <f>ROUND(I158*H158,2)</f>
        <v>0</v>
      </c>
      <c r="K158" s="236"/>
      <c r="L158" s="45"/>
      <c r="M158" s="237" t="s">
        <v>1</v>
      </c>
      <c r="N158" s="238" t="s">
        <v>41</v>
      </c>
      <c r="O158" s="92"/>
      <c r="P158" s="239">
        <f>O158*H158</f>
        <v>0</v>
      </c>
      <c r="Q158" s="239">
        <v>0</v>
      </c>
      <c r="R158" s="239">
        <f>Q158*H158</f>
        <v>0</v>
      </c>
      <c r="S158" s="239">
        <v>0</v>
      </c>
      <c r="T158" s="24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1" t="s">
        <v>209</v>
      </c>
      <c r="AT158" s="241" t="s">
        <v>205</v>
      </c>
      <c r="AU158" s="241" t="s">
        <v>83</v>
      </c>
      <c r="AY158" s="18" t="s">
        <v>203</v>
      </c>
      <c r="BE158" s="242">
        <f>IF(N158="základní",J158,0)</f>
        <v>0</v>
      </c>
      <c r="BF158" s="242">
        <f>IF(N158="snížená",J158,0)</f>
        <v>0</v>
      </c>
      <c r="BG158" s="242">
        <f>IF(N158="zákl. přenesená",J158,0)</f>
        <v>0</v>
      </c>
      <c r="BH158" s="242">
        <f>IF(N158="sníž. přenesená",J158,0)</f>
        <v>0</v>
      </c>
      <c r="BI158" s="242">
        <f>IF(N158="nulová",J158,0)</f>
        <v>0</v>
      </c>
      <c r="BJ158" s="18" t="s">
        <v>83</v>
      </c>
      <c r="BK158" s="242">
        <f>ROUND(I158*H158,2)</f>
        <v>0</v>
      </c>
      <c r="BL158" s="18" t="s">
        <v>209</v>
      </c>
      <c r="BM158" s="241" t="s">
        <v>260</v>
      </c>
    </row>
    <row r="159" s="2" customFormat="1" ht="16.5" customHeight="1">
      <c r="A159" s="39"/>
      <c r="B159" s="40"/>
      <c r="C159" s="229" t="s">
        <v>214</v>
      </c>
      <c r="D159" s="229" t="s">
        <v>205</v>
      </c>
      <c r="E159" s="230" t="s">
        <v>214</v>
      </c>
      <c r="F159" s="231" t="s">
        <v>2255</v>
      </c>
      <c r="G159" s="232" t="s">
        <v>336</v>
      </c>
      <c r="H159" s="233">
        <v>50</v>
      </c>
      <c r="I159" s="234"/>
      <c r="J159" s="235">
        <f>ROUND(I159*H159,2)</f>
        <v>0</v>
      </c>
      <c r="K159" s="236"/>
      <c r="L159" s="45"/>
      <c r="M159" s="237" t="s">
        <v>1</v>
      </c>
      <c r="N159" s="238" t="s">
        <v>41</v>
      </c>
      <c r="O159" s="92"/>
      <c r="P159" s="239">
        <f>O159*H159</f>
        <v>0</v>
      </c>
      <c r="Q159" s="239">
        <v>0</v>
      </c>
      <c r="R159" s="239">
        <f>Q159*H159</f>
        <v>0</v>
      </c>
      <c r="S159" s="239">
        <v>0</v>
      </c>
      <c r="T159" s="24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1" t="s">
        <v>209</v>
      </c>
      <c r="AT159" s="241" t="s">
        <v>205</v>
      </c>
      <c r="AU159" s="241" t="s">
        <v>83</v>
      </c>
      <c r="AY159" s="18" t="s">
        <v>203</v>
      </c>
      <c r="BE159" s="242">
        <f>IF(N159="základní",J159,0)</f>
        <v>0</v>
      </c>
      <c r="BF159" s="242">
        <f>IF(N159="snížená",J159,0)</f>
        <v>0</v>
      </c>
      <c r="BG159" s="242">
        <f>IF(N159="zákl. přenesená",J159,0)</f>
        <v>0</v>
      </c>
      <c r="BH159" s="242">
        <f>IF(N159="sníž. přenesená",J159,0)</f>
        <v>0</v>
      </c>
      <c r="BI159" s="242">
        <f>IF(N159="nulová",J159,0)</f>
        <v>0</v>
      </c>
      <c r="BJ159" s="18" t="s">
        <v>83</v>
      </c>
      <c r="BK159" s="242">
        <f>ROUND(I159*H159,2)</f>
        <v>0</v>
      </c>
      <c r="BL159" s="18" t="s">
        <v>209</v>
      </c>
      <c r="BM159" s="241" t="s">
        <v>536</v>
      </c>
    </row>
    <row r="160" s="2" customFormat="1" ht="16.5" customHeight="1">
      <c r="A160" s="39"/>
      <c r="B160" s="40"/>
      <c r="C160" s="229" t="s">
        <v>374</v>
      </c>
      <c r="D160" s="229" t="s">
        <v>205</v>
      </c>
      <c r="E160" s="230" t="s">
        <v>374</v>
      </c>
      <c r="F160" s="231" t="s">
        <v>2256</v>
      </c>
      <c r="G160" s="232" t="s">
        <v>336</v>
      </c>
      <c r="H160" s="233">
        <v>40</v>
      </c>
      <c r="I160" s="234"/>
      <c r="J160" s="235">
        <f>ROUND(I160*H160,2)</f>
        <v>0</v>
      </c>
      <c r="K160" s="236"/>
      <c r="L160" s="45"/>
      <c r="M160" s="237" t="s">
        <v>1</v>
      </c>
      <c r="N160" s="238" t="s">
        <v>41</v>
      </c>
      <c r="O160" s="92"/>
      <c r="P160" s="239">
        <f>O160*H160</f>
        <v>0</v>
      </c>
      <c r="Q160" s="239">
        <v>0</v>
      </c>
      <c r="R160" s="239">
        <f>Q160*H160</f>
        <v>0</v>
      </c>
      <c r="S160" s="239">
        <v>0</v>
      </c>
      <c r="T160" s="24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1" t="s">
        <v>209</v>
      </c>
      <c r="AT160" s="241" t="s">
        <v>205</v>
      </c>
      <c r="AU160" s="241" t="s">
        <v>83</v>
      </c>
      <c r="AY160" s="18" t="s">
        <v>203</v>
      </c>
      <c r="BE160" s="242">
        <f>IF(N160="základní",J160,0)</f>
        <v>0</v>
      </c>
      <c r="BF160" s="242">
        <f>IF(N160="snížená",J160,0)</f>
        <v>0</v>
      </c>
      <c r="BG160" s="242">
        <f>IF(N160="zákl. přenesená",J160,0)</f>
        <v>0</v>
      </c>
      <c r="BH160" s="242">
        <f>IF(N160="sníž. přenesená",J160,0)</f>
        <v>0</v>
      </c>
      <c r="BI160" s="242">
        <f>IF(N160="nulová",J160,0)</f>
        <v>0</v>
      </c>
      <c r="BJ160" s="18" t="s">
        <v>83</v>
      </c>
      <c r="BK160" s="242">
        <f>ROUND(I160*H160,2)</f>
        <v>0</v>
      </c>
      <c r="BL160" s="18" t="s">
        <v>209</v>
      </c>
      <c r="BM160" s="241" t="s">
        <v>264</v>
      </c>
    </row>
    <row r="161" s="2" customFormat="1" ht="16.5" customHeight="1">
      <c r="A161" s="39"/>
      <c r="B161" s="40"/>
      <c r="C161" s="229" t="s">
        <v>381</v>
      </c>
      <c r="D161" s="229" t="s">
        <v>205</v>
      </c>
      <c r="E161" s="230" t="s">
        <v>381</v>
      </c>
      <c r="F161" s="231" t="s">
        <v>2257</v>
      </c>
      <c r="G161" s="232" t="s">
        <v>336</v>
      </c>
      <c r="H161" s="233">
        <v>81</v>
      </c>
      <c r="I161" s="234"/>
      <c r="J161" s="235">
        <f>ROUND(I161*H161,2)</f>
        <v>0</v>
      </c>
      <c r="K161" s="236"/>
      <c r="L161" s="45"/>
      <c r="M161" s="237" t="s">
        <v>1</v>
      </c>
      <c r="N161" s="238" t="s">
        <v>41</v>
      </c>
      <c r="O161" s="92"/>
      <c r="P161" s="239">
        <f>O161*H161</f>
        <v>0</v>
      </c>
      <c r="Q161" s="239">
        <v>0</v>
      </c>
      <c r="R161" s="239">
        <f>Q161*H161</f>
        <v>0</v>
      </c>
      <c r="S161" s="239">
        <v>0</v>
      </c>
      <c r="T161" s="24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1" t="s">
        <v>209</v>
      </c>
      <c r="AT161" s="241" t="s">
        <v>205</v>
      </c>
      <c r="AU161" s="241" t="s">
        <v>83</v>
      </c>
      <c r="AY161" s="18" t="s">
        <v>203</v>
      </c>
      <c r="BE161" s="242">
        <f>IF(N161="základní",J161,0)</f>
        <v>0</v>
      </c>
      <c r="BF161" s="242">
        <f>IF(N161="snížená",J161,0)</f>
        <v>0</v>
      </c>
      <c r="BG161" s="242">
        <f>IF(N161="zákl. přenesená",J161,0)</f>
        <v>0</v>
      </c>
      <c r="BH161" s="242">
        <f>IF(N161="sníž. přenesená",J161,0)</f>
        <v>0</v>
      </c>
      <c r="BI161" s="242">
        <f>IF(N161="nulová",J161,0)</f>
        <v>0</v>
      </c>
      <c r="BJ161" s="18" t="s">
        <v>83</v>
      </c>
      <c r="BK161" s="242">
        <f>ROUND(I161*H161,2)</f>
        <v>0</v>
      </c>
      <c r="BL161" s="18" t="s">
        <v>209</v>
      </c>
      <c r="BM161" s="241" t="s">
        <v>270</v>
      </c>
    </row>
    <row r="162" s="2" customFormat="1" ht="16.5" customHeight="1">
      <c r="A162" s="39"/>
      <c r="B162" s="40"/>
      <c r="C162" s="229" t="s">
        <v>386</v>
      </c>
      <c r="D162" s="229" t="s">
        <v>205</v>
      </c>
      <c r="E162" s="230" t="s">
        <v>386</v>
      </c>
      <c r="F162" s="231" t="s">
        <v>2258</v>
      </c>
      <c r="G162" s="232" t="s">
        <v>336</v>
      </c>
      <c r="H162" s="233">
        <v>81</v>
      </c>
      <c r="I162" s="234"/>
      <c r="J162" s="235">
        <f>ROUND(I162*H162,2)</f>
        <v>0</v>
      </c>
      <c r="K162" s="236"/>
      <c r="L162" s="45"/>
      <c r="M162" s="237" t="s">
        <v>1</v>
      </c>
      <c r="N162" s="238" t="s">
        <v>41</v>
      </c>
      <c r="O162" s="92"/>
      <c r="P162" s="239">
        <f>O162*H162</f>
        <v>0</v>
      </c>
      <c r="Q162" s="239">
        <v>0</v>
      </c>
      <c r="R162" s="239">
        <f>Q162*H162</f>
        <v>0</v>
      </c>
      <c r="S162" s="239">
        <v>0</v>
      </c>
      <c r="T162" s="24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1" t="s">
        <v>209</v>
      </c>
      <c r="AT162" s="241" t="s">
        <v>205</v>
      </c>
      <c r="AU162" s="241" t="s">
        <v>83</v>
      </c>
      <c r="AY162" s="18" t="s">
        <v>203</v>
      </c>
      <c r="BE162" s="242">
        <f>IF(N162="základní",J162,0)</f>
        <v>0</v>
      </c>
      <c r="BF162" s="242">
        <f>IF(N162="snížená",J162,0)</f>
        <v>0</v>
      </c>
      <c r="BG162" s="242">
        <f>IF(N162="zákl. přenesená",J162,0)</f>
        <v>0</v>
      </c>
      <c r="BH162" s="242">
        <f>IF(N162="sníž. přenesená",J162,0)</f>
        <v>0</v>
      </c>
      <c r="BI162" s="242">
        <f>IF(N162="nulová",J162,0)</f>
        <v>0</v>
      </c>
      <c r="BJ162" s="18" t="s">
        <v>83</v>
      </c>
      <c r="BK162" s="242">
        <f>ROUND(I162*H162,2)</f>
        <v>0</v>
      </c>
      <c r="BL162" s="18" t="s">
        <v>209</v>
      </c>
      <c r="BM162" s="241" t="s">
        <v>564</v>
      </c>
    </row>
    <row r="163" s="2" customFormat="1" ht="49.05" customHeight="1">
      <c r="A163" s="39"/>
      <c r="B163" s="40"/>
      <c r="C163" s="229" t="s">
        <v>217</v>
      </c>
      <c r="D163" s="229" t="s">
        <v>205</v>
      </c>
      <c r="E163" s="230" t="s">
        <v>217</v>
      </c>
      <c r="F163" s="231" t="s">
        <v>2259</v>
      </c>
      <c r="G163" s="232" t="s">
        <v>336</v>
      </c>
      <c r="H163" s="233">
        <v>33</v>
      </c>
      <c r="I163" s="234"/>
      <c r="J163" s="235">
        <f>ROUND(I163*H163,2)</f>
        <v>0</v>
      </c>
      <c r="K163" s="236"/>
      <c r="L163" s="45"/>
      <c r="M163" s="237" t="s">
        <v>1</v>
      </c>
      <c r="N163" s="238" t="s">
        <v>41</v>
      </c>
      <c r="O163" s="92"/>
      <c r="P163" s="239">
        <f>O163*H163</f>
        <v>0</v>
      </c>
      <c r="Q163" s="239">
        <v>0</v>
      </c>
      <c r="R163" s="239">
        <f>Q163*H163</f>
        <v>0</v>
      </c>
      <c r="S163" s="239">
        <v>0</v>
      </c>
      <c r="T163" s="24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1" t="s">
        <v>209</v>
      </c>
      <c r="AT163" s="241" t="s">
        <v>205</v>
      </c>
      <c r="AU163" s="241" t="s">
        <v>83</v>
      </c>
      <c r="AY163" s="18" t="s">
        <v>203</v>
      </c>
      <c r="BE163" s="242">
        <f>IF(N163="základní",J163,0)</f>
        <v>0</v>
      </c>
      <c r="BF163" s="242">
        <f>IF(N163="snížená",J163,0)</f>
        <v>0</v>
      </c>
      <c r="BG163" s="242">
        <f>IF(N163="zákl. přenesená",J163,0)</f>
        <v>0</v>
      </c>
      <c r="BH163" s="242">
        <f>IF(N163="sníž. přenesená",J163,0)</f>
        <v>0</v>
      </c>
      <c r="BI163" s="242">
        <f>IF(N163="nulová",J163,0)</f>
        <v>0</v>
      </c>
      <c r="BJ163" s="18" t="s">
        <v>83</v>
      </c>
      <c r="BK163" s="242">
        <f>ROUND(I163*H163,2)</f>
        <v>0</v>
      </c>
      <c r="BL163" s="18" t="s">
        <v>209</v>
      </c>
      <c r="BM163" s="241" t="s">
        <v>574</v>
      </c>
    </row>
    <row r="164" s="2" customFormat="1" ht="37.8" customHeight="1">
      <c r="A164" s="39"/>
      <c r="B164" s="40"/>
      <c r="C164" s="229" t="s">
        <v>407</v>
      </c>
      <c r="D164" s="229" t="s">
        <v>205</v>
      </c>
      <c r="E164" s="230" t="s">
        <v>407</v>
      </c>
      <c r="F164" s="231" t="s">
        <v>2260</v>
      </c>
      <c r="G164" s="232" t="s">
        <v>797</v>
      </c>
      <c r="H164" s="233">
        <v>3</v>
      </c>
      <c r="I164" s="234"/>
      <c r="J164" s="235">
        <f>ROUND(I164*H164,2)</f>
        <v>0</v>
      </c>
      <c r="K164" s="236"/>
      <c r="L164" s="45"/>
      <c r="M164" s="237" t="s">
        <v>1</v>
      </c>
      <c r="N164" s="238" t="s">
        <v>41</v>
      </c>
      <c r="O164" s="92"/>
      <c r="P164" s="239">
        <f>O164*H164</f>
        <v>0</v>
      </c>
      <c r="Q164" s="239">
        <v>0</v>
      </c>
      <c r="R164" s="239">
        <f>Q164*H164</f>
        <v>0</v>
      </c>
      <c r="S164" s="239">
        <v>0</v>
      </c>
      <c r="T164" s="24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1" t="s">
        <v>209</v>
      </c>
      <c r="AT164" s="241" t="s">
        <v>205</v>
      </c>
      <c r="AU164" s="241" t="s">
        <v>83</v>
      </c>
      <c r="AY164" s="18" t="s">
        <v>203</v>
      </c>
      <c r="BE164" s="242">
        <f>IF(N164="základní",J164,0)</f>
        <v>0</v>
      </c>
      <c r="BF164" s="242">
        <f>IF(N164="snížená",J164,0)</f>
        <v>0</v>
      </c>
      <c r="BG164" s="242">
        <f>IF(N164="zákl. přenesená",J164,0)</f>
        <v>0</v>
      </c>
      <c r="BH164" s="242">
        <f>IF(N164="sníž. přenesená",J164,0)</f>
        <v>0</v>
      </c>
      <c r="BI164" s="242">
        <f>IF(N164="nulová",J164,0)</f>
        <v>0</v>
      </c>
      <c r="BJ164" s="18" t="s">
        <v>83</v>
      </c>
      <c r="BK164" s="242">
        <f>ROUND(I164*H164,2)</f>
        <v>0</v>
      </c>
      <c r="BL164" s="18" t="s">
        <v>209</v>
      </c>
      <c r="BM164" s="241" t="s">
        <v>275</v>
      </c>
    </row>
    <row r="165" s="2" customFormat="1" ht="37.8" customHeight="1">
      <c r="A165" s="39"/>
      <c r="B165" s="40"/>
      <c r="C165" s="229" t="s">
        <v>413</v>
      </c>
      <c r="D165" s="229" t="s">
        <v>205</v>
      </c>
      <c r="E165" s="230" t="s">
        <v>413</v>
      </c>
      <c r="F165" s="231" t="s">
        <v>2261</v>
      </c>
      <c r="G165" s="232" t="s">
        <v>797</v>
      </c>
      <c r="H165" s="233">
        <v>1</v>
      </c>
      <c r="I165" s="234"/>
      <c r="J165" s="235">
        <f>ROUND(I165*H165,2)</f>
        <v>0</v>
      </c>
      <c r="K165" s="236"/>
      <c r="L165" s="45"/>
      <c r="M165" s="237" t="s">
        <v>1</v>
      </c>
      <c r="N165" s="238" t="s">
        <v>41</v>
      </c>
      <c r="O165" s="92"/>
      <c r="P165" s="239">
        <f>O165*H165</f>
        <v>0</v>
      </c>
      <c r="Q165" s="239">
        <v>0</v>
      </c>
      <c r="R165" s="239">
        <f>Q165*H165</f>
        <v>0</v>
      </c>
      <c r="S165" s="239">
        <v>0</v>
      </c>
      <c r="T165" s="24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1" t="s">
        <v>209</v>
      </c>
      <c r="AT165" s="241" t="s">
        <v>205</v>
      </c>
      <c r="AU165" s="241" t="s">
        <v>83</v>
      </c>
      <c r="AY165" s="18" t="s">
        <v>203</v>
      </c>
      <c r="BE165" s="242">
        <f>IF(N165="základní",J165,0)</f>
        <v>0</v>
      </c>
      <c r="BF165" s="242">
        <f>IF(N165="snížená",J165,0)</f>
        <v>0</v>
      </c>
      <c r="BG165" s="242">
        <f>IF(N165="zákl. přenesená",J165,0)</f>
        <v>0</v>
      </c>
      <c r="BH165" s="242">
        <f>IF(N165="sníž. přenesená",J165,0)</f>
        <v>0</v>
      </c>
      <c r="BI165" s="242">
        <f>IF(N165="nulová",J165,0)</f>
        <v>0</v>
      </c>
      <c r="BJ165" s="18" t="s">
        <v>83</v>
      </c>
      <c r="BK165" s="242">
        <f>ROUND(I165*H165,2)</f>
        <v>0</v>
      </c>
      <c r="BL165" s="18" t="s">
        <v>209</v>
      </c>
      <c r="BM165" s="241" t="s">
        <v>280</v>
      </c>
    </row>
    <row r="166" s="2" customFormat="1" ht="16.5" customHeight="1">
      <c r="A166" s="39"/>
      <c r="B166" s="40"/>
      <c r="C166" s="229" t="s">
        <v>418</v>
      </c>
      <c r="D166" s="229" t="s">
        <v>205</v>
      </c>
      <c r="E166" s="230" t="s">
        <v>418</v>
      </c>
      <c r="F166" s="231" t="s">
        <v>2262</v>
      </c>
      <c r="G166" s="232" t="s">
        <v>336</v>
      </c>
      <c r="H166" s="233">
        <v>78</v>
      </c>
      <c r="I166" s="234"/>
      <c r="J166" s="235">
        <f>ROUND(I166*H166,2)</f>
        <v>0</v>
      </c>
      <c r="K166" s="236"/>
      <c r="L166" s="45"/>
      <c r="M166" s="237" t="s">
        <v>1</v>
      </c>
      <c r="N166" s="238" t="s">
        <v>41</v>
      </c>
      <c r="O166" s="92"/>
      <c r="P166" s="239">
        <f>O166*H166</f>
        <v>0</v>
      </c>
      <c r="Q166" s="239">
        <v>0</v>
      </c>
      <c r="R166" s="239">
        <f>Q166*H166</f>
        <v>0</v>
      </c>
      <c r="S166" s="239">
        <v>0</v>
      </c>
      <c r="T166" s="24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1" t="s">
        <v>209</v>
      </c>
      <c r="AT166" s="241" t="s">
        <v>205</v>
      </c>
      <c r="AU166" s="241" t="s">
        <v>83</v>
      </c>
      <c r="AY166" s="18" t="s">
        <v>203</v>
      </c>
      <c r="BE166" s="242">
        <f>IF(N166="základní",J166,0)</f>
        <v>0</v>
      </c>
      <c r="BF166" s="242">
        <f>IF(N166="snížená",J166,0)</f>
        <v>0</v>
      </c>
      <c r="BG166" s="242">
        <f>IF(N166="zákl. přenesená",J166,0)</f>
        <v>0</v>
      </c>
      <c r="BH166" s="242">
        <f>IF(N166="sníž. přenesená",J166,0)</f>
        <v>0</v>
      </c>
      <c r="BI166" s="242">
        <f>IF(N166="nulová",J166,0)</f>
        <v>0</v>
      </c>
      <c r="BJ166" s="18" t="s">
        <v>83</v>
      </c>
      <c r="BK166" s="242">
        <f>ROUND(I166*H166,2)</f>
        <v>0</v>
      </c>
      <c r="BL166" s="18" t="s">
        <v>209</v>
      </c>
      <c r="BM166" s="241" t="s">
        <v>286</v>
      </c>
    </row>
    <row r="167" s="2" customFormat="1" ht="16.5" customHeight="1">
      <c r="A167" s="39"/>
      <c r="B167" s="40"/>
      <c r="C167" s="229" t="s">
        <v>424</v>
      </c>
      <c r="D167" s="229" t="s">
        <v>205</v>
      </c>
      <c r="E167" s="230" t="s">
        <v>424</v>
      </c>
      <c r="F167" s="231" t="s">
        <v>2263</v>
      </c>
      <c r="G167" s="232" t="s">
        <v>797</v>
      </c>
      <c r="H167" s="233">
        <v>35</v>
      </c>
      <c r="I167" s="234"/>
      <c r="J167" s="235">
        <f>ROUND(I167*H167,2)</f>
        <v>0</v>
      </c>
      <c r="K167" s="236"/>
      <c r="L167" s="45"/>
      <c r="M167" s="237" t="s">
        <v>1</v>
      </c>
      <c r="N167" s="238" t="s">
        <v>41</v>
      </c>
      <c r="O167" s="92"/>
      <c r="P167" s="239">
        <f>O167*H167</f>
        <v>0</v>
      </c>
      <c r="Q167" s="239">
        <v>0</v>
      </c>
      <c r="R167" s="239">
        <f>Q167*H167</f>
        <v>0</v>
      </c>
      <c r="S167" s="239">
        <v>0</v>
      </c>
      <c r="T167" s="24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1" t="s">
        <v>209</v>
      </c>
      <c r="AT167" s="241" t="s">
        <v>205</v>
      </c>
      <c r="AU167" s="241" t="s">
        <v>83</v>
      </c>
      <c r="AY167" s="18" t="s">
        <v>203</v>
      </c>
      <c r="BE167" s="242">
        <f>IF(N167="základní",J167,0)</f>
        <v>0</v>
      </c>
      <c r="BF167" s="242">
        <f>IF(N167="snížená",J167,0)</f>
        <v>0</v>
      </c>
      <c r="BG167" s="242">
        <f>IF(N167="zákl. přenesená",J167,0)</f>
        <v>0</v>
      </c>
      <c r="BH167" s="242">
        <f>IF(N167="sníž. přenesená",J167,0)</f>
        <v>0</v>
      </c>
      <c r="BI167" s="242">
        <f>IF(N167="nulová",J167,0)</f>
        <v>0</v>
      </c>
      <c r="BJ167" s="18" t="s">
        <v>83</v>
      </c>
      <c r="BK167" s="242">
        <f>ROUND(I167*H167,2)</f>
        <v>0</v>
      </c>
      <c r="BL167" s="18" t="s">
        <v>209</v>
      </c>
      <c r="BM167" s="241" t="s">
        <v>617</v>
      </c>
    </row>
    <row r="168" s="2" customFormat="1" ht="16.5" customHeight="1">
      <c r="A168" s="39"/>
      <c r="B168" s="40"/>
      <c r="C168" s="229" t="s">
        <v>429</v>
      </c>
      <c r="D168" s="229" t="s">
        <v>205</v>
      </c>
      <c r="E168" s="230" t="s">
        <v>429</v>
      </c>
      <c r="F168" s="231" t="s">
        <v>2264</v>
      </c>
      <c r="G168" s="232" t="s">
        <v>797</v>
      </c>
      <c r="H168" s="233">
        <v>17</v>
      </c>
      <c r="I168" s="234"/>
      <c r="J168" s="235">
        <f>ROUND(I168*H168,2)</f>
        <v>0</v>
      </c>
      <c r="K168" s="236"/>
      <c r="L168" s="45"/>
      <c r="M168" s="237" t="s">
        <v>1</v>
      </c>
      <c r="N168" s="238" t="s">
        <v>41</v>
      </c>
      <c r="O168" s="92"/>
      <c r="P168" s="239">
        <f>O168*H168</f>
        <v>0</v>
      </c>
      <c r="Q168" s="239">
        <v>0</v>
      </c>
      <c r="R168" s="239">
        <f>Q168*H168</f>
        <v>0</v>
      </c>
      <c r="S168" s="239">
        <v>0</v>
      </c>
      <c r="T168" s="24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1" t="s">
        <v>209</v>
      </c>
      <c r="AT168" s="241" t="s">
        <v>205</v>
      </c>
      <c r="AU168" s="241" t="s">
        <v>83</v>
      </c>
      <c r="AY168" s="18" t="s">
        <v>203</v>
      </c>
      <c r="BE168" s="242">
        <f>IF(N168="základní",J168,0)</f>
        <v>0</v>
      </c>
      <c r="BF168" s="242">
        <f>IF(N168="snížená",J168,0)</f>
        <v>0</v>
      </c>
      <c r="BG168" s="242">
        <f>IF(N168="zákl. přenesená",J168,0)</f>
        <v>0</v>
      </c>
      <c r="BH168" s="242">
        <f>IF(N168="sníž. přenesená",J168,0)</f>
        <v>0</v>
      </c>
      <c r="BI168" s="242">
        <f>IF(N168="nulová",J168,0)</f>
        <v>0</v>
      </c>
      <c r="BJ168" s="18" t="s">
        <v>83</v>
      </c>
      <c r="BK168" s="242">
        <f>ROUND(I168*H168,2)</f>
        <v>0</v>
      </c>
      <c r="BL168" s="18" t="s">
        <v>209</v>
      </c>
      <c r="BM168" s="241" t="s">
        <v>629</v>
      </c>
    </row>
    <row r="169" s="2" customFormat="1" ht="16.5" customHeight="1">
      <c r="A169" s="39"/>
      <c r="B169" s="40"/>
      <c r="C169" s="229" t="s">
        <v>221</v>
      </c>
      <c r="D169" s="229" t="s">
        <v>205</v>
      </c>
      <c r="E169" s="230" t="s">
        <v>221</v>
      </c>
      <c r="F169" s="231" t="s">
        <v>2265</v>
      </c>
      <c r="G169" s="232" t="s">
        <v>797</v>
      </c>
      <c r="H169" s="233">
        <v>35</v>
      </c>
      <c r="I169" s="234"/>
      <c r="J169" s="235">
        <f>ROUND(I169*H169,2)</f>
        <v>0</v>
      </c>
      <c r="K169" s="236"/>
      <c r="L169" s="45"/>
      <c r="M169" s="237" t="s">
        <v>1</v>
      </c>
      <c r="N169" s="238" t="s">
        <v>41</v>
      </c>
      <c r="O169" s="92"/>
      <c r="P169" s="239">
        <f>O169*H169</f>
        <v>0</v>
      </c>
      <c r="Q169" s="239">
        <v>0</v>
      </c>
      <c r="R169" s="239">
        <f>Q169*H169</f>
        <v>0</v>
      </c>
      <c r="S169" s="239">
        <v>0</v>
      </c>
      <c r="T169" s="24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1" t="s">
        <v>209</v>
      </c>
      <c r="AT169" s="241" t="s">
        <v>205</v>
      </c>
      <c r="AU169" s="241" t="s">
        <v>83</v>
      </c>
      <c r="AY169" s="18" t="s">
        <v>203</v>
      </c>
      <c r="BE169" s="242">
        <f>IF(N169="základní",J169,0)</f>
        <v>0</v>
      </c>
      <c r="BF169" s="242">
        <f>IF(N169="snížená",J169,0)</f>
        <v>0</v>
      </c>
      <c r="BG169" s="242">
        <f>IF(N169="zákl. přenesená",J169,0)</f>
        <v>0</v>
      </c>
      <c r="BH169" s="242">
        <f>IF(N169="sníž. přenesená",J169,0)</f>
        <v>0</v>
      </c>
      <c r="BI169" s="242">
        <f>IF(N169="nulová",J169,0)</f>
        <v>0</v>
      </c>
      <c r="BJ169" s="18" t="s">
        <v>83</v>
      </c>
      <c r="BK169" s="242">
        <f>ROUND(I169*H169,2)</f>
        <v>0</v>
      </c>
      <c r="BL169" s="18" t="s">
        <v>209</v>
      </c>
      <c r="BM169" s="241" t="s">
        <v>642</v>
      </c>
    </row>
    <row r="170" s="2" customFormat="1" ht="16.5" customHeight="1">
      <c r="A170" s="39"/>
      <c r="B170" s="40"/>
      <c r="C170" s="229" t="s">
        <v>437</v>
      </c>
      <c r="D170" s="229" t="s">
        <v>205</v>
      </c>
      <c r="E170" s="230" t="s">
        <v>437</v>
      </c>
      <c r="F170" s="231" t="s">
        <v>2266</v>
      </c>
      <c r="G170" s="232" t="s">
        <v>797</v>
      </c>
      <c r="H170" s="233">
        <v>35</v>
      </c>
      <c r="I170" s="234"/>
      <c r="J170" s="235">
        <f>ROUND(I170*H170,2)</f>
        <v>0</v>
      </c>
      <c r="K170" s="236"/>
      <c r="L170" s="45"/>
      <c r="M170" s="237" t="s">
        <v>1</v>
      </c>
      <c r="N170" s="238" t="s">
        <v>41</v>
      </c>
      <c r="O170" s="92"/>
      <c r="P170" s="239">
        <f>O170*H170</f>
        <v>0</v>
      </c>
      <c r="Q170" s="239">
        <v>0</v>
      </c>
      <c r="R170" s="239">
        <f>Q170*H170</f>
        <v>0</v>
      </c>
      <c r="S170" s="239">
        <v>0</v>
      </c>
      <c r="T170" s="24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1" t="s">
        <v>209</v>
      </c>
      <c r="AT170" s="241" t="s">
        <v>205</v>
      </c>
      <c r="AU170" s="241" t="s">
        <v>83</v>
      </c>
      <c r="AY170" s="18" t="s">
        <v>203</v>
      </c>
      <c r="BE170" s="242">
        <f>IF(N170="základní",J170,0)</f>
        <v>0</v>
      </c>
      <c r="BF170" s="242">
        <f>IF(N170="snížená",J170,0)</f>
        <v>0</v>
      </c>
      <c r="BG170" s="242">
        <f>IF(N170="zákl. přenesená",J170,0)</f>
        <v>0</v>
      </c>
      <c r="BH170" s="242">
        <f>IF(N170="sníž. přenesená",J170,0)</f>
        <v>0</v>
      </c>
      <c r="BI170" s="242">
        <f>IF(N170="nulová",J170,0)</f>
        <v>0</v>
      </c>
      <c r="BJ170" s="18" t="s">
        <v>83</v>
      </c>
      <c r="BK170" s="242">
        <f>ROUND(I170*H170,2)</f>
        <v>0</v>
      </c>
      <c r="BL170" s="18" t="s">
        <v>209</v>
      </c>
      <c r="BM170" s="241" t="s">
        <v>655</v>
      </c>
    </row>
    <row r="171" s="2" customFormat="1" ht="16.5" customHeight="1">
      <c r="A171" s="39"/>
      <c r="B171" s="40"/>
      <c r="C171" s="229" t="s">
        <v>225</v>
      </c>
      <c r="D171" s="229" t="s">
        <v>205</v>
      </c>
      <c r="E171" s="230" t="s">
        <v>225</v>
      </c>
      <c r="F171" s="231" t="s">
        <v>2267</v>
      </c>
      <c r="G171" s="232" t="s">
        <v>797</v>
      </c>
      <c r="H171" s="233">
        <v>51</v>
      </c>
      <c r="I171" s="234"/>
      <c r="J171" s="235">
        <f>ROUND(I171*H171,2)</f>
        <v>0</v>
      </c>
      <c r="K171" s="236"/>
      <c r="L171" s="45"/>
      <c r="M171" s="237" t="s">
        <v>1</v>
      </c>
      <c r="N171" s="238" t="s">
        <v>41</v>
      </c>
      <c r="O171" s="92"/>
      <c r="P171" s="239">
        <f>O171*H171</f>
        <v>0</v>
      </c>
      <c r="Q171" s="239">
        <v>0</v>
      </c>
      <c r="R171" s="239">
        <f>Q171*H171</f>
        <v>0</v>
      </c>
      <c r="S171" s="239">
        <v>0</v>
      </c>
      <c r="T171" s="24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1" t="s">
        <v>209</v>
      </c>
      <c r="AT171" s="241" t="s">
        <v>205</v>
      </c>
      <c r="AU171" s="241" t="s">
        <v>83</v>
      </c>
      <c r="AY171" s="18" t="s">
        <v>203</v>
      </c>
      <c r="BE171" s="242">
        <f>IF(N171="základní",J171,0)</f>
        <v>0</v>
      </c>
      <c r="BF171" s="242">
        <f>IF(N171="snížená",J171,0)</f>
        <v>0</v>
      </c>
      <c r="BG171" s="242">
        <f>IF(N171="zákl. přenesená",J171,0)</f>
        <v>0</v>
      </c>
      <c r="BH171" s="242">
        <f>IF(N171="sníž. přenesená",J171,0)</f>
        <v>0</v>
      </c>
      <c r="BI171" s="242">
        <f>IF(N171="nulová",J171,0)</f>
        <v>0</v>
      </c>
      <c r="BJ171" s="18" t="s">
        <v>83</v>
      </c>
      <c r="BK171" s="242">
        <f>ROUND(I171*H171,2)</f>
        <v>0</v>
      </c>
      <c r="BL171" s="18" t="s">
        <v>209</v>
      </c>
      <c r="BM171" s="241" t="s">
        <v>671</v>
      </c>
    </row>
    <row r="172" s="2" customFormat="1" ht="16.5" customHeight="1">
      <c r="A172" s="39"/>
      <c r="B172" s="40"/>
      <c r="C172" s="229" t="s">
        <v>445</v>
      </c>
      <c r="D172" s="229" t="s">
        <v>205</v>
      </c>
      <c r="E172" s="230" t="s">
        <v>445</v>
      </c>
      <c r="F172" s="231" t="s">
        <v>2268</v>
      </c>
      <c r="G172" s="232" t="s">
        <v>797</v>
      </c>
      <c r="H172" s="233">
        <v>31</v>
      </c>
      <c r="I172" s="234"/>
      <c r="J172" s="235">
        <f>ROUND(I172*H172,2)</f>
        <v>0</v>
      </c>
      <c r="K172" s="236"/>
      <c r="L172" s="45"/>
      <c r="M172" s="237" t="s">
        <v>1</v>
      </c>
      <c r="N172" s="238" t="s">
        <v>41</v>
      </c>
      <c r="O172" s="92"/>
      <c r="P172" s="239">
        <f>O172*H172</f>
        <v>0</v>
      </c>
      <c r="Q172" s="239">
        <v>0</v>
      </c>
      <c r="R172" s="239">
        <f>Q172*H172</f>
        <v>0</v>
      </c>
      <c r="S172" s="239">
        <v>0</v>
      </c>
      <c r="T172" s="24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1" t="s">
        <v>209</v>
      </c>
      <c r="AT172" s="241" t="s">
        <v>205</v>
      </c>
      <c r="AU172" s="241" t="s">
        <v>83</v>
      </c>
      <c r="AY172" s="18" t="s">
        <v>203</v>
      </c>
      <c r="BE172" s="242">
        <f>IF(N172="základní",J172,0)</f>
        <v>0</v>
      </c>
      <c r="BF172" s="242">
        <f>IF(N172="snížená",J172,0)</f>
        <v>0</v>
      </c>
      <c r="BG172" s="242">
        <f>IF(N172="zákl. přenesená",J172,0)</f>
        <v>0</v>
      </c>
      <c r="BH172" s="242">
        <f>IF(N172="sníž. přenesená",J172,0)</f>
        <v>0</v>
      </c>
      <c r="BI172" s="242">
        <f>IF(N172="nulová",J172,0)</f>
        <v>0</v>
      </c>
      <c r="BJ172" s="18" t="s">
        <v>83</v>
      </c>
      <c r="BK172" s="242">
        <f>ROUND(I172*H172,2)</f>
        <v>0</v>
      </c>
      <c r="BL172" s="18" t="s">
        <v>209</v>
      </c>
      <c r="BM172" s="241" t="s">
        <v>681</v>
      </c>
    </row>
    <row r="173" s="2" customFormat="1" ht="16.5" customHeight="1">
      <c r="A173" s="39"/>
      <c r="B173" s="40"/>
      <c r="C173" s="229" t="s">
        <v>452</v>
      </c>
      <c r="D173" s="229" t="s">
        <v>205</v>
      </c>
      <c r="E173" s="230" t="s">
        <v>452</v>
      </c>
      <c r="F173" s="231" t="s">
        <v>2268</v>
      </c>
      <c r="G173" s="232" t="s">
        <v>797</v>
      </c>
      <c r="H173" s="233">
        <v>31</v>
      </c>
      <c r="I173" s="234"/>
      <c r="J173" s="235">
        <f>ROUND(I173*H173,2)</f>
        <v>0</v>
      </c>
      <c r="K173" s="236"/>
      <c r="L173" s="45"/>
      <c r="M173" s="237" t="s">
        <v>1</v>
      </c>
      <c r="N173" s="238" t="s">
        <v>41</v>
      </c>
      <c r="O173" s="92"/>
      <c r="P173" s="239">
        <f>O173*H173</f>
        <v>0</v>
      </c>
      <c r="Q173" s="239">
        <v>0</v>
      </c>
      <c r="R173" s="239">
        <f>Q173*H173</f>
        <v>0</v>
      </c>
      <c r="S173" s="239">
        <v>0</v>
      </c>
      <c r="T173" s="24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1" t="s">
        <v>209</v>
      </c>
      <c r="AT173" s="241" t="s">
        <v>205</v>
      </c>
      <c r="AU173" s="241" t="s">
        <v>83</v>
      </c>
      <c r="AY173" s="18" t="s">
        <v>203</v>
      </c>
      <c r="BE173" s="242">
        <f>IF(N173="základní",J173,0)</f>
        <v>0</v>
      </c>
      <c r="BF173" s="242">
        <f>IF(N173="snížená",J173,0)</f>
        <v>0</v>
      </c>
      <c r="BG173" s="242">
        <f>IF(N173="zákl. přenesená",J173,0)</f>
        <v>0</v>
      </c>
      <c r="BH173" s="242">
        <f>IF(N173="sníž. přenesená",J173,0)</f>
        <v>0</v>
      </c>
      <c r="BI173" s="242">
        <f>IF(N173="nulová",J173,0)</f>
        <v>0</v>
      </c>
      <c r="BJ173" s="18" t="s">
        <v>83</v>
      </c>
      <c r="BK173" s="242">
        <f>ROUND(I173*H173,2)</f>
        <v>0</v>
      </c>
      <c r="BL173" s="18" t="s">
        <v>209</v>
      </c>
      <c r="BM173" s="241" t="s">
        <v>692</v>
      </c>
    </row>
    <row r="174" s="2" customFormat="1" ht="16.5" customHeight="1">
      <c r="A174" s="39"/>
      <c r="B174" s="40"/>
      <c r="C174" s="229" t="s">
        <v>458</v>
      </c>
      <c r="D174" s="229" t="s">
        <v>205</v>
      </c>
      <c r="E174" s="230" t="s">
        <v>458</v>
      </c>
      <c r="F174" s="231" t="s">
        <v>2196</v>
      </c>
      <c r="G174" s="232" t="s">
        <v>797</v>
      </c>
      <c r="H174" s="233">
        <v>24</v>
      </c>
      <c r="I174" s="234"/>
      <c r="J174" s="235">
        <f>ROUND(I174*H174,2)</f>
        <v>0</v>
      </c>
      <c r="K174" s="236"/>
      <c r="L174" s="45"/>
      <c r="M174" s="237" t="s">
        <v>1</v>
      </c>
      <c r="N174" s="238" t="s">
        <v>41</v>
      </c>
      <c r="O174" s="92"/>
      <c r="P174" s="239">
        <f>O174*H174</f>
        <v>0</v>
      </c>
      <c r="Q174" s="239">
        <v>0</v>
      </c>
      <c r="R174" s="239">
        <f>Q174*H174</f>
        <v>0</v>
      </c>
      <c r="S174" s="239">
        <v>0</v>
      </c>
      <c r="T174" s="24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1" t="s">
        <v>209</v>
      </c>
      <c r="AT174" s="241" t="s">
        <v>205</v>
      </c>
      <c r="AU174" s="241" t="s">
        <v>83</v>
      </c>
      <c r="AY174" s="18" t="s">
        <v>203</v>
      </c>
      <c r="BE174" s="242">
        <f>IF(N174="základní",J174,0)</f>
        <v>0</v>
      </c>
      <c r="BF174" s="242">
        <f>IF(N174="snížená",J174,0)</f>
        <v>0</v>
      </c>
      <c r="BG174" s="242">
        <f>IF(N174="zákl. přenesená",J174,0)</f>
        <v>0</v>
      </c>
      <c r="BH174" s="242">
        <f>IF(N174="sníž. přenesená",J174,0)</f>
        <v>0</v>
      </c>
      <c r="BI174" s="242">
        <f>IF(N174="nulová",J174,0)</f>
        <v>0</v>
      </c>
      <c r="BJ174" s="18" t="s">
        <v>83</v>
      </c>
      <c r="BK174" s="242">
        <f>ROUND(I174*H174,2)</f>
        <v>0</v>
      </c>
      <c r="BL174" s="18" t="s">
        <v>209</v>
      </c>
      <c r="BM174" s="241" t="s">
        <v>291</v>
      </c>
    </row>
    <row r="175" s="2" customFormat="1" ht="21.75" customHeight="1">
      <c r="A175" s="39"/>
      <c r="B175" s="40"/>
      <c r="C175" s="229" t="s">
        <v>462</v>
      </c>
      <c r="D175" s="229" t="s">
        <v>205</v>
      </c>
      <c r="E175" s="230" t="s">
        <v>462</v>
      </c>
      <c r="F175" s="231" t="s">
        <v>2269</v>
      </c>
      <c r="G175" s="232" t="s">
        <v>797</v>
      </c>
      <c r="H175" s="233">
        <v>24</v>
      </c>
      <c r="I175" s="234"/>
      <c r="J175" s="235">
        <f>ROUND(I175*H175,2)</f>
        <v>0</v>
      </c>
      <c r="K175" s="236"/>
      <c r="L175" s="45"/>
      <c r="M175" s="237" t="s">
        <v>1</v>
      </c>
      <c r="N175" s="238" t="s">
        <v>41</v>
      </c>
      <c r="O175" s="92"/>
      <c r="P175" s="239">
        <f>O175*H175</f>
        <v>0</v>
      </c>
      <c r="Q175" s="239">
        <v>0</v>
      </c>
      <c r="R175" s="239">
        <f>Q175*H175</f>
        <v>0</v>
      </c>
      <c r="S175" s="239">
        <v>0</v>
      </c>
      <c r="T175" s="24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1" t="s">
        <v>209</v>
      </c>
      <c r="AT175" s="241" t="s">
        <v>205</v>
      </c>
      <c r="AU175" s="241" t="s">
        <v>83</v>
      </c>
      <c r="AY175" s="18" t="s">
        <v>203</v>
      </c>
      <c r="BE175" s="242">
        <f>IF(N175="základní",J175,0)</f>
        <v>0</v>
      </c>
      <c r="BF175" s="242">
        <f>IF(N175="snížená",J175,0)</f>
        <v>0</v>
      </c>
      <c r="BG175" s="242">
        <f>IF(N175="zákl. přenesená",J175,0)</f>
        <v>0</v>
      </c>
      <c r="BH175" s="242">
        <f>IF(N175="sníž. přenesená",J175,0)</f>
        <v>0</v>
      </c>
      <c r="BI175" s="242">
        <f>IF(N175="nulová",J175,0)</f>
        <v>0</v>
      </c>
      <c r="BJ175" s="18" t="s">
        <v>83</v>
      </c>
      <c r="BK175" s="242">
        <f>ROUND(I175*H175,2)</f>
        <v>0</v>
      </c>
      <c r="BL175" s="18" t="s">
        <v>209</v>
      </c>
      <c r="BM175" s="241" t="s">
        <v>297</v>
      </c>
    </row>
    <row r="176" s="2" customFormat="1" ht="21.75" customHeight="1">
      <c r="A176" s="39"/>
      <c r="B176" s="40"/>
      <c r="C176" s="229" t="s">
        <v>466</v>
      </c>
      <c r="D176" s="229" t="s">
        <v>205</v>
      </c>
      <c r="E176" s="230" t="s">
        <v>466</v>
      </c>
      <c r="F176" s="231" t="s">
        <v>2270</v>
      </c>
      <c r="G176" s="232" t="s">
        <v>797</v>
      </c>
      <c r="H176" s="233">
        <v>740</v>
      </c>
      <c r="I176" s="234"/>
      <c r="J176" s="235">
        <f>ROUND(I176*H176,2)</f>
        <v>0</v>
      </c>
      <c r="K176" s="236"/>
      <c r="L176" s="45"/>
      <c r="M176" s="237" t="s">
        <v>1</v>
      </c>
      <c r="N176" s="238" t="s">
        <v>41</v>
      </c>
      <c r="O176" s="92"/>
      <c r="P176" s="239">
        <f>O176*H176</f>
        <v>0</v>
      </c>
      <c r="Q176" s="239">
        <v>0</v>
      </c>
      <c r="R176" s="239">
        <f>Q176*H176</f>
        <v>0</v>
      </c>
      <c r="S176" s="239">
        <v>0</v>
      </c>
      <c r="T176" s="24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1" t="s">
        <v>209</v>
      </c>
      <c r="AT176" s="241" t="s">
        <v>205</v>
      </c>
      <c r="AU176" s="241" t="s">
        <v>83</v>
      </c>
      <c r="AY176" s="18" t="s">
        <v>203</v>
      </c>
      <c r="BE176" s="242">
        <f>IF(N176="základní",J176,0)</f>
        <v>0</v>
      </c>
      <c r="BF176" s="242">
        <f>IF(N176="snížená",J176,0)</f>
        <v>0</v>
      </c>
      <c r="BG176" s="242">
        <f>IF(N176="zákl. přenesená",J176,0)</f>
        <v>0</v>
      </c>
      <c r="BH176" s="242">
        <f>IF(N176="sníž. přenesená",J176,0)</f>
        <v>0</v>
      </c>
      <c r="BI176" s="242">
        <f>IF(N176="nulová",J176,0)</f>
        <v>0</v>
      </c>
      <c r="BJ176" s="18" t="s">
        <v>83</v>
      </c>
      <c r="BK176" s="242">
        <f>ROUND(I176*H176,2)</f>
        <v>0</v>
      </c>
      <c r="BL176" s="18" t="s">
        <v>209</v>
      </c>
      <c r="BM176" s="241" t="s">
        <v>302</v>
      </c>
    </row>
    <row r="177" s="2" customFormat="1" ht="16.5" customHeight="1">
      <c r="A177" s="39"/>
      <c r="B177" s="40"/>
      <c r="C177" s="229" t="s">
        <v>229</v>
      </c>
      <c r="D177" s="229" t="s">
        <v>205</v>
      </c>
      <c r="E177" s="230" t="s">
        <v>229</v>
      </c>
      <c r="F177" s="231" t="s">
        <v>2271</v>
      </c>
      <c r="G177" s="232" t="s">
        <v>797</v>
      </c>
      <c r="H177" s="233">
        <v>394</v>
      </c>
      <c r="I177" s="234"/>
      <c r="J177" s="235">
        <f>ROUND(I177*H177,2)</f>
        <v>0</v>
      </c>
      <c r="K177" s="236"/>
      <c r="L177" s="45"/>
      <c r="M177" s="237" t="s">
        <v>1</v>
      </c>
      <c r="N177" s="238" t="s">
        <v>41</v>
      </c>
      <c r="O177" s="92"/>
      <c r="P177" s="239">
        <f>O177*H177</f>
        <v>0</v>
      </c>
      <c r="Q177" s="239">
        <v>0</v>
      </c>
      <c r="R177" s="239">
        <f>Q177*H177</f>
        <v>0</v>
      </c>
      <c r="S177" s="239">
        <v>0</v>
      </c>
      <c r="T177" s="24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1" t="s">
        <v>209</v>
      </c>
      <c r="AT177" s="241" t="s">
        <v>205</v>
      </c>
      <c r="AU177" s="241" t="s">
        <v>83</v>
      </c>
      <c r="AY177" s="18" t="s">
        <v>203</v>
      </c>
      <c r="BE177" s="242">
        <f>IF(N177="základní",J177,0)</f>
        <v>0</v>
      </c>
      <c r="BF177" s="242">
        <f>IF(N177="snížená",J177,0)</f>
        <v>0</v>
      </c>
      <c r="BG177" s="242">
        <f>IF(N177="zákl. přenesená",J177,0)</f>
        <v>0</v>
      </c>
      <c r="BH177" s="242">
        <f>IF(N177="sníž. přenesená",J177,0)</f>
        <v>0</v>
      </c>
      <c r="BI177" s="242">
        <f>IF(N177="nulová",J177,0)</f>
        <v>0</v>
      </c>
      <c r="BJ177" s="18" t="s">
        <v>83</v>
      </c>
      <c r="BK177" s="242">
        <f>ROUND(I177*H177,2)</f>
        <v>0</v>
      </c>
      <c r="BL177" s="18" t="s">
        <v>209</v>
      </c>
      <c r="BM177" s="241" t="s">
        <v>305</v>
      </c>
    </row>
    <row r="178" s="2" customFormat="1" ht="16.5" customHeight="1">
      <c r="A178" s="39"/>
      <c r="B178" s="40"/>
      <c r="C178" s="229" t="s">
        <v>477</v>
      </c>
      <c r="D178" s="229" t="s">
        <v>205</v>
      </c>
      <c r="E178" s="230" t="s">
        <v>477</v>
      </c>
      <c r="F178" s="231" t="s">
        <v>2272</v>
      </c>
      <c r="G178" s="232" t="s">
        <v>797</v>
      </c>
      <c r="H178" s="233">
        <v>346</v>
      </c>
      <c r="I178" s="234"/>
      <c r="J178" s="235">
        <f>ROUND(I178*H178,2)</f>
        <v>0</v>
      </c>
      <c r="K178" s="236"/>
      <c r="L178" s="45"/>
      <c r="M178" s="237" t="s">
        <v>1</v>
      </c>
      <c r="N178" s="238" t="s">
        <v>41</v>
      </c>
      <c r="O178" s="92"/>
      <c r="P178" s="239">
        <f>O178*H178</f>
        <v>0</v>
      </c>
      <c r="Q178" s="239">
        <v>0</v>
      </c>
      <c r="R178" s="239">
        <f>Q178*H178</f>
        <v>0</v>
      </c>
      <c r="S178" s="239">
        <v>0</v>
      </c>
      <c r="T178" s="24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1" t="s">
        <v>209</v>
      </c>
      <c r="AT178" s="241" t="s">
        <v>205</v>
      </c>
      <c r="AU178" s="241" t="s">
        <v>83</v>
      </c>
      <c r="AY178" s="18" t="s">
        <v>203</v>
      </c>
      <c r="BE178" s="242">
        <f>IF(N178="základní",J178,0)</f>
        <v>0</v>
      </c>
      <c r="BF178" s="242">
        <f>IF(N178="snížená",J178,0)</f>
        <v>0</v>
      </c>
      <c r="BG178" s="242">
        <f>IF(N178="zákl. přenesená",J178,0)</f>
        <v>0</v>
      </c>
      <c r="BH178" s="242">
        <f>IF(N178="sníž. přenesená",J178,0)</f>
        <v>0</v>
      </c>
      <c r="BI178" s="242">
        <f>IF(N178="nulová",J178,0)</f>
        <v>0</v>
      </c>
      <c r="BJ178" s="18" t="s">
        <v>83</v>
      </c>
      <c r="BK178" s="242">
        <f>ROUND(I178*H178,2)</f>
        <v>0</v>
      </c>
      <c r="BL178" s="18" t="s">
        <v>209</v>
      </c>
      <c r="BM178" s="241" t="s">
        <v>309</v>
      </c>
    </row>
    <row r="179" s="2" customFormat="1" ht="16.5" customHeight="1">
      <c r="A179" s="39"/>
      <c r="B179" s="40"/>
      <c r="C179" s="229" t="s">
        <v>233</v>
      </c>
      <c r="D179" s="229" t="s">
        <v>205</v>
      </c>
      <c r="E179" s="230" t="s">
        <v>233</v>
      </c>
      <c r="F179" s="231" t="s">
        <v>2273</v>
      </c>
      <c r="G179" s="232" t="s">
        <v>797</v>
      </c>
      <c r="H179" s="233">
        <v>24</v>
      </c>
      <c r="I179" s="234"/>
      <c r="J179" s="235">
        <f>ROUND(I179*H179,2)</f>
        <v>0</v>
      </c>
      <c r="K179" s="236"/>
      <c r="L179" s="45"/>
      <c r="M179" s="237" t="s">
        <v>1</v>
      </c>
      <c r="N179" s="238" t="s">
        <v>41</v>
      </c>
      <c r="O179" s="92"/>
      <c r="P179" s="239">
        <f>O179*H179</f>
        <v>0</v>
      </c>
      <c r="Q179" s="239">
        <v>0</v>
      </c>
      <c r="R179" s="239">
        <f>Q179*H179</f>
        <v>0</v>
      </c>
      <c r="S179" s="239">
        <v>0</v>
      </c>
      <c r="T179" s="24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1" t="s">
        <v>209</v>
      </c>
      <c r="AT179" s="241" t="s">
        <v>205</v>
      </c>
      <c r="AU179" s="241" t="s">
        <v>83</v>
      </c>
      <c r="AY179" s="18" t="s">
        <v>203</v>
      </c>
      <c r="BE179" s="242">
        <f>IF(N179="základní",J179,0)</f>
        <v>0</v>
      </c>
      <c r="BF179" s="242">
        <f>IF(N179="snížená",J179,0)</f>
        <v>0</v>
      </c>
      <c r="BG179" s="242">
        <f>IF(N179="zákl. přenesená",J179,0)</f>
        <v>0</v>
      </c>
      <c r="BH179" s="242">
        <f>IF(N179="sníž. přenesená",J179,0)</f>
        <v>0</v>
      </c>
      <c r="BI179" s="242">
        <f>IF(N179="nulová",J179,0)</f>
        <v>0</v>
      </c>
      <c r="BJ179" s="18" t="s">
        <v>83</v>
      </c>
      <c r="BK179" s="242">
        <f>ROUND(I179*H179,2)</f>
        <v>0</v>
      </c>
      <c r="BL179" s="18" t="s">
        <v>209</v>
      </c>
      <c r="BM179" s="241" t="s">
        <v>315</v>
      </c>
    </row>
    <row r="180" s="2" customFormat="1" ht="16.5" customHeight="1">
      <c r="A180" s="39"/>
      <c r="B180" s="40"/>
      <c r="C180" s="229" t="s">
        <v>488</v>
      </c>
      <c r="D180" s="229" t="s">
        <v>205</v>
      </c>
      <c r="E180" s="230" t="s">
        <v>488</v>
      </c>
      <c r="F180" s="231" t="s">
        <v>2274</v>
      </c>
      <c r="G180" s="232" t="s">
        <v>797</v>
      </c>
      <c r="H180" s="233">
        <v>17</v>
      </c>
      <c r="I180" s="234"/>
      <c r="J180" s="235">
        <f>ROUND(I180*H180,2)</f>
        <v>0</v>
      </c>
      <c r="K180" s="236"/>
      <c r="L180" s="45"/>
      <c r="M180" s="237" t="s">
        <v>1</v>
      </c>
      <c r="N180" s="238" t="s">
        <v>41</v>
      </c>
      <c r="O180" s="92"/>
      <c r="P180" s="239">
        <f>O180*H180</f>
        <v>0</v>
      </c>
      <c r="Q180" s="239">
        <v>0</v>
      </c>
      <c r="R180" s="239">
        <f>Q180*H180</f>
        <v>0</v>
      </c>
      <c r="S180" s="239">
        <v>0</v>
      </c>
      <c r="T180" s="24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1" t="s">
        <v>209</v>
      </c>
      <c r="AT180" s="241" t="s">
        <v>205</v>
      </c>
      <c r="AU180" s="241" t="s">
        <v>83</v>
      </c>
      <c r="AY180" s="18" t="s">
        <v>203</v>
      </c>
      <c r="BE180" s="242">
        <f>IF(N180="základní",J180,0)</f>
        <v>0</v>
      </c>
      <c r="BF180" s="242">
        <f>IF(N180="snížená",J180,0)</f>
        <v>0</v>
      </c>
      <c r="BG180" s="242">
        <f>IF(N180="zákl. přenesená",J180,0)</f>
        <v>0</v>
      </c>
      <c r="BH180" s="242">
        <f>IF(N180="sníž. přenesená",J180,0)</f>
        <v>0</v>
      </c>
      <c r="BI180" s="242">
        <f>IF(N180="nulová",J180,0)</f>
        <v>0</v>
      </c>
      <c r="BJ180" s="18" t="s">
        <v>83</v>
      </c>
      <c r="BK180" s="242">
        <f>ROUND(I180*H180,2)</f>
        <v>0</v>
      </c>
      <c r="BL180" s="18" t="s">
        <v>209</v>
      </c>
      <c r="BM180" s="241" t="s">
        <v>319</v>
      </c>
    </row>
    <row r="181" s="2" customFormat="1" ht="16.5" customHeight="1">
      <c r="A181" s="39"/>
      <c r="B181" s="40"/>
      <c r="C181" s="229" t="s">
        <v>237</v>
      </c>
      <c r="D181" s="229" t="s">
        <v>205</v>
      </c>
      <c r="E181" s="230" t="s">
        <v>237</v>
      </c>
      <c r="F181" s="231" t="s">
        <v>2275</v>
      </c>
      <c r="G181" s="232" t="s">
        <v>797</v>
      </c>
      <c r="H181" s="233">
        <v>7108</v>
      </c>
      <c r="I181" s="234"/>
      <c r="J181" s="235">
        <f>ROUND(I181*H181,2)</f>
        <v>0</v>
      </c>
      <c r="K181" s="236"/>
      <c r="L181" s="45"/>
      <c r="M181" s="237" t="s">
        <v>1</v>
      </c>
      <c r="N181" s="238" t="s">
        <v>41</v>
      </c>
      <c r="O181" s="92"/>
      <c r="P181" s="239">
        <f>O181*H181</f>
        <v>0</v>
      </c>
      <c r="Q181" s="239">
        <v>0</v>
      </c>
      <c r="R181" s="239">
        <f>Q181*H181</f>
        <v>0</v>
      </c>
      <c r="S181" s="239">
        <v>0</v>
      </c>
      <c r="T181" s="24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1" t="s">
        <v>209</v>
      </c>
      <c r="AT181" s="241" t="s">
        <v>205</v>
      </c>
      <c r="AU181" s="241" t="s">
        <v>83</v>
      </c>
      <c r="AY181" s="18" t="s">
        <v>203</v>
      </c>
      <c r="BE181" s="242">
        <f>IF(N181="základní",J181,0)</f>
        <v>0</v>
      </c>
      <c r="BF181" s="242">
        <f>IF(N181="snížená",J181,0)</f>
        <v>0</v>
      </c>
      <c r="BG181" s="242">
        <f>IF(N181="zákl. přenesená",J181,0)</f>
        <v>0</v>
      </c>
      <c r="BH181" s="242">
        <f>IF(N181="sníž. přenesená",J181,0)</f>
        <v>0</v>
      </c>
      <c r="BI181" s="242">
        <f>IF(N181="nulová",J181,0)</f>
        <v>0</v>
      </c>
      <c r="BJ181" s="18" t="s">
        <v>83</v>
      </c>
      <c r="BK181" s="242">
        <f>ROUND(I181*H181,2)</f>
        <v>0</v>
      </c>
      <c r="BL181" s="18" t="s">
        <v>209</v>
      </c>
      <c r="BM181" s="241" t="s">
        <v>327</v>
      </c>
    </row>
    <row r="182" s="2" customFormat="1" ht="24.15" customHeight="1">
      <c r="A182" s="39"/>
      <c r="B182" s="40"/>
      <c r="C182" s="229" t="s">
        <v>497</v>
      </c>
      <c r="D182" s="229" t="s">
        <v>205</v>
      </c>
      <c r="E182" s="230" t="s">
        <v>497</v>
      </c>
      <c r="F182" s="231" t="s">
        <v>2276</v>
      </c>
      <c r="G182" s="232" t="s">
        <v>797</v>
      </c>
      <c r="H182" s="233">
        <v>3691</v>
      </c>
      <c r="I182" s="234"/>
      <c r="J182" s="235">
        <f>ROUND(I182*H182,2)</f>
        <v>0</v>
      </c>
      <c r="K182" s="236"/>
      <c r="L182" s="45"/>
      <c r="M182" s="237" t="s">
        <v>1</v>
      </c>
      <c r="N182" s="238" t="s">
        <v>41</v>
      </c>
      <c r="O182" s="92"/>
      <c r="P182" s="239">
        <f>O182*H182</f>
        <v>0</v>
      </c>
      <c r="Q182" s="239">
        <v>0</v>
      </c>
      <c r="R182" s="239">
        <f>Q182*H182</f>
        <v>0</v>
      </c>
      <c r="S182" s="239">
        <v>0</v>
      </c>
      <c r="T182" s="24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1" t="s">
        <v>209</v>
      </c>
      <c r="AT182" s="241" t="s">
        <v>205</v>
      </c>
      <c r="AU182" s="241" t="s">
        <v>83</v>
      </c>
      <c r="AY182" s="18" t="s">
        <v>203</v>
      </c>
      <c r="BE182" s="242">
        <f>IF(N182="základní",J182,0)</f>
        <v>0</v>
      </c>
      <c r="BF182" s="242">
        <f>IF(N182="snížená",J182,0)</f>
        <v>0</v>
      </c>
      <c r="BG182" s="242">
        <f>IF(N182="zákl. přenesená",J182,0)</f>
        <v>0</v>
      </c>
      <c r="BH182" s="242">
        <f>IF(N182="sníž. přenesená",J182,0)</f>
        <v>0</v>
      </c>
      <c r="BI182" s="242">
        <f>IF(N182="nulová",J182,0)</f>
        <v>0</v>
      </c>
      <c r="BJ182" s="18" t="s">
        <v>83</v>
      </c>
      <c r="BK182" s="242">
        <f>ROUND(I182*H182,2)</f>
        <v>0</v>
      </c>
      <c r="BL182" s="18" t="s">
        <v>209</v>
      </c>
      <c r="BM182" s="241" t="s">
        <v>771</v>
      </c>
    </row>
    <row r="183" s="2" customFormat="1" ht="16.5" customHeight="1">
      <c r="A183" s="39"/>
      <c r="B183" s="40"/>
      <c r="C183" s="229" t="s">
        <v>242</v>
      </c>
      <c r="D183" s="229" t="s">
        <v>205</v>
      </c>
      <c r="E183" s="230" t="s">
        <v>242</v>
      </c>
      <c r="F183" s="231" t="s">
        <v>2277</v>
      </c>
      <c r="G183" s="232" t="s">
        <v>336</v>
      </c>
      <c r="H183" s="233">
        <v>2911</v>
      </c>
      <c r="I183" s="234"/>
      <c r="J183" s="235">
        <f>ROUND(I183*H183,2)</f>
        <v>0</v>
      </c>
      <c r="K183" s="236"/>
      <c r="L183" s="45"/>
      <c r="M183" s="237" t="s">
        <v>1</v>
      </c>
      <c r="N183" s="238" t="s">
        <v>41</v>
      </c>
      <c r="O183" s="92"/>
      <c r="P183" s="239">
        <f>O183*H183</f>
        <v>0</v>
      </c>
      <c r="Q183" s="239">
        <v>0</v>
      </c>
      <c r="R183" s="239">
        <f>Q183*H183</f>
        <v>0</v>
      </c>
      <c r="S183" s="239">
        <v>0</v>
      </c>
      <c r="T183" s="24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1" t="s">
        <v>209</v>
      </c>
      <c r="AT183" s="241" t="s">
        <v>205</v>
      </c>
      <c r="AU183" s="241" t="s">
        <v>83</v>
      </c>
      <c r="AY183" s="18" t="s">
        <v>203</v>
      </c>
      <c r="BE183" s="242">
        <f>IF(N183="základní",J183,0)</f>
        <v>0</v>
      </c>
      <c r="BF183" s="242">
        <f>IF(N183="snížená",J183,0)</f>
        <v>0</v>
      </c>
      <c r="BG183" s="242">
        <f>IF(N183="zákl. přenesená",J183,0)</f>
        <v>0</v>
      </c>
      <c r="BH183" s="242">
        <f>IF(N183="sníž. přenesená",J183,0)</f>
        <v>0</v>
      </c>
      <c r="BI183" s="242">
        <f>IF(N183="nulová",J183,0)</f>
        <v>0</v>
      </c>
      <c r="BJ183" s="18" t="s">
        <v>83</v>
      </c>
      <c r="BK183" s="242">
        <f>ROUND(I183*H183,2)</f>
        <v>0</v>
      </c>
      <c r="BL183" s="18" t="s">
        <v>209</v>
      </c>
      <c r="BM183" s="241" t="s">
        <v>783</v>
      </c>
    </row>
    <row r="184" s="2" customFormat="1" ht="16.5" customHeight="1">
      <c r="A184" s="39"/>
      <c r="B184" s="40"/>
      <c r="C184" s="229" t="s">
        <v>504</v>
      </c>
      <c r="D184" s="229" t="s">
        <v>205</v>
      </c>
      <c r="E184" s="230" t="s">
        <v>504</v>
      </c>
      <c r="F184" s="231" t="s">
        <v>2278</v>
      </c>
      <c r="G184" s="232" t="s">
        <v>2195</v>
      </c>
      <c r="H184" s="233">
        <v>242</v>
      </c>
      <c r="I184" s="234"/>
      <c r="J184" s="235">
        <f>ROUND(I184*H184,2)</f>
        <v>0</v>
      </c>
      <c r="K184" s="236"/>
      <c r="L184" s="45"/>
      <c r="M184" s="237" t="s">
        <v>1</v>
      </c>
      <c r="N184" s="238" t="s">
        <v>41</v>
      </c>
      <c r="O184" s="92"/>
      <c r="P184" s="239">
        <f>O184*H184</f>
        <v>0</v>
      </c>
      <c r="Q184" s="239">
        <v>0</v>
      </c>
      <c r="R184" s="239">
        <f>Q184*H184</f>
        <v>0</v>
      </c>
      <c r="S184" s="239">
        <v>0</v>
      </c>
      <c r="T184" s="24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1" t="s">
        <v>209</v>
      </c>
      <c r="AT184" s="241" t="s">
        <v>205</v>
      </c>
      <c r="AU184" s="241" t="s">
        <v>83</v>
      </c>
      <c r="AY184" s="18" t="s">
        <v>203</v>
      </c>
      <c r="BE184" s="242">
        <f>IF(N184="základní",J184,0)</f>
        <v>0</v>
      </c>
      <c r="BF184" s="242">
        <f>IF(N184="snížená",J184,0)</f>
        <v>0</v>
      </c>
      <c r="BG184" s="242">
        <f>IF(N184="zákl. přenesená",J184,0)</f>
        <v>0</v>
      </c>
      <c r="BH184" s="242">
        <f>IF(N184="sníž. přenesená",J184,0)</f>
        <v>0</v>
      </c>
      <c r="BI184" s="242">
        <f>IF(N184="nulová",J184,0)</f>
        <v>0</v>
      </c>
      <c r="BJ184" s="18" t="s">
        <v>83</v>
      </c>
      <c r="BK184" s="242">
        <f>ROUND(I184*H184,2)</f>
        <v>0</v>
      </c>
      <c r="BL184" s="18" t="s">
        <v>209</v>
      </c>
      <c r="BM184" s="241" t="s">
        <v>794</v>
      </c>
    </row>
    <row r="185" s="2" customFormat="1" ht="16.5" customHeight="1">
      <c r="A185" s="39"/>
      <c r="B185" s="40"/>
      <c r="C185" s="229" t="s">
        <v>251</v>
      </c>
      <c r="D185" s="229" t="s">
        <v>205</v>
      </c>
      <c r="E185" s="230" t="s">
        <v>251</v>
      </c>
      <c r="F185" s="231" t="s">
        <v>2279</v>
      </c>
      <c r="G185" s="232" t="s">
        <v>2280</v>
      </c>
      <c r="H185" s="233">
        <v>1</v>
      </c>
      <c r="I185" s="234"/>
      <c r="J185" s="235">
        <f>ROUND(I185*H185,2)</f>
        <v>0</v>
      </c>
      <c r="K185" s="236"/>
      <c r="L185" s="45"/>
      <c r="M185" s="237" t="s">
        <v>1</v>
      </c>
      <c r="N185" s="238" t="s">
        <v>41</v>
      </c>
      <c r="O185" s="92"/>
      <c r="P185" s="239">
        <f>O185*H185</f>
        <v>0</v>
      </c>
      <c r="Q185" s="239">
        <v>0</v>
      </c>
      <c r="R185" s="239">
        <f>Q185*H185</f>
        <v>0</v>
      </c>
      <c r="S185" s="239">
        <v>0</v>
      </c>
      <c r="T185" s="24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1" t="s">
        <v>209</v>
      </c>
      <c r="AT185" s="241" t="s">
        <v>205</v>
      </c>
      <c r="AU185" s="241" t="s">
        <v>83</v>
      </c>
      <c r="AY185" s="18" t="s">
        <v>203</v>
      </c>
      <c r="BE185" s="242">
        <f>IF(N185="základní",J185,0)</f>
        <v>0</v>
      </c>
      <c r="BF185" s="242">
        <f>IF(N185="snížená",J185,0)</f>
        <v>0</v>
      </c>
      <c r="BG185" s="242">
        <f>IF(N185="zákl. přenesená",J185,0)</f>
        <v>0</v>
      </c>
      <c r="BH185" s="242">
        <f>IF(N185="sníž. přenesená",J185,0)</f>
        <v>0</v>
      </c>
      <c r="BI185" s="242">
        <f>IF(N185="nulová",J185,0)</f>
        <v>0</v>
      </c>
      <c r="BJ185" s="18" t="s">
        <v>83</v>
      </c>
      <c r="BK185" s="242">
        <f>ROUND(I185*H185,2)</f>
        <v>0</v>
      </c>
      <c r="BL185" s="18" t="s">
        <v>209</v>
      </c>
      <c r="BM185" s="241" t="s">
        <v>804</v>
      </c>
    </row>
    <row r="186" s="2" customFormat="1" ht="16.5" customHeight="1">
      <c r="A186" s="39"/>
      <c r="B186" s="40"/>
      <c r="C186" s="229" t="s">
        <v>513</v>
      </c>
      <c r="D186" s="229" t="s">
        <v>205</v>
      </c>
      <c r="E186" s="230" t="s">
        <v>513</v>
      </c>
      <c r="F186" s="231" t="s">
        <v>2281</v>
      </c>
      <c r="G186" s="232" t="s">
        <v>213</v>
      </c>
      <c r="H186" s="233">
        <v>7</v>
      </c>
      <c r="I186" s="234"/>
      <c r="J186" s="235">
        <f>ROUND(I186*H186,2)</f>
        <v>0</v>
      </c>
      <c r="K186" s="236"/>
      <c r="L186" s="45"/>
      <c r="M186" s="237" t="s">
        <v>1</v>
      </c>
      <c r="N186" s="238" t="s">
        <v>41</v>
      </c>
      <c r="O186" s="92"/>
      <c r="P186" s="239">
        <f>O186*H186</f>
        <v>0</v>
      </c>
      <c r="Q186" s="239">
        <v>0</v>
      </c>
      <c r="R186" s="239">
        <f>Q186*H186</f>
        <v>0</v>
      </c>
      <c r="S186" s="239">
        <v>0</v>
      </c>
      <c r="T186" s="24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1" t="s">
        <v>209</v>
      </c>
      <c r="AT186" s="241" t="s">
        <v>205</v>
      </c>
      <c r="AU186" s="241" t="s">
        <v>83</v>
      </c>
      <c r="AY186" s="18" t="s">
        <v>203</v>
      </c>
      <c r="BE186" s="242">
        <f>IF(N186="základní",J186,0)</f>
        <v>0</v>
      </c>
      <c r="BF186" s="242">
        <f>IF(N186="snížená",J186,0)</f>
        <v>0</v>
      </c>
      <c r="BG186" s="242">
        <f>IF(N186="zákl. přenesená",J186,0)</f>
        <v>0</v>
      </c>
      <c r="BH186" s="242">
        <f>IF(N186="sníž. přenesená",J186,0)</f>
        <v>0</v>
      </c>
      <c r="BI186" s="242">
        <f>IF(N186="nulová",J186,0)</f>
        <v>0</v>
      </c>
      <c r="BJ186" s="18" t="s">
        <v>83</v>
      </c>
      <c r="BK186" s="242">
        <f>ROUND(I186*H186,2)</f>
        <v>0</v>
      </c>
      <c r="BL186" s="18" t="s">
        <v>209</v>
      </c>
      <c r="BM186" s="241" t="s">
        <v>332</v>
      </c>
    </row>
    <row r="187" s="2" customFormat="1" ht="16.5" customHeight="1">
      <c r="A187" s="39"/>
      <c r="B187" s="40"/>
      <c r="C187" s="229" t="s">
        <v>256</v>
      </c>
      <c r="D187" s="229" t="s">
        <v>205</v>
      </c>
      <c r="E187" s="230" t="s">
        <v>256</v>
      </c>
      <c r="F187" s="231" t="s">
        <v>2194</v>
      </c>
      <c r="G187" s="232" t="s">
        <v>2195</v>
      </c>
      <c r="H187" s="233">
        <v>28</v>
      </c>
      <c r="I187" s="234"/>
      <c r="J187" s="235">
        <f>ROUND(I187*H187,2)</f>
        <v>0</v>
      </c>
      <c r="K187" s="236"/>
      <c r="L187" s="45"/>
      <c r="M187" s="237" t="s">
        <v>1</v>
      </c>
      <c r="N187" s="238" t="s">
        <v>41</v>
      </c>
      <c r="O187" s="92"/>
      <c r="P187" s="239">
        <f>O187*H187</f>
        <v>0</v>
      </c>
      <c r="Q187" s="239">
        <v>0</v>
      </c>
      <c r="R187" s="239">
        <f>Q187*H187</f>
        <v>0</v>
      </c>
      <c r="S187" s="239">
        <v>0</v>
      </c>
      <c r="T187" s="24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1" t="s">
        <v>209</v>
      </c>
      <c r="AT187" s="241" t="s">
        <v>205</v>
      </c>
      <c r="AU187" s="241" t="s">
        <v>83</v>
      </c>
      <c r="AY187" s="18" t="s">
        <v>203</v>
      </c>
      <c r="BE187" s="242">
        <f>IF(N187="základní",J187,0)</f>
        <v>0</v>
      </c>
      <c r="BF187" s="242">
        <f>IF(N187="snížená",J187,0)</f>
        <v>0</v>
      </c>
      <c r="BG187" s="242">
        <f>IF(N187="zákl. přenesená",J187,0)</f>
        <v>0</v>
      </c>
      <c r="BH187" s="242">
        <f>IF(N187="sníž. přenesená",J187,0)</f>
        <v>0</v>
      </c>
      <c r="BI187" s="242">
        <f>IF(N187="nulová",J187,0)</f>
        <v>0</v>
      </c>
      <c r="BJ187" s="18" t="s">
        <v>83</v>
      </c>
      <c r="BK187" s="242">
        <f>ROUND(I187*H187,2)</f>
        <v>0</v>
      </c>
      <c r="BL187" s="18" t="s">
        <v>209</v>
      </c>
      <c r="BM187" s="241" t="s">
        <v>337</v>
      </c>
    </row>
    <row r="188" s="2" customFormat="1" ht="16.5" customHeight="1">
      <c r="A188" s="39"/>
      <c r="B188" s="40"/>
      <c r="C188" s="229" t="s">
        <v>522</v>
      </c>
      <c r="D188" s="229" t="s">
        <v>205</v>
      </c>
      <c r="E188" s="230" t="s">
        <v>522</v>
      </c>
      <c r="F188" s="231" t="s">
        <v>2282</v>
      </c>
      <c r="G188" s="232" t="s">
        <v>2283</v>
      </c>
      <c r="H188" s="233">
        <v>3</v>
      </c>
      <c r="I188" s="234"/>
      <c r="J188" s="235">
        <f>ROUND(I188*H188,2)</f>
        <v>0</v>
      </c>
      <c r="K188" s="236"/>
      <c r="L188" s="45"/>
      <c r="M188" s="237" t="s">
        <v>1</v>
      </c>
      <c r="N188" s="238" t="s">
        <v>41</v>
      </c>
      <c r="O188" s="92"/>
      <c r="P188" s="239">
        <f>O188*H188</f>
        <v>0</v>
      </c>
      <c r="Q188" s="239">
        <v>0</v>
      </c>
      <c r="R188" s="239">
        <f>Q188*H188</f>
        <v>0</v>
      </c>
      <c r="S188" s="239">
        <v>0</v>
      </c>
      <c r="T188" s="24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1" t="s">
        <v>209</v>
      </c>
      <c r="AT188" s="241" t="s">
        <v>205</v>
      </c>
      <c r="AU188" s="241" t="s">
        <v>83</v>
      </c>
      <c r="AY188" s="18" t="s">
        <v>203</v>
      </c>
      <c r="BE188" s="242">
        <f>IF(N188="základní",J188,0)</f>
        <v>0</v>
      </c>
      <c r="BF188" s="242">
        <f>IF(N188="snížená",J188,0)</f>
        <v>0</v>
      </c>
      <c r="BG188" s="242">
        <f>IF(N188="zákl. přenesená",J188,0)</f>
        <v>0</v>
      </c>
      <c r="BH188" s="242">
        <f>IF(N188="sníž. přenesená",J188,0)</f>
        <v>0</v>
      </c>
      <c r="BI188" s="242">
        <f>IF(N188="nulová",J188,0)</f>
        <v>0</v>
      </c>
      <c r="BJ188" s="18" t="s">
        <v>83</v>
      </c>
      <c r="BK188" s="242">
        <f>ROUND(I188*H188,2)</f>
        <v>0</v>
      </c>
      <c r="BL188" s="18" t="s">
        <v>209</v>
      </c>
      <c r="BM188" s="241" t="s">
        <v>825</v>
      </c>
    </row>
    <row r="189" s="2" customFormat="1" ht="16.5" customHeight="1">
      <c r="A189" s="39"/>
      <c r="B189" s="40"/>
      <c r="C189" s="229" t="s">
        <v>260</v>
      </c>
      <c r="D189" s="229" t="s">
        <v>205</v>
      </c>
      <c r="E189" s="230" t="s">
        <v>260</v>
      </c>
      <c r="F189" s="231" t="s">
        <v>2216</v>
      </c>
      <c r="G189" s="232" t="s">
        <v>797</v>
      </c>
      <c r="H189" s="233">
        <v>1</v>
      </c>
      <c r="I189" s="234"/>
      <c r="J189" s="235">
        <f>ROUND(I189*H189,2)</f>
        <v>0</v>
      </c>
      <c r="K189" s="236"/>
      <c r="L189" s="45"/>
      <c r="M189" s="237" t="s">
        <v>1</v>
      </c>
      <c r="N189" s="238" t="s">
        <v>41</v>
      </c>
      <c r="O189" s="92"/>
      <c r="P189" s="239">
        <f>O189*H189</f>
        <v>0</v>
      </c>
      <c r="Q189" s="239">
        <v>0</v>
      </c>
      <c r="R189" s="239">
        <f>Q189*H189</f>
        <v>0</v>
      </c>
      <c r="S189" s="239">
        <v>0</v>
      </c>
      <c r="T189" s="24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1" t="s">
        <v>209</v>
      </c>
      <c r="AT189" s="241" t="s">
        <v>205</v>
      </c>
      <c r="AU189" s="241" t="s">
        <v>83</v>
      </c>
      <c r="AY189" s="18" t="s">
        <v>203</v>
      </c>
      <c r="BE189" s="242">
        <f>IF(N189="základní",J189,0)</f>
        <v>0</v>
      </c>
      <c r="BF189" s="242">
        <f>IF(N189="snížená",J189,0)</f>
        <v>0</v>
      </c>
      <c r="BG189" s="242">
        <f>IF(N189="zákl. přenesená",J189,0)</f>
        <v>0</v>
      </c>
      <c r="BH189" s="242">
        <f>IF(N189="sníž. přenesená",J189,0)</f>
        <v>0</v>
      </c>
      <c r="BI189" s="242">
        <f>IF(N189="nulová",J189,0)</f>
        <v>0</v>
      </c>
      <c r="BJ189" s="18" t="s">
        <v>83</v>
      </c>
      <c r="BK189" s="242">
        <f>ROUND(I189*H189,2)</f>
        <v>0</v>
      </c>
      <c r="BL189" s="18" t="s">
        <v>209</v>
      </c>
      <c r="BM189" s="241" t="s">
        <v>833</v>
      </c>
    </row>
    <row r="190" s="2" customFormat="1" ht="16.5" customHeight="1">
      <c r="A190" s="39"/>
      <c r="B190" s="40"/>
      <c r="C190" s="229" t="s">
        <v>531</v>
      </c>
      <c r="D190" s="229" t="s">
        <v>205</v>
      </c>
      <c r="E190" s="230" t="s">
        <v>531</v>
      </c>
      <c r="F190" s="231" t="s">
        <v>2217</v>
      </c>
      <c r="G190" s="232" t="s">
        <v>797</v>
      </c>
      <c r="H190" s="233">
        <v>1</v>
      </c>
      <c r="I190" s="234"/>
      <c r="J190" s="235">
        <f>ROUND(I190*H190,2)</f>
        <v>0</v>
      </c>
      <c r="K190" s="236"/>
      <c r="L190" s="45"/>
      <c r="M190" s="237" t="s">
        <v>1</v>
      </c>
      <c r="N190" s="238" t="s">
        <v>41</v>
      </c>
      <c r="O190" s="92"/>
      <c r="P190" s="239">
        <f>O190*H190</f>
        <v>0</v>
      </c>
      <c r="Q190" s="239">
        <v>0</v>
      </c>
      <c r="R190" s="239">
        <f>Q190*H190</f>
        <v>0</v>
      </c>
      <c r="S190" s="239">
        <v>0</v>
      </c>
      <c r="T190" s="24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1" t="s">
        <v>209</v>
      </c>
      <c r="AT190" s="241" t="s">
        <v>205</v>
      </c>
      <c r="AU190" s="241" t="s">
        <v>83</v>
      </c>
      <c r="AY190" s="18" t="s">
        <v>203</v>
      </c>
      <c r="BE190" s="242">
        <f>IF(N190="základní",J190,0)</f>
        <v>0</v>
      </c>
      <c r="BF190" s="242">
        <f>IF(N190="snížená",J190,0)</f>
        <v>0</v>
      </c>
      <c r="BG190" s="242">
        <f>IF(N190="zákl. přenesená",J190,0)</f>
        <v>0</v>
      </c>
      <c r="BH190" s="242">
        <f>IF(N190="sníž. přenesená",J190,0)</f>
        <v>0</v>
      </c>
      <c r="BI190" s="242">
        <f>IF(N190="nulová",J190,0)</f>
        <v>0</v>
      </c>
      <c r="BJ190" s="18" t="s">
        <v>83</v>
      </c>
      <c r="BK190" s="242">
        <f>ROUND(I190*H190,2)</f>
        <v>0</v>
      </c>
      <c r="BL190" s="18" t="s">
        <v>209</v>
      </c>
      <c r="BM190" s="241" t="s">
        <v>841</v>
      </c>
    </row>
    <row r="191" s="12" customFormat="1" ht="25.92" customHeight="1">
      <c r="A191" s="12"/>
      <c r="B191" s="213"/>
      <c r="C191" s="214"/>
      <c r="D191" s="215" t="s">
        <v>75</v>
      </c>
      <c r="E191" s="216" t="s">
        <v>2202</v>
      </c>
      <c r="F191" s="216" t="s">
        <v>1764</v>
      </c>
      <c r="G191" s="214"/>
      <c r="H191" s="214"/>
      <c r="I191" s="217"/>
      <c r="J191" s="218">
        <f>BK191</f>
        <v>0</v>
      </c>
      <c r="K191" s="214"/>
      <c r="L191" s="219"/>
      <c r="M191" s="220"/>
      <c r="N191" s="221"/>
      <c r="O191" s="221"/>
      <c r="P191" s="222">
        <f>SUM(P192:P193)</f>
        <v>0</v>
      </c>
      <c r="Q191" s="221"/>
      <c r="R191" s="222">
        <f>SUM(R192:R193)</f>
        <v>0</v>
      </c>
      <c r="S191" s="221"/>
      <c r="T191" s="223">
        <f>SUM(T192:T193)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24" t="s">
        <v>83</v>
      </c>
      <c r="AT191" s="225" t="s">
        <v>75</v>
      </c>
      <c r="AU191" s="225" t="s">
        <v>76</v>
      </c>
      <c r="AY191" s="224" t="s">
        <v>203</v>
      </c>
      <c r="BK191" s="226">
        <f>SUM(BK192:BK193)</f>
        <v>0</v>
      </c>
    </row>
    <row r="192" s="2" customFormat="1" ht="21.75" customHeight="1">
      <c r="A192" s="39"/>
      <c r="B192" s="40"/>
      <c r="C192" s="229" t="s">
        <v>536</v>
      </c>
      <c r="D192" s="229" t="s">
        <v>205</v>
      </c>
      <c r="E192" s="230" t="s">
        <v>536</v>
      </c>
      <c r="F192" s="231" t="s">
        <v>2284</v>
      </c>
      <c r="G192" s="232" t="s">
        <v>1524</v>
      </c>
      <c r="H192" s="233">
        <v>1</v>
      </c>
      <c r="I192" s="234"/>
      <c r="J192" s="235">
        <f>ROUND(I192*H192,2)</f>
        <v>0</v>
      </c>
      <c r="K192" s="236"/>
      <c r="L192" s="45"/>
      <c r="M192" s="237" t="s">
        <v>1</v>
      </c>
      <c r="N192" s="238" t="s">
        <v>41</v>
      </c>
      <c r="O192" s="92"/>
      <c r="P192" s="239">
        <f>O192*H192</f>
        <v>0</v>
      </c>
      <c r="Q192" s="239">
        <v>0</v>
      </c>
      <c r="R192" s="239">
        <f>Q192*H192</f>
        <v>0</v>
      </c>
      <c r="S192" s="239">
        <v>0</v>
      </c>
      <c r="T192" s="24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1" t="s">
        <v>209</v>
      </c>
      <c r="AT192" s="241" t="s">
        <v>205</v>
      </c>
      <c r="AU192" s="241" t="s">
        <v>83</v>
      </c>
      <c r="AY192" s="18" t="s">
        <v>203</v>
      </c>
      <c r="BE192" s="242">
        <f>IF(N192="základní",J192,0)</f>
        <v>0</v>
      </c>
      <c r="BF192" s="242">
        <f>IF(N192="snížená",J192,0)</f>
        <v>0</v>
      </c>
      <c r="BG192" s="242">
        <f>IF(N192="zákl. přenesená",J192,0)</f>
        <v>0</v>
      </c>
      <c r="BH192" s="242">
        <f>IF(N192="sníž. přenesená",J192,0)</f>
        <v>0</v>
      </c>
      <c r="BI192" s="242">
        <f>IF(N192="nulová",J192,0)</f>
        <v>0</v>
      </c>
      <c r="BJ192" s="18" t="s">
        <v>83</v>
      </c>
      <c r="BK192" s="242">
        <f>ROUND(I192*H192,2)</f>
        <v>0</v>
      </c>
      <c r="BL192" s="18" t="s">
        <v>209</v>
      </c>
      <c r="BM192" s="241" t="s">
        <v>850</v>
      </c>
    </row>
    <row r="193" s="2" customFormat="1" ht="24.15" customHeight="1">
      <c r="A193" s="39"/>
      <c r="B193" s="40"/>
      <c r="C193" s="229" t="s">
        <v>541</v>
      </c>
      <c r="D193" s="229" t="s">
        <v>205</v>
      </c>
      <c r="E193" s="230" t="s">
        <v>541</v>
      </c>
      <c r="F193" s="231" t="s">
        <v>2220</v>
      </c>
      <c r="G193" s="232" t="s">
        <v>1524</v>
      </c>
      <c r="H193" s="233">
        <v>1</v>
      </c>
      <c r="I193" s="234"/>
      <c r="J193" s="235">
        <f>ROUND(I193*H193,2)</f>
        <v>0</v>
      </c>
      <c r="K193" s="236"/>
      <c r="L193" s="45"/>
      <c r="M193" s="306" t="s">
        <v>1</v>
      </c>
      <c r="N193" s="307" t="s">
        <v>41</v>
      </c>
      <c r="O193" s="308"/>
      <c r="P193" s="309">
        <f>O193*H193</f>
        <v>0</v>
      </c>
      <c r="Q193" s="309">
        <v>0</v>
      </c>
      <c r="R193" s="309">
        <f>Q193*H193</f>
        <v>0</v>
      </c>
      <c r="S193" s="309">
        <v>0</v>
      </c>
      <c r="T193" s="310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41" t="s">
        <v>209</v>
      </c>
      <c r="AT193" s="241" t="s">
        <v>205</v>
      </c>
      <c r="AU193" s="241" t="s">
        <v>83</v>
      </c>
      <c r="AY193" s="18" t="s">
        <v>203</v>
      </c>
      <c r="BE193" s="242">
        <f>IF(N193="základní",J193,0)</f>
        <v>0</v>
      </c>
      <c r="BF193" s="242">
        <f>IF(N193="snížená",J193,0)</f>
        <v>0</v>
      </c>
      <c r="BG193" s="242">
        <f>IF(N193="zákl. přenesená",J193,0)</f>
        <v>0</v>
      </c>
      <c r="BH193" s="242">
        <f>IF(N193="sníž. přenesená",J193,0)</f>
        <v>0</v>
      </c>
      <c r="BI193" s="242">
        <f>IF(N193="nulová",J193,0)</f>
        <v>0</v>
      </c>
      <c r="BJ193" s="18" t="s">
        <v>83</v>
      </c>
      <c r="BK193" s="242">
        <f>ROUND(I193*H193,2)</f>
        <v>0</v>
      </c>
      <c r="BL193" s="18" t="s">
        <v>209</v>
      </c>
      <c r="BM193" s="241" t="s">
        <v>858</v>
      </c>
    </row>
    <row r="194" s="2" customFormat="1" ht="6.96" customHeight="1">
      <c r="A194" s="39"/>
      <c r="B194" s="67"/>
      <c r="C194" s="68"/>
      <c r="D194" s="68"/>
      <c r="E194" s="68"/>
      <c r="F194" s="68"/>
      <c r="G194" s="68"/>
      <c r="H194" s="68"/>
      <c r="I194" s="68"/>
      <c r="J194" s="68"/>
      <c r="K194" s="68"/>
      <c r="L194" s="45"/>
      <c r="M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</row>
  </sheetData>
  <sheetProtection sheet="1" autoFilter="0" formatColumns="0" formatRows="0" objects="1" scenarios="1" spinCount="100000" saltValue="maGpqvTD6gkI5nkxOTPfbjgci5wyxKeMyYPvwQrmgV1fLdfshlveHa2UjAwR3p12vNbh6X8eDQNAXxuzUcEH5Q==" hashValue="GypQ08vOZaE8IkiJ+spXWfEsnsomtur+YwjVk6HfXGYKgopVF05E8HV5zHO1htRxd0C4vqGUuT72HH1TNLQ+HQ==" algorithmName="SHA-512" password="99DC"/>
  <autoFilter ref="C125:K193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2:H112"/>
    <mergeCell ref="E116:H116"/>
    <mergeCell ref="E114:H114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115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157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Objekty OU, část D a DM</v>
      </c>
      <c r="F7" s="152"/>
      <c r="G7" s="152"/>
      <c r="H7" s="152"/>
      <c r="L7" s="21"/>
    </row>
    <row r="8">
      <c r="B8" s="21"/>
      <c r="D8" s="152" t="s">
        <v>158</v>
      </c>
      <c r="L8" s="21"/>
    </row>
    <row r="9" s="1" customFormat="1" ht="16.5" customHeight="1">
      <c r="B9" s="21"/>
      <c r="E9" s="153" t="s">
        <v>159</v>
      </c>
      <c r="F9" s="1"/>
      <c r="G9" s="1"/>
      <c r="H9" s="1"/>
      <c r="L9" s="21"/>
    </row>
    <row r="10" s="1" customFormat="1" ht="12" customHeight="1">
      <c r="B10" s="21"/>
      <c r="D10" s="152" t="s">
        <v>160</v>
      </c>
      <c r="L10" s="21"/>
    </row>
    <row r="11" s="2" customFormat="1" ht="16.5" customHeight="1">
      <c r="A11" s="39"/>
      <c r="B11" s="45"/>
      <c r="C11" s="39"/>
      <c r="D11" s="39"/>
      <c r="E11" s="164" t="s">
        <v>2154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2155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4" t="s">
        <v>2285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5" t="str">
        <f>'Rekapitulace stavby'!AN8</f>
        <v>31. 8. 2018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26</v>
      </c>
      <c r="F19" s="39"/>
      <c r="G19" s="39"/>
      <c r="H19" s="39"/>
      <c r="I19" s="152" t="s">
        <v>27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28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27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30</v>
      </c>
      <c r="E24" s="39"/>
      <c r="F24" s="39"/>
      <c r="G24" s="39"/>
      <c r="H24" s="39"/>
      <c r="I24" s="152" t="s">
        <v>25</v>
      </c>
      <c r="J24" s="142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31</v>
      </c>
      <c r="F25" s="39"/>
      <c r="G25" s="39"/>
      <c r="H25" s="39"/>
      <c r="I25" s="152" t="s">
        <v>27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33</v>
      </c>
      <c r="E27" s="39"/>
      <c r="F27" s="39"/>
      <c r="G27" s="39"/>
      <c r="H27" s="39"/>
      <c r="I27" s="152" t="s">
        <v>25</v>
      </c>
      <c r="J27" s="142" t="str">
        <f>IF('Rekapitulace stavby'!AN19="","",'Rekapitulace stavby'!AN19)</f>
        <v/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tr">
        <f>IF('Rekapitulace stavby'!E20="","",'Rekapitulace stavby'!E20)</f>
        <v xml:space="preserve"> </v>
      </c>
      <c r="F28" s="39"/>
      <c r="G28" s="39"/>
      <c r="H28" s="39"/>
      <c r="I28" s="152" t="s">
        <v>27</v>
      </c>
      <c r="J28" s="142" t="str">
        <f>IF('Rekapitulace stavby'!AN20="","",'Rekapitulace stavby'!AN20)</f>
        <v/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34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143.25" customHeight="1">
      <c r="A31" s="156"/>
      <c r="B31" s="157"/>
      <c r="C31" s="156"/>
      <c r="D31" s="156"/>
      <c r="E31" s="158" t="s">
        <v>2157</v>
      </c>
      <c r="F31" s="158"/>
      <c r="G31" s="158"/>
      <c r="H31" s="158"/>
      <c r="I31" s="156"/>
      <c r="J31" s="156"/>
      <c r="K31" s="156"/>
      <c r="L31" s="159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1" t="s">
        <v>36</v>
      </c>
      <c r="E34" s="39"/>
      <c r="F34" s="39"/>
      <c r="G34" s="39"/>
      <c r="H34" s="39"/>
      <c r="I34" s="39"/>
      <c r="J34" s="162">
        <f>ROUND(J126,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0"/>
      <c r="E35" s="160"/>
      <c r="F35" s="160"/>
      <c r="G35" s="160"/>
      <c r="H35" s="160"/>
      <c r="I35" s="160"/>
      <c r="J35" s="160"/>
      <c r="K35" s="160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3" t="s">
        <v>38</v>
      </c>
      <c r="G36" s="39"/>
      <c r="H36" s="39"/>
      <c r="I36" s="163" t="s">
        <v>37</v>
      </c>
      <c r="J36" s="163" t="s">
        <v>39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64" t="s">
        <v>40</v>
      </c>
      <c r="E37" s="152" t="s">
        <v>41</v>
      </c>
      <c r="F37" s="165">
        <f>ROUND((SUM(BE126:BE146)),  2)</f>
        <v>0</v>
      </c>
      <c r="G37" s="39"/>
      <c r="H37" s="39"/>
      <c r="I37" s="166">
        <v>0.20999999999999999</v>
      </c>
      <c r="J37" s="165">
        <f>ROUND(((SUM(BE126:BE146))*I37),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42</v>
      </c>
      <c r="F38" s="165">
        <f>ROUND((SUM(BF126:BF146)),  2)</f>
        <v>0</v>
      </c>
      <c r="G38" s="39"/>
      <c r="H38" s="39"/>
      <c r="I38" s="166">
        <v>0.12</v>
      </c>
      <c r="J38" s="165">
        <f>ROUND(((SUM(BF126:BF146))*I38),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43</v>
      </c>
      <c r="F39" s="165">
        <f>ROUND((SUM(BG126:BG146)),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44</v>
      </c>
      <c r="F40" s="165">
        <f>ROUND((SUM(BH126:BH146)),  2)</f>
        <v>0</v>
      </c>
      <c r="G40" s="39"/>
      <c r="H40" s="39"/>
      <c r="I40" s="166">
        <v>0.12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45</v>
      </c>
      <c r="F41" s="165">
        <f>ROUND((SUM(BI126:BI146)),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46</v>
      </c>
      <c r="E43" s="169"/>
      <c r="F43" s="169"/>
      <c r="G43" s="170" t="s">
        <v>47</v>
      </c>
      <c r="H43" s="171" t="s">
        <v>48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163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Objekty OU, část D a DM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158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159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160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311" t="s">
        <v>2154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2155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D.1.4.4c - Elektrická zabezpečovací signalizace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 xml:space="preserve"> </v>
      </c>
      <c r="G93" s="41"/>
      <c r="H93" s="41"/>
      <c r="I93" s="33" t="s">
        <v>22</v>
      </c>
      <c r="J93" s="80" t="str">
        <f>IF(J16="","",J16)</f>
        <v>31. 8. 2018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Ostravská univerzita</v>
      </c>
      <c r="G95" s="41"/>
      <c r="H95" s="41"/>
      <c r="I95" s="33" t="s">
        <v>30</v>
      </c>
      <c r="J95" s="37" t="str">
        <f>E25</f>
        <v>Marpo s.r.o.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33</v>
      </c>
      <c r="J96" s="37" t="str">
        <f>E28</f>
        <v xml:space="preserve"> 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6" t="s">
        <v>164</v>
      </c>
      <c r="D98" s="187"/>
      <c r="E98" s="187"/>
      <c r="F98" s="187"/>
      <c r="G98" s="187"/>
      <c r="H98" s="187"/>
      <c r="I98" s="187"/>
      <c r="J98" s="188" t="s">
        <v>165</v>
      </c>
      <c r="K98" s="187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89" t="s">
        <v>166</v>
      </c>
      <c r="D100" s="41"/>
      <c r="E100" s="41"/>
      <c r="F100" s="41"/>
      <c r="G100" s="41"/>
      <c r="H100" s="41"/>
      <c r="I100" s="41"/>
      <c r="J100" s="111">
        <f>J126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167</v>
      </c>
    </row>
    <row r="101" s="9" customFormat="1" ht="24.96" customHeight="1">
      <c r="A101" s="9"/>
      <c r="B101" s="190"/>
      <c r="C101" s="191"/>
      <c r="D101" s="192" t="s">
        <v>2286</v>
      </c>
      <c r="E101" s="193"/>
      <c r="F101" s="193"/>
      <c r="G101" s="193"/>
      <c r="H101" s="193"/>
      <c r="I101" s="193"/>
      <c r="J101" s="194">
        <f>J127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2223</v>
      </c>
      <c r="E102" s="193"/>
      <c r="F102" s="193"/>
      <c r="G102" s="193"/>
      <c r="H102" s="193"/>
      <c r="I102" s="193"/>
      <c r="J102" s="194">
        <f>J144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188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5" t="str">
        <f>E7</f>
        <v>Objekty OU, část D a DM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158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1" customFormat="1" ht="16.5" customHeight="1">
      <c r="B114" s="22"/>
      <c r="C114" s="23"/>
      <c r="D114" s="23"/>
      <c r="E114" s="185" t="s">
        <v>159</v>
      </c>
      <c r="F114" s="23"/>
      <c r="G114" s="23"/>
      <c r="H114" s="23"/>
      <c r="I114" s="23"/>
      <c r="J114" s="23"/>
      <c r="K114" s="23"/>
      <c r="L114" s="21"/>
    </row>
    <row r="115" s="1" customFormat="1" ht="12" customHeight="1">
      <c r="B115" s="22"/>
      <c r="C115" s="33" t="s">
        <v>160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="2" customFormat="1" ht="16.5" customHeight="1">
      <c r="A116" s="39"/>
      <c r="B116" s="40"/>
      <c r="C116" s="41"/>
      <c r="D116" s="41"/>
      <c r="E116" s="311" t="s">
        <v>2154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2155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77" t="str">
        <f>E13</f>
        <v>D.1.4.4c - Elektrická zabezpečovací signalizace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20</v>
      </c>
      <c r="D120" s="41"/>
      <c r="E120" s="41"/>
      <c r="F120" s="28" t="str">
        <f>F16</f>
        <v xml:space="preserve"> </v>
      </c>
      <c r="G120" s="41"/>
      <c r="H120" s="41"/>
      <c r="I120" s="33" t="s">
        <v>22</v>
      </c>
      <c r="J120" s="80" t="str">
        <f>IF(J16="","",J16)</f>
        <v>31. 8. 2018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24</v>
      </c>
      <c r="D122" s="41"/>
      <c r="E122" s="41"/>
      <c r="F122" s="28" t="str">
        <f>E19</f>
        <v>Ostravská univerzita</v>
      </c>
      <c r="G122" s="41"/>
      <c r="H122" s="41"/>
      <c r="I122" s="33" t="s">
        <v>30</v>
      </c>
      <c r="J122" s="37" t="str">
        <f>E25</f>
        <v>Marpo s.r.o.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28</v>
      </c>
      <c r="D123" s="41"/>
      <c r="E123" s="41"/>
      <c r="F123" s="28" t="str">
        <f>IF(E22="","",E22)</f>
        <v>Vyplň údaj</v>
      </c>
      <c r="G123" s="41"/>
      <c r="H123" s="41"/>
      <c r="I123" s="33" t="s">
        <v>33</v>
      </c>
      <c r="J123" s="37" t="str">
        <f>E28</f>
        <v xml:space="preserve"> 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201"/>
      <c r="B125" s="202"/>
      <c r="C125" s="203" t="s">
        <v>189</v>
      </c>
      <c r="D125" s="204" t="s">
        <v>61</v>
      </c>
      <c r="E125" s="204" t="s">
        <v>57</v>
      </c>
      <c r="F125" s="204" t="s">
        <v>58</v>
      </c>
      <c r="G125" s="204" t="s">
        <v>190</v>
      </c>
      <c r="H125" s="204" t="s">
        <v>191</v>
      </c>
      <c r="I125" s="204" t="s">
        <v>192</v>
      </c>
      <c r="J125" s="205" t="s">
        <v>165</v>
      </c>
      <c r="K125" s="206" t="s">
        <v>193</v>
      </c>
      <c r="L125" s="207"/>
      <c r="M125" s="101" t="s">
        <v>1</v>
      </c>
      <c r="N125" s="102" t="s">
        <v>40</v>
      </c>
      <c r="O125" s="102" t="s">
        <v>194</v>
      </c>
      <c r="P125" s="102" t="s">
        <v>195</v>
      </c>
      <c r="Q125" s="102" t="s">
        <v>196</v>
      </c>
      <c r="R125" s="102" t="s">
        <v>197</v>
      </c>
      <c r="S125" s="102" t="s">
        <v>198</v>
      </c>
      <c r="T125" s="103" t="s">
        <v>199</v>
      </c>
      <c r="U125" s="201"/>
      <c r="V125" s="201"/>
      <c r="W125" s="201"/>
      <c r="X125" s="201"/>
      <c r="Y125" s="201"/>
      <c r="Z125" s="201"/>
      <c r="AA125" s="201"/>
      <c r="AB125" s="201"/>
      <c r="AC125" s="201"/>
      <c r="AD125" s="201"/>
      <c r="AE125" s="201"/>
    </row>
    <row r="126" s="2" customFormat="1" ht="22.8" customHeight="1">
      <c r="A126" s="39"/>
      <c r="B126" s="40"/>
      <c r="C126" s="108" t="s">
        <v>200</v>
      </c>
      <c r="D126" s="41"/>
      <c r="E126" s="41"/>
      <c r="F126" s="41"/>
      <c r="G126" s="41"/>
      <c r="H126" s="41"/>
      <c r="I126" s="41"/>
      <c r="J126" s="208">
        <f>BK126</f>
        <v>0</v>
      </c>
      <c r="K126" s="41"/>
      <c r="L126" s="45"/>
      <c r="M126" s="104"/>
      <c r="N126" s="209"/>
      <c r="O126" s="105"/>
      <c r="P126" s="210">
        <f>P127+P144</f>
        <v>0</v>
      </c>
      <c r="Q126" s="105"/>
      <c r="R126" s="210">
        <f>R127+R144</f>
        <v>0</v>
      </c>
      <c r="S126" s="105"/>
      <c r="T126" s="211">
        <f>T127+T144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75</v>
      </c>
      <c r="AU126" s="18" t="s">
        <v>167</v>
      </c>
      <c r="BK126" s="212">
        <f>BK127+BK144</f>
        <v>0</v>
      </c>
    </row>
    <row r="127" s="12" customFormat="1" ht="25.92" customHeight="1">
      <c r="A127" s="12"/>
      <c r="B127" s="213"/>
      <c r="C127" s="214"/>
      <c r="D127" s="215" t="s">
        <v>75</v>
      </c>
      <c r="E127" s="216" t="s">
        <v>2161</v>
      </c>
      <c r="F127" s="216" t="s">
        <v>2287</v>
      </c>
      <c r="G127" s="214"/>
      <c r="H127" s="214"/>
      <c r="I127" s="217"/>
      <c r="J127" s="218">
        <f>BK127</f>
        <v>0</v>
      </c>
      <c r="K127" s="214"/>
      <c r="L127" s="219"/>
      <c r="M127" s="220"/>
      <c r="N127" s="221"/>
      <c r="O127" s="221"/>
      <c r="P127" s="222">
        <f>SUM(P128:P143)</f>
        <v>0</v>
      </c>
      <c r="Q127" s="221"/>
      <c r="R127" s="222">
        <f>SUM(R128:R143)</f>
        <v>0</v>
      </c>
      <c r="S127" s="221"/>
      <c r="T127" s="223">
        <f>SUM(T128:T143)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4" t="s">
        <v>83</v>
      </c>
      <c r="AT127" s="225" t="s">
        <v>75</v>
      </c>
      <c r="AU127" s="225" t="s">
        <v>76</v>
      </c>
      <c r="AY127" s="224" t="s">
        <v>203</v>
      </c>
      <c r="BK127" s="226">
        <f>SUM(BK128:BK143)</f>
        <v>0</v>
      </c>
    </row>
    <row r="128" s="2" customFormat="1" ht="33" customHeight="1">
      <c r="A128" s="39"/>
      <c r="B128" s="40"/>
      <c r="C128" s="229" t="s">
        <v>83</v>
      </c>
      <c r="D128" s="229" t="s">
        <v>205</v>
      </c>
      <c r="E128" s="230" t="s">
        <v>83</v>
      </c>
      <c r="F128" s="231" t="s">
        <v>2288</v>
      </c>
      <c r="G128" s="232" t="s">
        <v>797</v>
      </c>
      <c r="H128" s="233">
        <v>1</v>
      </c>
      <c r="I128" s="234"/>
      <c r="J128" s="235">
        <f>ROUND(I128*H128,2)</f>
        <v>0</v>
      </c>
      <c r="K128" s="236"/>
      <c r="L128" s="45"/>
      <c r="M128" s="237" t="s">
        <v>1</v>
      </c>
      <c r="N128" s="238" t="s">
        <v>41</v>
      </c>
      <c r="O128" s="92"/>
      <c r="P128" s="239">
        <f>O128*H128</f>
        <v>0</v>
      </c>
      <c r="Q128" s="239">
        <v>0</v>
      </c>
      <c r="R128" s="239">
        <f>Q128*H128</f>
        <v>0</v>
      </c>
      <c r="S128" s="239">
        <v>0</v>
      </c>
      <c r="T128" s="24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41" t="s">
        <v>209</v>
      </c>
      <c r="AT128" s="241" t="s">
        <v>205</v>
      </c>
      <c r="AU128" s="241" t="s">
        <v>83</v>
      </c>
      <c r="AY128" s="18" t="s">
        <v>203</v>
      </c>
      <c r="BE128" s="242">
        <f>IF(N128="základní",J128,0)</f>
        <v>0</v>
      </c>
      <c r="BF128" s="242">
        <f>IF(N128="snížená",J128,0)</f>
        <v>0</v>
      </c>
      <c r="BG128" s="242">
        <f>IF(N128="zákl. přenesená",J128,0)</f>
        <v>0</v>
      </c>
      <c r="BH128" s="242">
        <f>IF(N128="sníž. přenesená",J128,0)</f>
        <v>0</v>
      </c>
      <c r="BI128" s="242">
        <f>IF(N128="nulová",J128,0)</f>
        <v>0</v>
      </c>
      <c r="BJ128" s="18" t="s">
        <v>83</v>
      </c>
      <c r="BK128" s="242">
        <f>ROUND(I128*H128,2)</f>
        <v>0</v>
      </c>
      <c r="BL128" s="18" t="s">
        <v>209</v>
      </c>
      <c r="BM128" s="241" t="s">
        <v>85</v>
      </c>
    </row>
    <row r="129" s="2" customFormat="1" ht="16.5" customHeight="1">
      <c r="A129" s="39"/>
      <c r="B129" s="40"/>
      <c r="C129" s="229" t="s">
        <v>85</v>
      </c>
      <c r="D129" s="229" t="s">
        <v>205</v>
      </c>
      <c r="E129" s="230" t="s">
        <v>85</v>
      </c>
      <c r="F129" s="231" t="s">
        <v>2289</v>
      </c>
      <c r="G129" s="232" t="s">
        <v>797</v>
      </c>
      <c r="H129" s="233">
        <v>1</v>
      </c>
      <c r="I129" s="234"/>
      <c r="J129" s="235">
        <f>ROUND(I129*H129,2)</f>
        <v>0</v>
      </c>
      <c r="K129" s="236"/>
      <c r="L129" s="45"/>
      <c r="M129" s="237" t="s">
        <v>1</v>
      </c>
      <c r="N129" s="238" t="s">
        <v>41</v>
      </c>
      <c r="O129" s="92"/>
      <c r="P129" s="239">
        <f>O129*H129</f>
        <v>0</v>
      </c>
      <c r="Q129" s="239">
        <v>0</v>
      </c>
      <c r="R129" s="239">
        <f>Q129*H129</f>
        <v>0</v>
      </c>
      <c r="S129" s="239">
        <v>0</v>
      </c>
      <c r="T129" s="24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1" t="s">
        <v>209</v>
      </c>
      <c r="AT129" s="241" t="s">
        <v>205</v>
      </c>
      <c r="AU129" s="241" t="s">
        <v>83</v>
      </c>
      <c r="AY129" s="18" t="s">
        <v>203</v>
      </c>
      <c r="BE129" s="242">
        <f>IF(N129="základní",J129,0)</f>
        <v>0</v>
      </c>
      <c r="BF129" s="242">
        <f>IF(N129="snížená",J129,0)</f>
        <v>0</v>
      </c>
      <c r="BG129" s="242">
        <f>IF(N129="zákl. přenesená",J129,0)</f>
        <v>0</v>
      </c>
      <c r="BH129" s="242">
        <f>IF(N129="sníž. přenesená",J129,0)</f>
        <v>0</v>
      </c>
      <c r="BI129" s="242">
        <f>IF(N129="nulová",J129,0)</f>
        <v>0</v>
      </c>
      <c r="BJ129" s="18" t="s">
        <v>83</v>
      </c>
      <c r="BK129" s="242">
        <f>ROUND(I129*H129,2)</f>
        <v>0</v>
      </c>
      <c r="BL129" s="18" t="s">
        <v>209</v>
      </c>
      <c r="BM129" s="241" t="s">
        <v>209</v>
      </c>
    </row>
    <row r="130" s="2" customFormat="1" ht="16.5" customHeight="1">
      <c r="A130" s="39"/>
      <c r="B130" s="40"/>
      <c r="C130" s="229" t="s">
        <v>108</v>
      </c>
      <c r="D130" s="229" t="s">
        <v>205</v>
      </c>
      <c r="E130" s="230" t="s">
        <v>108</v>
      </c>
      <c r="F130" s="231" t="s">
        <v>2290</v>
      </c>
      <c r="G130" s="232" t="s">
        <v>797</v>
      </c>
      <c r="H130" s="233">
        <v>1</v>
      </c>
      <c r="I130" s="234"/>
      <c r="J130" s="235">
        <f>ROUND(I130*H130,2)</f>
        <v>0</v>
      </c>
      <c r="K130" s="236"/>
      <c r="L130" s="45"/>
      <c r="M130" s="237" t="s">
        <v>1</v>
      </c>
      <c r="N130" s="238" t="s">
        <v>41</v>
      </c>
      <c r="O130" s="92"/>
      <c r="P130" s="239">
        <f>O130*H130</f>
        <v>0</v>
      </c>
      <c r="Q130" s="239">
        <v>0</v>
      </c>
      <c r="R130" s="239">
        <f>Q130*H130</f>
        <v>0</v>
      </c>
      <c r="S130" s="239">
        <v>0</v>
      </c>
      <c r="T130" s="24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1" t="s">
        <v>209</v>
      </c>
      <c r="AT130" s="241" t="s">
        <v>205</v>
      </c>
      <c r="AU130" s="241" t="s">
        <v>83</v>
      </c>
      <c r="AY130" s="18" t="s">
        <v>203</v>
      </c>
      <c r="BE130" s="242">
        <f>IF(N130="základní",J130,0)</f>
        <v>0</v>
      </c>
      <c r="BF130" s="242">
        <f>IF(N130="snížená",J130,0)</f>
        <v>0</v>
      </c>
      <c r="BG130" s="242">
        <f>IF(N130="zákl. přenesená",J130,0)</f>
        <v>0</v>
      </c>
      <c r="BH130" s="242">
        <f>IF(N130="sníž. přenesená",J130,0)</f>
        <v>0</v>
      </c>
      <c r="BI130" s="242">
        <f>IF(N130="nulová",J130,0)</f>
        <v>0</v>
      </c>
      <c r="BJ130" s="18" t="s">
        <v>83</v>
      </c>
      <c r="BK130" s="242">
        <f>ROUND(I130*H130,2)</f>
        <v>0</v>
      </c>
      <c r="BL130" s="18" t="s">
        <v>209</v>
      </c>
      <c r="BM130" s="241" t="s">
        <v>226</v>
      </c>
    </row>
    <row r="131" s="2" customFormat="1" ht="16.5" customHeight="1">
      <c r="A131" s="39"/>
      <c r="B131" s="40"/>
      <c r="C131" s="229" t="s">
        <v>209</v>
      </c>
      <c r="D131" s="229" t="s">
        <v>205</v>
      </c>
      <c r="E131" s="230" t="s">
        <v>209</v>
      </c>
      <c r="F131" s="231" t="s">
        <v>2291</v>
      </c>
      <c r="G131" s="232" t="s">
        <v>797</v>
      </c>
      <c r="H131" s="233">
        <v>1</v>
      </c>
      <c r="I131" s="234"/>
      <c r="J131" s="235">
        <f>ROUND(I131*H131,2)</f>
        <v>0</v>
      </c>
      <c r="K131" s="236"/>
      <c r="L131" s="45"/>
      <c r="M131" s="237" t="s">
        <v>1</v>
      </c>
      <c r="N131" s="238" t="s">
        <v>41</v>
      </c>
      <c r="O131" s="92"/>
      <c r="P131" s="239">
        <f>O131*H131</f>
        <v>0</v>
      </c>
      <c r="Q131" s="239">
        <v>0</v>
      </c>
      <c r="R131" s="239">
        <f>Q131*H131</f>
        <v>0</v>
      </c>
      <c r="S131" s="239">
        <v>0</v>
      </c>
      <c r="T131" s="24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1" t="s">
        <v>209</v>
      </c>
      <c r="AT131" s="241" t="s">
        <v>205</v>
      </c>
      <c r="AU131" s="241" t="s">
        <v>83</v>
      </c>
      <c r="AY131" s="18" t="s">
        <v>203</v>
      </c>
      <c r="BE131" s="242">
        <f>IF(N131="základní",J131,0)</f>
        <v>0</v>
      </c>
      <c r="BF131" s="242">
        <f>IF(N131="snížená",J131,0)</f>
        <v>0</v>
      </c>
      <c r="BG131" s="242">
        <f>IF(N131="zákl. přenesená",J131,0)</f>
        <v>0</v>
      </c>
      <c r="BH131" s="242">
        <f>IF(N131="sníž. přenesená",J131,0)</f>
        <v>0</v>
      </c>
      <c r="BI131" s="242">
        <f>IF(N131="nulová",J131,0)</f>
        <v>0</v>
      </c>
      <c r="BJ131" s="18" t="s">
        <v>83</v>
      </c>
      <c r="BK131" s="242">
        <f>ROUND(I131*H131,2)</f>
        <v>0</v>
      </c>
      <c r="BL131" s="18" t="s">
        <v>209</v>
      </c>
      <c r="BM131" s="241" t="s">
        <v>234</v>
      </c>
    </row>
    <row r="132" s="2" customFormat="1" ht="16.5" customHeight="1">
      <c r="A132" s="39"/>
      <c r="B132" s="40"/>
      <c r="C132" s="229" t="s">
        <v>222</v>
      </c>
      <c r="D132" s="229" t="s">
        <v>205</v>
      </c>
      <c r="E132" s="230" t="s">
        <v>222</v>
      </c>
      <c r="F132" s="231" t="s">
        <v>2292</v>
      </c>
      <c r="G132" s="232" t="s">
        <v>797</v>
      </c>
      <c r="H132" s="233">
        <v>2</v>
      </c>
      <c r="I132" s="234"/>
      <c r="J132" s="235">
        <f>ROUND(I132*H132,2)</f>
        <v>0</v>
      </c>
      <c r="K132" s="236"/>
      <c r="L132" s="45"/>
      <c r="M132" s="237" t="s">
        <v>1</v>
      </c>
      <c r="N132" s="238" t="s">
        <v>41</v>
      </c>
      <c r="O132" s="92"/>
      <c r="P132" s="239">
        <f>O132*H132</f>
        <v>0</v>
      </c>
      <c r="Q132" s="239">
        <v>0</v>
      </c>
      <c r="R132" s="239">
        <f>Q132*H132</f>
        <v>0</v>
      </c>
      <c r="S132" s="239">
        <v>0</v>
      </c>
      <c r="T132" s="24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1" t="s">
        <v>209</v>
      </c>
      <c r="AT132" s="241" t="s">
        <v>205</v>
      </c>
      <c r="AU132" s="241" t="s">
        <v>83</v>
      </c>
      <c r="AY132" s="18" t="s">
        <v>203</v>
      </c>
      <c r="BE132" s="242">
        <f>IF(N132="základní",J132,0)</f>
        <v>0</v>
      </c>
      <c r="BF132" s="242">
        <f>IF(N132="snížená",J132,0)</f>
        <v>0</v>
      </c>
      <c r="BG132" s="242">
        <f>IF(N132="zákl. přenesená",J132,0)</f>
        <v>0</v>
      </c>
      <c r="BH132" s="242">
        <f>IF(N132="sníž. přenesená",J132,0)</f>
        <v>0</v>
      </c>
      <c r="BI132" s="242">
        <f>IF(N132="nulová",J132,0)</f>
        <v>0</v>
      </c>
      <c r="BJ132" s="18" t="s">
        <v>83</v>
      </c>
      <c r="BK132" s="242">
        <f>ROUND(I132*H132,2)</f>
        <v>0</v>
      </c>
      <c r="BL132" s="18" t="s">
        <v>209</v>
      </c>
      <c r="BM132" s="241" t="s">
        <v>248</v>
      </c>
    </row>
    <row r="133" s="2" customFormat="1" ht="16.5" customHeight="1">
      <c r="A133" s="39"/>
      <c r="B133" s="40"/>
      <c r="C133" s="229" t="s">
        <v>226</v>
      </c>
      <c r="D133" s="229" t="s">
        <v>205</v>
      </c>
      <c r="E133" s="230" t="s">
        <v>226</v>
      </c>
      <c r="F133" s="231" t="s">
        <v>2293</v>
      </c>
      <c r="G133" s="232" t="s">
        <v>797</v>
      </c>
      <c r="H133" s="233">
        <v>1</v>
      </c>
      <c r="I133" s="234"/>
      <c r="J133" s="235">
        <f>ROUND(I133*H133,2)</f>
        <v>0</v>
      </c>
      <c r="K133" s="236"/>
      <c r="L133" s="45"/>
      <c r="M133" s="237" t="s">
        <v>1</v>
      </c>
      <c r="N133" s="238" t="s">
        <v>41</v>
      </c>
      <c r="O133" s="92"/>
      <c r="P133" s="239">
        <f>O133*H133</f>
        <v>0</v>
      </c>
      <c r="Q133" s="239">
        <v>0</v>
      </c>
      <c r="R133" s="239">
        <f>Q133*H133</f>
        <v>0</v>
      </c>
      <c r="S133" s="239">
        <v>0</v>
      </c>
      <c r="T133" s="24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1" t="s">
        <v>209</v>
      </c>
      <c r="AT133" s="241" t="s">
        <v>205</v>
      </c>
      <c r="AU133" s="241" t="s">
        <v>83</v>
      </c>
      <c r="AY133" s="18" t="s">
        <v>203</v>
      </c>
      <c r="BE133" s="242">
        <f>IF(N133="základní",J133,0)</f>
        <v>0</v>
      </c>
      <c r="BF133" s="242">
        <f>IF(N133="snížená",J133,0)</f>
        <v>0</v>
      </c>
      <c r="BG133" s="242">
        <f>IF(N133="zákl. přenesená",J133,0)</f>
        <v>0</v>
      </c>
      <c r="BH133" s="242">
        <f>IF(N133="sníž. přenesená",J133,0)</f>
        <v>0</v>
      </c>
      <c r="BI133" s="242">
        <f>IF(N133="nulová",J133,0)</f>
        <v>0</v>
      </c>
      <c r="BJ133" s="18" t="s">
        <v>83</v>
      </c>
      <c r="BK133" s="242">
        <f>ROUND(I133*H133,2)</f>
        <v>0</v>
      </c>
      <c r="BL133" s="18" t="s">
        <v>209</v>
      </c>
      <c r="BM133" s="241" t="s">
        <v>8</v>
      </c>
    </row>
    <row r="134" s="2" customFormat="1" ht="16.5" customHeight="1">
      <c r="A134" s="39"/>
      <c r="B134" s="40"/>
      <c r="C134" s="229" t="s">
        <v>230</v>
      </c>
      <c r="D134" s="229" t="s">
        <v>205</v>
      </c>
      <c r="E134" s="230" t="s">
        <v>230</v>
      </c>
      <c r="F134" s="231" t="s">
        <v>2294</v>
      </c>
      <c r="G134" s="232" t="s">
        <v>797</v>
      </c>
      <c r="H134" s="233">
        <v>1</v>
      </c>
      <c r="I134" s="234"/>
      <c r="J134" s="235">
        <f>ROUND(I134*H134,2)</f>
        <v>0</v>
      </c>
      <c r="K134" s="236"/>
      <c r="L134" s="45"/>
      <c r="M134" s="237" t="s">
        <v>1</v>
      </c>
      <c r="N134" s="238" t="s">
        <v>41</v>
      </c>
      <c r="O134" s="92"/>
      <c r="P134" s="239">
        <f>O134*H134</f>
        <v>0</v>
      </c>
      <c r="Q134" s="239">
        <v>0</v>
      </c>
      <c r="R134" s="239">
        <f>Q134*H134</f>
        <v>0</v>
      </c>
      <c r="S134" s="239">
        <v>0</v>
      </c>
      <c r="T134" s="24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1" t="s">
        <v>209</v>
      </c>
      <c r="AT134" s="241" t="s">
        <v>205</v>
      </c>
      <c r="AU134" s="241" t="s">
        <v>83</v>
      </c>
      <c r="AY134" s="18" t="s">
        <v>203</v>
      </c>
      <c r="BE134" s="242">
        <f>IF(N134="základní",J134,0)</f>
        <v>0</v>
      </c>
      <c r="BF134" s="242">
        <f>IF(N134="snížená",J134,0)</f>
        <v>0</v>
      </c>
      <c r="BG134" s="242">
        <f>IF(N134="zákl. přenesená",J134,0)</f>
        <v>0</v>
      </c>
      <c r="BH134" s="242">
        <f>IF(N134="sníž. přenesená",J134,0)</f>
        <v>0</v>
      </c>
      <c r="BI134" s="242">
        <f>IF(N134="nulová",J134,0)</f>
        <v>0</v>
      </c>
      <c r="BJ134" s="18" t="s">
        <v>83</v>
      </c>
      <c r="BK134" s="242">
        <f>ROUND(I134*H134,2)</f>
        <v>0</v>
      </c>
      <c r="BL134" s="18" t="s">
        <v>209</v>
      </c>
      <c r="BM134" s="241" t="s">
        <v>267</v>
      </c>
    </row>
    <row r="135" s="2" customFormat="1" ht="16.5" customHeight="1">
      <c r="A135" s="39"/>
      <c r="B135" s="40"/>
      <c r="C135" s="229" t="s">
        <v>234</v>
      </c>
      <c r="D135" s="229" t="s">
        <v>205</v>
      </c>
      <c r="E135" s="230" t="s">
        <v>234</v>
      </c>
      <c r="F135" s="231" t="s">
        <v>2295</v>
      </c>
      <c r="G135" s="232" t="s">
        <v>797</v>
      </c>
      <c r="H135" s="233">
        <v>3</v>
      </c>
      <c r="I135" s="234"/>
      <c r="J135" s="235">
        <f>ROUND(I135*H135,2)</f>
        <v>0</v>
      </c>
      <c r="K135" s="236"/>
      <c r="L135" s="45"/>
      <c r="M135" s="237" t="s">
        <v>1</v>
      </c>
      <c r="N135" s="238" t="s">
        <v>41</v>
      </c>
      <c r="O135" s="92"/>
      <c r="P135" s="239">
        <f>O135*H135</f>
        <v>0</v>
      </c>
      <c r="Q135" s="239">
        <v>0</v>
      </c>
      <c r="R135" s="239">
        <f>Q135*H135</f>
        <v>0</v>
      </c>
      <c r="S135" s="239">
        <v>0</v>
      </c>
      <c r="T135" s="24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1" t="s">
        <v>209</v>
      </c>
      <c r="AT135" s="241" t="s">
        <v>205</v>
      </c>
      <c r="AU135" s="241" t="s">
        <v>83</v>
      </c>
      <c r="AY135" s="18" t="s">
        <v>203</v>
      </c>
      <c r="BE135" s="242">
        <f>IF(N135="základní",J135,0)</f>
        <v>0</v>
      </c>
      <c r="BF135" s="242">
        <f>IF(N135="snížená",J135,0)</f>
        <v>0</v>
      </c>
      <c r="BG135" s="242">
        <f>IF(N135="zákl. přenesená",J135,0)</f>
        <v>0</v>
      </c>
      <c r="BH135" s="242">
        <f>IF(N135="sníž. přenesená",J135,0)</f>
        <v>0</v>
      </c>
      <c r="BI135" s="242">
        <f>IF(N135="nulová",J135,0)</f>
        <v>0</v>
      </c>
      <c r="BJ135" s="18" t="s">
        <v>83</v>
      </c>
      <c r="BK135" s="242">
        <f>ROUND(I135*H135,2)</f>
        <v>0</v>
      </c>
      <c r="BL135" s="18" t="s">
        <v>209</v>
      </c>
      <c r="BM135" s="241" t="s">
        <v>277</v>
      </c>
    </row>
    <row r="136" s="2" customFormat="1" ht="16.5" customHeight="1">
      <c r="A136" s="39"/>
      <c r="B136" s="40"/>
      <c r="C136" s="229" t="s">
        <v>238</v>
      </c>
      <c r="D136" s="229" t="s">
        <v>205</v>
      </c>
      <c r="E136" s="230" t="s">
        <v>238</v>
      </c>
      <c r="F136" s="231" t="s">
        <v>2296</v>
      </c>
      <c r="G136" s="232" t="s">
        <v>797</v>
      </c>
      <c r="H136" s="233">
        <v>3</v>
      </c>
      <c r="I136" s="234"/>
      <c r="J136" s="235">
        <f>ROUND(I136*H136,2)</f>
        <v>0</v>
      </c>
      <c r="K136" s="236"/>
      <c r="L136" s="45"/>
      <c r="M136" s="237" t="s">
        <v>1</v>
      </c>
      <c r="N136" s="238" t="s">
        <v>41</v>
      </c>
      <c r="O136" s="92"/>
      <c r="P136" s="239">
        <f>O136*H136</f>
        <v>0</v>
      </c>
      <c r="Q136" s="239">
        <v>0</v>
      </c>
      <c r="R136" s="239">
        <f>Q136*H136</f>
        <v>0</v>
      </c>
      <c r="S136" s="239">
        <v>0</v>
      </c>
      <c r="T136" s="24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1" t="s">
        <v>209</v>
      </c>
      <c r="AT136" s="241" t="s">
        <v>205</v>
      </c>
      <c r="AU136" s="241" t="s">
        <v>83</v>
      </c>
      <c r="AY136" s="18" t="s">
        <v>203</v>
      </c>
      <c r="BE136" s="242">
        <f>IF(N136="základní",J136,0)</f>
        <v>0</v>
      </c>
      <c r="BF136" s="242">
        <f>IF(N136="snížená",J136,0)</f>
        <v>0</v>
      </c>
      <c r="BG136" s="242">
        <f>IF(N136="zákl. přenesená",J136,0)</f>
        <v>0</v>
      </c>
      <c r="BH136" s="242">
        <f>IF(N136="sníž. přenesená",J136,0)</f>
        <v>0</v>
      </c>
      <c r="BI136" s="242">
        <f>IF(N136="nulová",J136,0)</f>
        <v>0</v>
      </c>
      <c r="BJ136" s="18" t="s">
        <v>83</v>
      </c>
      <c r="BK136" s="242">
        <f>ROUND(I136*H136,2)</f>
        <v>0</v>
      </c>
      <c r="BL136" s="18" t="s">
        <v>209</v>
      </c>
      <c r="BM136" s="241" t="s">
        <v>288</v>
      </c>
    </row>
    <row r="137" s="2" customFormat="1" ht="16.5" customHeight="1">
      <c r="A137" s="39"/>
      <c r="B137" s="40"/>
      <c r="C137" s="229" t="s">
        <v>248</v>
      </c>
      <c r="D137" s="229" t="s">
        <v>205</v>
      </c>
      <c r="E137" s="230" t="s">
        <v>248</v>
      </c>
      <c r="F137" s="231" t="s">
        <v>2297</v>
      </c>
      <c r="G137" s="232" t="s">
        <v>797</v>
      </c>
      <c r="H137" s="233">
        <v>26</v>
      </c>
      <c r="I137" s="234"/>
      <c r="J137" s="235">
        <f>ROUND(I137*H137,2)</f>
        <v>0</v>
      </c>
      <c r="K137" s="236"/>
      <c r="L137" s="45"/>
      <c r="M137" s="237" t="s">
        <v>1</v>
      </c>
      <c r="N137" s="238" t="s">
        <v>41</v>
      </c>
      <c r="O137" s="92"/>
      <c r="P137" s="239">
        <f>O137*H137</f>
        <v>0</v>
      </c>
      <c r="Q137" s="239">
        <v>0</v>
      </c>
      <c r="R137" s="239">
        <f>Q137*H137</f>
        <v>0</v>
      </c>
      <c r="S137" s="239">
        <v>0</v>
      </c>
      <c r="T137" s="24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1" t="s">
        <v>209</v>
      </c>
      <c r="AT137" s="241" t="s">
        <v>205</v>
      </c>
      <c r="AU137" s="241" t="s">
        <v>83</v>
      </c>
      <c r="AY137" s="18" t="s">
        <v>203</v>
      </c>
      <c r="BE137" s="242">
        <f>IF(N137="základní",J137,0)</f>
        <v>0</v>
      </c>
      <c r="BF137" s="242">
        <f>IF(N137="snížená",J137,0)</f>
        <v>0</v>
      </c>
      <c r="BG137" s="242">
        <f>IF(N137="zákl. přenesená",J137,0)</f>
        <v>0</v>
      </c>
      <c r="BH137" s="242">
        <f>IF(N137="sníž. přenesená",J137,0)</f>
        <v>0</v>
      </c>
      <c r="BI137" s="242">
        <f>IF(N137="nulová",J137,0)</f>
        <v>0</v>
      </c>
      <c r="BJ137" s="18" t="s">
        <v>83</v>
      </c>
      <c r="BK137" s="242">
        <f>ROUND(I137*H137,2)</f>
        <v>0</v>
      </c>
      <c r="BL137" s="18" t="s">
        <v>209</v>
      </c>
      <c r="BM137" s="241" t="s">
        <v>299</v>
      </c>
    </row>
    <row r="138" s="2" customFormat="1" ht="16.5" customHeight="1">
      <c r="A138" s="39"/>
      <c r="B138" s="40"/>
      <c r="C138" s="229" t="s">
        <v>253</v>
      </c>
      <c r="D138" s="229" t="s">
        <v>205</v>
      </c>
      <c r="E138" s="230" t="s">
        <v>253</v>
      </c>
      <c r="F138" s="231" t="s">
        <v>2298</v>
      </c>
      <c r="G138" s="232" t="s">
        <v>797</v>
      </c>
      <c r="H138" s="233">
        <v>1</v>
      </c>
      <c r="I138" s="234"/>
      <c r="J138" s="235">
        <f>ROUND(I138*H138,2)</f>
        <v>0</v>
      </c>
      <c r="K138" s="236"/>
      <c r="L138" s="45"/>
      <c r="M138" s="237" t="s">
        <v>1</v>
      </c>
      <c r="N138" s="238" t="s">
        <v>41</v>
      </c>
      <c r="O138" s="92"/>
      <c r="P138" s="239">
        <f>O138*H138</f>
        <v>0</v>
      </c>
      <c r="Q138" s="239">
        <v>0</v>
      </c>
      <c r="R138" s="239">
        <f>Q138*H138</f>
        <v>0</v>
      </c>
      <c r="S138" s="239">
        <v>0</v>
      </c>
      <c r="T138" s="24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1" t="s">
        <v>209</v>
      </c>
      <c r="AT138" s="241" t="s">
        <v>205</v>
      </c>
      <c r="AU138" s="241" t="s">
        <v>83</v>
      </c>
      <c r="AY138" s="18" t="s">
        <v>203</v>
      </c>
      <c r="BE138" s="242">
        <f>IF(N138="základní",J138,0)</f>
        <v>0</v>
      </c>
      <c r="BF138" s="242">
        <f>IF(N138="snížená",J138,0)</f>
        <v>0</v>
      </c>
      <c r="BG138" s="242">
        <f>IF(N138="zákl. přenesená",J138,0)</f>
        <v>0</v>
      </c>
      <c r="BH138" s="242">
        <f>IF(N138="sníž. přenesená",J138,0)</f>
        <v>0</v>
      </c>
      <c r="BI138" s="242">
        <f>IF(N138="nulová",J138,0)</f>
        <v>0</v>
      </c>
      <c r="BJ138" s="18" t="s">
        <v>83</v>
      </c>
      <c r="BK138" s="242">
        <f>ROUND(I138*H138,2)</f>
        <v>0</v>
      </c>
      <c r="BL138" s="18" t="s">
        <v>209</v>
      </c>
      <c r="BM138" s="241" t="s">
        <v>306</v>
      </c>
    </row>
    <row r="139" s="2" customFormat="1" ht="16.5" customHeight="1">
      <c r="A139" s="39"/>
      <c r="B139" s="40"/>
      <c r="C139" s="229" t="s">
        <v>8</v>
      </c>
      <c r="D139" s="229" t="s">
        <v>205</v>
      </c>
      <c r="E139" s="230" t="s">
        <v>8</v>
      </c>
      <c r="F139" s="231" t="s">
        <v>2299</v>
      </c>
      <c r="G139" s="232" t="s">
        <v>336</v>
      </c>
      <c r="H139" s="233">
        <v>115</v>
      </c>
      <c r="I139" s="234"/>
      <c r="J139" s="235">
        <f>ROUND(I139*H139,2)</f>
        <v>0</v>
      </c>
      <c r="K139" s="236"/>
      <c r="L139" s="45"/>
      <c r="M139" s="237" t="s">
        <v>1</v>
      </c>
      <c r="N139" s="238" t="s">
        <v>41</v>
      </c>
      <c r="O139" s="92"/>
      <c r="P139" s="239">
        <f>O139*H139</f>
        <v>0</v>
      </c>
      <c r="Q139" s="239">
        <v>0</v>
      </c>
      <c r="R139" s="239">
        <f>Q139*H139</f>
        <v>0</v>
      </c>
      <c r="S139" s="239">
        <v>0</v>
      </c>
      <c r="T139" s="24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1" t="s">
        <v>209</v>
      </c>
      <c r="AT139" s="241" t="s">
        <v>205</v>
      </c>
      <c r="AU139" s="241" t="s">
        <v>83</v>
      </c>
      <c r="AY139" s="18" t="s">
        <v>203</v>
      </c>
      <c r="BE139" s="242">
        <f>IF(N139="základní",J139,0)</f>
        <v>0</v>
      </c>
      <c r="BF139" s="242">
        <f>IF(N139="snížená",J139,0)</f>
        <v>0</v>
      </c>
      <c r="BG139" s="242">
        <f>IF(N139="zákl. přenesená",J139,0)</f>
        <v>0</v>
      </c>
      <c r="BH139" s="242">
        <f>IF(N139="sníž. přenesená",J139,0)</f>
        <v>0</v>
      </c>
      <c r="BI139" s="242">
        <f>IF(N139="nulová",J139,0)</f>
        <v>0</v>
      </c>
      <c r="BJ139" s="18" t="s">
        <v>83</v>
      </c>
      <c r="BK139" s="242">
        <f>ROUND(I139*H139,2)</f>
        <v>0</v>
      </c>
      <c r="BL139" s="18" t="s">
        <v>209</v>
      </c>
      <c r="BM139" s="241" t="s">
        <v>316</v>
      </c>
    </row>
    <row r="140" s="2" customFormat="1" ht="16.5" customHeight="1">
      <c r="A140" s="39"/>
      <c r="B140" s="40"/>
      <c r="C140" s="229" t="s">
        <v>261</v>
      </c>
      <c r="D140" s="229" t="s">
        <v>205</v>
      </c>
      <c r="E140" s="230" t="s">
        <v>261</v>
      </c>
      <c r="F140" s="231" t="s">
        <v>2300</v>
      </c>
      <c r="G140" s="232" t="s">
        <v>336</v>
      </c>
      <c r="H140" s="233">
        <v>1460</v>
      </c>
      <c r="I140" s="234"/>
      <c r="J140" s="235">
        <f>ROUND(I140*H140,2)</f>
        <v>0</v>
      </c>
      <c r="K140" s="236"/>
      <c r="L140" s="45"/>
      <c r="M140" s="237" t="s">
        <v>1</v>
      </c>
      <c r="N140" s="238" t="s">
        <v>41</v>
      </c>
      <c r="O140" s="92"/>
      <c r="P140" s="239">
        <f>O140*H140</f>
        <v>0</v>
      </c>
      <c r="Q140" s="239">
        <v>0</v>
      </c>
      <c r="R140" s="239">
        <f>Q140*H140</f>
        <v>0</v>
      </c>
      <c r="S140" s="239">
        <v>0</v>
      </c>
      <c r="T140" s="24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1" t="s">
        <v>209</v>
      </c>
      <c r="AT140" s="241" t="s">
        <v>205</v>
      </c>
      <c r="AU140" s="241" t="s">
        <v>83</v>
      </c>
      <c r="AY140" s="18" t="s">
        <v>203</v>
      </c>
      <c r="BE140" s="242">
        <f>IF(N140="základní",J140,0)</f>
        <v>0</v>
      </c>
      <c r="BF140" s="242">
        <f>IF(N140="snížená",J140,0)</f>
        <v>0</v>
      </c>
      <c r="BG140" s="242">
        <f>IF(N140="zákl. přenesená",J140,0)</f>
        <v>0</v>
      </c>
      <c r="BH140" s="242">
        <f>IF(N140="sníž. přenesená",J140,0)</f>
        <v>0</v>
      </c>
      <c r="BI140" s="242">
        <f>IF(N140="nulová",J140,0)</f>
        <v>0</v>
      </c>
      <c r="BJ140" s="18" t="s">
        <v>83</v>
      </c>
      <c r="BK140" s="242">
        <f>ROUND(I140*H140,2)</f>
        <v>0</v>
      </c>
      <c r="BL140" s="18" t="s">
        <v>209</v>
      </c>
      <c r="BM140" s="241" t="s">
        <v>329</v>
      </c>
    </row>
    <row r="141" s="2" customFormat="1" ht="16.5" customHeight="1">
      <c r="A141" s="39"/>
      <c r="B141" s="40"/>
      <c r="C141" s="229" t="s">
        <v>267</v>
      </c>
      <c r="D141" s="229" t="s">
        <v>205</v>
      </c>
      <c r="E141" s="230" t="s">
        <v>267</v>
      </c>
      <c r="F141" s="231" t="s">
        <v>2301</v>
      </c>
      <c r="G141" s="232" t="s">
        <v>797</v>
      </c>
      <c r="H141" s="233">
        <v>1</v>
      </c>
      <c r="I141" s="234"/>
      <c r="J141" s="235">
        <f>ROUND(I141*H141,2)</f>
        <v>0</v>
      </c>
      <c r="K141" s="236"/>
      <c r="L141" s="45"/>
      <c r="M141" s="237" t="s">
        <v>1</v>
      </c>
      <c r="N141" s="238" t="s">
        <v>41</v>
      </c>
      <c r="O141" s="92"/>
      <c r="P141" s="239">
        <f>O141*H141</f>
        <v>0</v>
      </c>
      <c r="Q141" s="239">
        <v>0</v>
      </c>
      <c r="R141" s="239">
        <f>Q141*H141</f>
        <v>0</v>
      </c>
      <c r="S141" s="239">
        <v>0</v>
      </c>
      <c r="T141" s="24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1" t="s">
        <v>209</v>
      </c>
      <c r="AT141" s="241" t="s">
        <v>205</v>
      </c>
      <c r="AU141" s="241" t="s">
        <v>83</v>
      </c>
      <c r="AY141" s="18" t="s">
        <v>203</v>
      </c>
      <c r="BE141" s="242">
        <f>IF(N141="základní",J141,0)</f>
        <v>0</v>
      </c>
      <c r="BF141" s="242">
        <f>IF(N141="snížená",J141,0)</f>
        <v>0</v>
      </c>
      <c r="BG141" s="242">
        <f>IF(N141="zákl. přenesená",J141,0)</f>
        <v>0</v>
      </c>
      <c r="BH141" s="242">
        <f>IF(N141="sníž. přenesená",J141,0)</f>
        <v>0</v>
      </c>
      <c r="BI141" s="242">
        <f>IF(N141="nulová",J141,0)</f>
        <v>0</v>
      </c>
      <c r="BJ141" s="18" t="s">
        <v>83</v>
      </c>
      <c r="BK141" s="242">
        <f>ROUND(I141*H141,2)</f>
        <v>0</v>
      </c>
      <c r="BL141" s="18" t="s">
        <v>209</v>
      </c>
      <c r="BM141" s="241" t="s">
        <v>338</v>
      </c>
    </row>
    <row r="142" s="2" customFormat="1" ht="16.5" customHeight="1">
      <c r="A142" s="39"/>
      <c r="B142" s="40"/>
      <c r="C142" s="229" t="s">
        <v>272</v>
      </c>
      <c r="D142" s="229" t="s">
        <v>205</v>
      </c>
      <c r="E142" s="230" t="s">
        <v>272</v>
      </c>
      <c r="F142" s="231" t="s">
        <v>2216</v>
      </c>
      <c r="G142" s="232" t="s">
        <v>797</v>
      </c>
      <c r="H142" s="233">
        <v>1</v>
      </c>
      <c r="I142" s="234"/>
      <c r="J142" s="235">
        <f>ROUND(I142*H142,2)</f>
        <v>0</v>
      </c>
      <c r="K142" s="236"/>
      <c r="L142" s="45"/>
      <c r="M142" s="237" t="s">
        <v>1</v>
      </c>
      <c r="N142" s="238" t="s">
        <v>41</v>
      </c>
      <c r="O142" s="92"/>
      <c r="P142" s="239">
        <f>O142*H142</f>
        <v>0</v>
      </c>
      <c r="Q142" s="239">
        <v>0</v>
      </c>
      <c r="R142" s="239">
        <f>Q142*H142</f>
        <v>0</v>
      </c>
      <c r="S142" s="239">
        <v>0</v>
      </c>
      <c r="T142" s="24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1" t="s">
        <v>209</v>
      </c>
      <c r="AT142" s="241" t="s">
        <v>205</v>
      </c>
      <c r="AU142" s="241" t="s">
        <v>83</v>
      </c>
      <c r="AY142" s="18" t="s">
        <v>203</v>
      </c>
      <c r="BE142" s="242">
        <f>IF(N142="základní",J142,0)</f>
        <v>0</v>
      </c>
      <c r="BF142" s="242">
        <f>IF(N142="snížená",J142,0)</f>
        <v>0</v>
      </c>
      <c r="BG142" s="242">
        <f>IF(N142="zákl. přenesená",J142,0)</f>
        <v>0</v>
      </c>
      <c r="BH142" s="242">
        <f>IF(N142="sníž. přenesená",J142,0)</f>
        <v>0</v>
      </c>
      <c r="BI142" s="242">
        <f>IF(N142="nulová",J142,0)</f>
        <v>0</v>
      </c>
      <c r="BJ142" s="18" t="s">
        <v>83</v>
      </c>
      <c r="BK142" s="242">
        <f>ROUND(I142*H142,2)</f>
        <v>0</v>
      </c>
      <c r="BL142" s="18" t="s">
        <v>209</v>
      </c>
      <c r="BM142" s="241" t="s">
        <v>210</v>
      </c>
    </row>
    <row r="143" s="2" customFormat="1" ht="16.5" customHeight="1">
      <c r="A143" s="39"/>
      <c r="B143" s="40"/>
      <c r="C143" s="229" t="s">
        <v>277</v>
      </c>
      <c r="D143" s="229" t="s">
        <v>205</v>
      </c>
      <c r="E143" s="230" t="s">
        <v>277</v>
      </c>
      <c r="F143" s="231" t="s">
        <v>2217</v>
      </c>
      <c r="G143" s="232" t="s">
        <v>797</v>
      </c>
      <c r="H143" s="233">
        <v>1</v>
      </c>
      <c r="I143" s="234"/>
      <c r="J143" s="235">
        <f>ROUND(I143*H143,2)</f>
        <v>0</v>
      </c>
      <c r="K143" s="236"/>
      <c r="L143" s="45"/>
      <c r="M143" s="237" t="s">
        <v>1</v>
      </c>
      <c r="N143" s="238" t="s">
        <v>41</v>
      </c>
      <c r="O143" s="92"/>
      <c r="P143" s="239">
        <f>O143*H143</f>
        <v>0</v>
      </c>
      <c r="Q143" s="239">
        <v>0</v>
      </c>
      <c r="R143" s="239">
        <f>Q143*H143</f>
        <v>0</v>
      </c>
      <c r="S143" s="239">
        <v>0</v>
      </c>
      <c r="T143" s="24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1" t="s">
        <v>209</v>
      </c>
      <c r="AT143" s="241" t="s">
        <v>205</v>
      </c>
      <c r="AU143" s="241" t="s">
        <v>83</v>
      </c>
      <c r="AY143" s="18" t="s">
        <v>203</v>
      </c>
      <c r="BE143" s="242">
        <f>IF(N143="základní",J143,0)</f>
        <v>0</v>
      </c>
      <c r="BF143" s="242">
        <f>IF(N143="snížená",J143,0)</f>
        <v>0</v>
      </c>
      <c r="BG143" s="242">
        <f>IF(N143="zákl. přenesená",J143,0)</f>
        <v>0</v>
      </c>
      <c r="BH143" s="242">
        <f>IF(N143="sníž. přenesená",J143,0)</f>
        <v>0</v>
      </c>
      <c r="BI143" s="242">
        <f>IF(N143="nulová",J143,0)</f>
        <v>0</v>
      </c>
      <c r="BJ143" s="18" t="s">
        <v>83</v>
      </c>
      <c r="BK143" s="242">
        <f>ROUND(I143*H143,2)</f>
        <v>0</v>
      </c>
      <c r="BL143" s="18" t="s">
        <v>209</v>
      </c>
      <c r="BM143" s="241" t="s">
        <v>214</v>
      </c>
    </row>
    <row r="144" s="12" customFormat="1" ht="25.92" customHeight="1">
      <c r="A144" s="12"/>
      <c r="B144" s="213"/>
      <c r="C144" s="214"/>
      <c r="D144" s="215" t="s">
        <v>75</v>
      </c>
      <c r="E144" s="216" t="s">
        <v>2202</v>
      </c>
      <c r="F144" s="216" t="s">
        <v>1764</v>
      </c>
      <c r="G144" s="214"/>
      <c r="H144" s="214"/>
      <c r="I144" s="217"/>
      <c r="J144" s="218">
        <f>BK144</f>
        <v>0</v>
      </c>
      <c r="K144" s="214"/>
      <c r="L144" s="219"/>
      <c r="M144" s="220"/>
      <c r="N144" s="221"/>
      <c r="O144" s="221"/>
      <c r="P144" s="222">
        <f>SUM(P145:P146)</f>
        <v>0</v>
      </c>
      <c r="Q144" s="221"/>
      <c r="R144" s="222">
        <f>SUM(R145:R146)</f>
        <v>0</v>
      </c>
      <c r="S144" s="221"/>
      <c r="T144" s="223">
        <f>SUM(T145:T146)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4" t="s">
        <v>83</v>
      </c>
      <c r="AT144" s="225" t="s">
        <v>75</v>
      </c>
      <c r="AU144" s="225" t="s">
        <v>76</v>
      </c>
      <c r="AY144" s="224" t="s">
        <v>203</v>
      </c>
      <c r="BK144" s="226">
        <f>SUM(BK145:BK146)</f>
        <v>0</v>
      </c>
    </row>
    <row r="145" s="2" customFormat="1" ht="24.15" customHeight="1">
      <c r="A145" s="39"/>
      <c r="B145" s="40"/>
      <c r="C145" s="229" t="s">
        <v>283</v>
      </c>
      <c r="D145" s="229" t="s">
        <v>205</v>
      </c>
      <c r="E145" s="230" t="s">
        <v>283</v>
      </c>
      <c r="F145" s="231" t="s">
        <v>2219</v>
      </c>
      <c r="G145" s="232" t="s">
        <v>1524</v>
      </c>
      <c r="H145" s="233">
        <v>1</v>
      </c>
      <c r="I145" s="234"/>
      <c r="J145" s="235">
        <f>ROUND(I145*H145,2)</f>
        <v>0</v>
      </c>
      <c r="K145" s="236"/>
      <c r="L145" s="45"/>
      <c r="M145" s="237" t="s">
        <v>1</v>
      </c>
      <c r="N145" s="238" t="s">
        <v>41</v>
      </c>
      <c r="O145" s="92"/>
      <c r="P145" s="239">
        <f>O145*H145</f>
        <v>0</v>
      </c>
      <c r="Q145" s="239">
        <v>0</v>
      </c>
      <c r="R145" s="239">
        <f>Q145*H145</f>
        <v>0</v>
      </c>
      <c r="S145" s="239">
        <v>0</v>
      </c>
      <c r="T145" s="24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1" t="s">
        <v>209</v>
      </c>
      <c r="AT145" s="241" t="s">
        <v>205</v>
      </c>
      <c r="AU145" s="241" t="s">
        <v>83</v>
      </c>
      <c r="AY145" s="18" t="s">
        <v>203</v>
      </c>
      <c r="BE145" s="242">
        <f>IF(N145="základní",J145,0)</f>
        <v>0</v>
      </c>
      <c r="BF145" s="242">
        <f>IF(N145="snížená",J145,0)</f>
        <v>0</v>
      </c>
      <c r="BG145" s="242">
        <f>IF(N145="zákl. přenesená",J145,0)</f>
        <v>0</v>
      </c>
      <c r="BH145" s="242">
        <f>IF(N145="sníž. přenesená",J145,0)</f>
        <v>0</v>
      </c>
      <c r="BI145" s="242">
        <f>IF(N145="nulová",J145,0)</f>
        <v>0</v>
      </c>
      <c r="BJ145" s="18" t="s">
        <v>83</v>
      </c>
      <c r="BK145" s="242">
        <f>ROUND(I145*H145,2)</f>
        <v>0</v>
      </c>
      <c r="BL145" s="18" t="s">
        <v>209</v>
      </c>
      <c r="BM145" s="241" t="s">
        <v>381</v>
      </c>
    </row>
    <row r="146" s="2" customFormat="1" ht="24.15" customHeight="1">
      <c r="A146" s="39"/>
      <c r="B146" s="40"/>
      <c r="C146" s="229" t="s">
        <v>288</v>
      </c>
      <c r="D146" s="229" t="s">
        <v>205</v>
      </c>
      <c r="E146" s="230" t="s">
        <v>288</v>
      </c>
      <c r="F146" s="231" t="s">
        <v>2220</v>
      </c>
      <c r="G146" s="232" t="s">
        <v>1524</v>
      </c>
      <c r="H146" s="233">
        <v>1</v>
      </c>
      <c r="I146" s="234"/>
      <c r="J146" s="235">
        <f>ROUND(I146*H146,2)</f>
        <v>0</v>
      </c>
      <c r="K146" s="236"/>
      <c r="L146" s="45"/>
      <c r="M146" s="306" t="s">
        <v>1</v>
      </c>
      <c r="N146" s="307" t="s">
        <v>41</v>
      </c>
      <c r="O146" s="308"/>
      <c r="P146" s="309">
        <f>O146*H146</f>
        <v>0</v>
      </c>
      <c r="Q146" s="309">
        <v>0</v>
      </c>
      <c r="R146" s="309">
        <f>Q146*H146</f>
        <v>0</v>
      </c>
      <c r="S146" s="309">
        <v>0</v>
      </c>
      <c r="T146" s="31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1" t="s">
        <v>209</v>
      </c>
      <c r="AT146" s="241" t="s">
        <v>205</v>
      </c>
      <c r="AU146" s="241" t="s">
        <v>83</v>
      </c>
      <c r="AY146" s="18" t="s">
        <v>203</v>
      </c>
      <c r="BE146" s="242">
        <f>IF(N146="základní",J146,0)</f>
        <v>0</v>
      </c>
      <c r="BF146" s="242">
        <f>IF(N146="snížená",J146,0)</f>
        <v>0</v>
      </c>
      <c r="BG146" s="242">
        <f>IF(N146="zákl. přenesená",J146,0)</f>
        <v>0</v>
      </c>
      <c r="BH146" s="242">
        <f>IF(N146="sníž. přenesená",J146,0)</f>
        <v>0</v>
      </c>
      <c r="BI146" s="242">
        <f>IF(N146="nulová",J146,0)</f>
        <v>0</v>
      </c>
      <c r="BJ146" s="18" t="s">
        <v>83</v>
      </c>
      <c r="BK146" s="242">
        <f>ROUND(I146*H146,2)</f>
        <v>0</v>
      </c>
      <c r="BL146" s="18" t="s">
        <v>209</v>
      </c>
      <c r="BM146" s="241" t="s">
        <v>217</v>
      </c>
    </row>
    <row r="147" s="2" customFormat="1" ht="6.96" customHeight="1">
      <c r="A147" s="39"/>
      <c r="B147" s="67"/>
      <c r="C147" s="68"/>
      <c r="D147" s="68"/>
      <c r="E147" s="68"/>
      <c r="F147" s="68"/>
      <c r="G147" s="68"/>
      <c r="H147" s="68"/>
      <c r="I147" s="68"/>
      <c r="J147" s="68"/>
      <c r="K147" s="68"/>
      <c r="L147" s="45"/>
      <c r="M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</row>
  </sheetData>
  <sheetProtection sheet="1" autoFilter="0" formatColumns="0" formatRows="0" objects="1" scenarios="1" spinCount="100000" saltValue="aWbj8vEog3BN3sAozHlaxVN9iWIQjomVOje+uwckdeMONlAycakUjUNEzkLwZEnWFukfaw1APF5AjMPnZgTGHg==" hashValue="/pBXQCNCXGh+yAnG1aGFQ52c050taBr1TQ4NBySUB4wm1z1MrjVhgXttb0GUsOHNZ0WytstZTQD6DgSYiAvMLA==" algorithmName="SHA-512" password="99DC"/>
  <autoFilter ref="C125:K146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2:H112"/>
    <mergeCell ref="E116:H116"/>
    <mergeCell ref="E114:H114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Provoz</dc:creator>
  <cp:lastModifiedBy>Provoz</cp:lastModifiedBy>
  <dcterms:created xsi:type="dcterms:W3CDTF">2025-04-17T10:12:47Z</dcterms:created>
  <dcterms:modified xsi:type="dcterms:W3CDTF">2025-04-17T10:13:29Z</dcterms:modified>
</cp:coreProperties>
</file>